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gmendez\Desktop\"/>
    </mc:Choice>
  </mc:AlternateContent>
  <xr:revisionPtr revIDLastSave="0" documentId="13_ncr:1_{B6BD9A62-151E-4F93-BC8F-C27943BEE2F3}" xr6:coauthVersionLast="36" xr6:coauthVersionMax="36" xr10:uidLastSave="{00000000-0000-0000-0000-000000000000}"/>
  <bookViews>
    <workbookView xWindow="0" yWindow="0" windowWidth="20490" windowHeight="8235" xr2:uid="{00000000-000D-0000-FFFF-FFFF00000000}"/>
  </bookViews>
  <sheets>
    <sheet name="SEGUIM POA 2018 - II TRIM " sheetId="4" r:id="rId1"/>
  </sheets>
  <definedNames>
    <definedName name="_xlnm._FilterDatabase" localSheetId="0" hidden="1">'SEGUIM POA 2018 - II TRIM '!$3:$48</definedName>
    <definedName name="_xlnm.Print_Titles" localSheetId="0">'SEGUIM POA 2018 - II TRIM '!$3:$3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4" i="4" l="1"/>
  <c r="D53" i="4"/>
  <c r="D52" i="4"/>
  <c r="D51" i="4"/>
  <c r="G48" i="4"/>
  <c r="J48" i="4" s="1"/>
  <c r="K48" i="4" s="1"/>
  <c r="O47" i="4"/>
  <c r="G47" i="4"/>
  <c r="J47" i="4" s="1"/>
  <c r="K47" i="4" s="1"/>
  <c r="G45" i="4"/>
  <c r="J45" i="4" s="1"/>
  <c r="K45" i="4" s="1"/>
  <c r="G44" i="4"/>
  <c r="J44" i="4" s="1"/>
  <c r="K44" i="4" s="1"/>
  <c r="G43" i="4"/>
  <c r="J43" i="4" s="1"/>
  <c r="K43" i="4" s="1"/>
  <c r="G42" i="4"/>
  <c r="J42" i="4" s="1"/>
  <c r="K42" i="4" s="1"/>
  <c r="O41" i="4"/>
  <c r="O40" i="4"/>
  <c r="O39" i="4"/>
  <c r="O38" i="4"/>
  <c r="O37" i="4"/>
  <c r="G37" i="4"/>
  <c r="J40" i="4" s="1"/>
  <c r="K40" i="4" s="1"/>
  <c r="O36" i="4"/>
  <c r="G36" i="4"/>
  <c r="O35" i="4"/>
  <c r="G35" i="4"/>
  <c r="J35" i="4" s="1"/>
  <c r="G34" i="4"/>
  <c r="J34" i="4" s="1"/>
  <c r="K34" i="4" s="1"/>
  <c r="G33" i="4"/>
  <c r="J33" i="4" s="1"/>
  <c r="K33" i="4" s="1"/>
  <c r="G31" i="4"/>
  <c r="J31" i="4" s="1"/>
  <c r="K31" i="4" s="1"/>
  <c r="G28" i="4"/>
  <c r="J28" i="4" s="1"/>
  <c r="K28" i="4" s="1"/>
  <c r="G26" i="4"/>
  <c r="O25" i="4"/>
  <c r="G25" i="4"/>
  <c r="J25" i="4" s="1"/>
  <c r="G24" i="4"/>
  <c r="J24" i="4" s="1"/>
  <c r="K24" i="4" s="1"/>
  <c r="G22" i="4"/>
  <c r="J22" i="4" s="1"/>
  <c r="K22" i="4" s="1"/>
  <c r="G21" i="4"/>
  <c r="J21" i="4" s="1"/>
  <c r="K21" i="4" s="1"/>
  <c r="G20" i="4"/>
  <c r="J20" i="4" s="1"/>
  <c r="K20" i="4" s="1"/>
  <c r="O19" i="4"/>
  <c r="G19" i="4"/>
  <c r="J19" i="4" s="1"/>
  <c r="K19" i="4" s="1"/>
  <c r="O18" i="4"/>
  <c r="G18" i="4"/>
  <c r="J18" i="4" s="1"/>
  <c r="E16" i="4"/>
  <c r="G16" i="4" s="1"/>
  <c r="E9" i="4"/>
  <c r="G11" i="4" s="1"/>
  <c r="J11" i="4" s="1"/>
  <c r="J8" i="4"/>
  <c r="K8" i="4" s="1"/>
  <c r="J7" i="4"/>
  <c r="K7" i="4" s="1"/>
  <c r="J6" i="4"/>
  <c r="K6" i="4" s="1"/>
  <c r="J5" i="4"/>
  <c r="K5" i="4" s="1"/>
  <c r="J4" i="4"/>
  <c r="K4" i="4" s="1"/>
  <c r="J46" i="4" l="1"/>
  <c r="K46" i="4" s="1"/>
  <c r="J29" i="4"/>
  <c r="K29" i="4" s="1"/>
  <c r="K18" i="4"/>
  <c r="J23" i="4"/>
  <c r="K23" i="4" s="1"/>
  <c r="J27" i="4"/>
  <c r="K27" i="4" s="1"/>
  <c r="J30" i="4"/>
  <c r="K30" i="4" s="1"/>
  <c r="J38" i="4"/>
  <c r="K38" i="4" s="1"/>
  <c r="D55" i="4"/>
  <c r="K25" i="4"/>
  <c r="J32" i="4"/>
  <c r="K32" i="4" s="1"/>
  <c r="J39" i="4"/>
  <c r="K39" i="4" s="1"/>
  <c r="J17" i="4"/>
  <c r="K17" i="4" s="1"/>
  <c r="J16" i="4"/>
  <c r="K16" i="4" s="1"/>
  <c r="K35" i="4"/>
  <c r="C4" i="4"/>
  <c r="F51" i="4" s="1"/>
  <c r="K41" i="4"/>
  <c r="G9" i="4"/>
  <c r="J9" i="4" s="1"/>
  <c r="K9" i="4" s="1"/>
  <c r="G12" i="4"/>
  <c r="G10" i="4"/>
  <c r="J10" i="4" s="1"/>
  <c r="K10" i="4" s="1"/>
  <c r="J26" i="4"/>
  <c r="K26" i="4" s="1"/>
  <c r="J36" i="4"/>
  <c r="K36" i="4" s="1"/>
  <c r="J41" i="4"/>
  <c r="G15" i="4"/>
  <c r="J15" i="4" s="1"/>
  <c r="K15" i="4" s="1"/>
  <c r="G14" i="4"/>
  <c r="J14" i="4" s="1"/>
  <c r="K14" i="4" s="1"/>
  <c r="J37" i="4"/>
  <c r="K37" i="4" s="1"/>
  <c r="C18" i="4" l="1"/>
  <c r="F53" i="4" s="1"/>
  <c r="H53" i="4" s="1"/>
  <c r="C28" i="4"/>
  <c r="F54" i="4" s="1"/>
  <c r="H54" i="4" s="1"/>
  <c r="J13" i="4"/>
  <c r="K13" i="4" s="1"/>
  <c r="J12" i="4"/>
  <c r="K12" i="4" s="1"/>
  <c r="H51" i="4"/>
  <c r="K11" i="4" l="1"/>
  <c r="C9" i="4" s="1"/>
  <c r="F52" i="4" s="1"/>
  <c r="H52" i="4" l="1"/>
  <c r="F55" i="4"/>
</calcChain>
</file>

<file path=xl/sharedStrings.xml><?xml version="1.0" encoding="utf-8"?>
<sst xmlns="http://schemas.openxmlformats.org/spreadsheetml/2006/main" count="235" uniqueCount="232">
  <si>
    <t>Perspectiva  Estratégica</t>
  </si>
  <si>
    <t>Objetivo</t>
  </si>
  <si>
    <t>Peso Obj</t>
  </si>
  <si>
    <t>Iniciativa Estratégica</t>
  </si>
  <si>
    <t>Descripción</t>
  </si>
  <si>
    <t>Observaciones 2018</t>
  </si>
  <si>
    <t xml:space="preserve"> 1) Financiera 40%</t>
  </si>
  <si>
    <t>A través de la gestión y control de recursos para incrementar el indicador de Capital de Trabajo, con la finalidad de disponer de activo corriente que permita atender el pasivo de corto plazo y fortalecer así el nivel de cumplimiento de compromisos contraídos con proveedores de bienes y servicios.</t>
  </si>
  <si>
    <t>Garantizar la facturación oportuna a los clientes asegurando el flujo de caja para la sostenibilidad del proyecto y la proyección de pagos a terceros en el tiempo adecuado.</t>
  </si>
  <si>
    <t>Capital de Trabajo</t>
  </si>
  <si>
    <t>A través de propuestas de capitalización por parte de los socios de Canal Trece, con el fin de mejorar el indicador de Capacidad de endeudamiento y aumentar las posibilidades de participar en procesos licitatorios y acceder a procesos contractuales con clientes públicos que contemplen esta modalidad en su planeación contractual.</t>
  </si>
  <si>
    <t>Hacer medición y seguimiento al indicador Nivel de endeudamiento, con el fin de  establecer la viabilidad y/ o capacidad de tener cierto nivel de endeudamiento y determinar el nivel de riesgo que tienen sus inversiones y la probabilidad de que las mismas sean recuperables.</t>
  </si>
  <si>
    <t>Nivel de Endeudamiento</t>
  </si>
  <si>
    <t>A través del seguimiento permanente al resultado de los indicadores financieros de: liquidez corriente.</t>
  </si>
  <si>
    <t>Reportar el indicador de liquidez</t>
  </si>
  <si>
    <t>Liquidez</t>
  </si>
  <si>
    <t>A través del aumento de su sostenibilidad financiera y a través de la aplicación de metodologías e instrumentos de control de utilidades.</t>
  </si>
  <si>
    <t>Reportar el indicador de margen de utilidad</t>
  </si>
  <si>
    <t>Margen Bruto de Utilidad</t>
  </si>
  <si>
    <t>ROI - Retorno sobre la inversión</t>
  </si>
  <si>
    <t>2) Clientes y Territorios 20%</t>
  </si>
  <si>
    <t>A través del cumplimiento en la oportunidad y calidad en la prestación del servicio y/o entrega de productos, así como en el relacionamiento con el cliente.</t>
  </si>
  <si>
    <t># Encuestas aplicadas</t>
  </si>
  <si>
    <t>A través de la realización de un ejercicio documentado de investigación de mercados que permita conocer con alta precisión el segmento al cual podría acceder Canal Trece y mejorar el diseño y cumplimiento de metas comerciales.</t>
  </si>
  <si>
    <t>Informe del recaudo mensual proyectado</t>
  </si>
  <si>
    <t xml:space="preserve">Proyectar y hacer seguimiento al recaudo  mensual  de cada convenio o contrato firmado </t>
  </si>
  <si>
    <t>A través del seguimiento y control de pagos oportunos a proveedores de bienes y/o servicios, a la realización de alianzas estratégicas y a la realización de eventos enfocados al fortalecimiento del Canal.</t>
  </si>
  <si>
    <t>Contactar telefónicamente a los clientes actuales y potenciales</t>
  </si>
  <si>
    <t>Clientes potenciales contactados</t>
  </si>
  <si>
    <t>Documentar la herramienta informática CRM con los datos de los clientes actuales y potenciales</t>
  </si>
  <si>
    <t>Aplicativo actualizado</t>
  </si>
  <si>
    <t>A través del diseño, actualización, control de versiones y divulgación del Portafolio de Programas y Servicios de Canal Trece</t>
  </si>
  <si>
    <t xml:space="preserve">Mantener actualizado el portafolio de programas y servicios del Canal </t>
  </si>
  <si>
    <t>1 portafolio actualizado</t>
  </si>
  <si>
    <t>A través de la identificación de causas de pérdida de clientes para la formulación de programas posventa que permitan mejorar la fidelización y retención.</t>
  </si>
  <si>
    <t>Mantener comunicación constante entre la dirección comercial y las relaciones públicas con el cliente con el fin de mitigar o eliminar las causas de pérdida de clientes con el fin de mejorar la fidelización y retención de los mismos.</t>
  </si>
  <si>
    <t>Comunicación posventa</t>
  </si>
  <si>
    <t>A través del seguimiento periódico al número de televidentes y usuarios que visitan las plataformas y la programación del canal y análisis al informe presentado con el estudio que permite identificar el consumo de productos, hábitos y actitudes de los colombianos que consumen los contenidos del Canal Trece y un informe diario del Rating del canal con el índice de audiencia de los programas emitidos.</t>
  </si>
  <si>
    <t>Reportes de programación</t>
  </si>
  <si>
    <t># de usuarios de las plataformas y redes del canal</t>
  </si>
  <si>
    <t>3) Innovación y Desarrollo 20%</t>
  </si>
  <si>
    <t>A través de la producción de piezas publicitarias enfocadas al posicionamiento de marca, del reconocimiento en las regiones y de la promoción de la parrilla de programación del canal trece.</t>
  </si>
  <si>
    <t>Producir piezas que comuniquen y promocionen las actividades del Canal.</t>
  </si>
  <si>
    <t>A partir del rediseño y mantenimiento del sitio web y la intranet del Canal que permitan la creación de contenidos de manera eficaz, ágil y de fácil consumo para los usuarios y que cumplan los requerimientos de Gobierno en Línea.</t>
  </si>
  <si>
    <t>A través de palabras clave que ayuden a definir cómo busca la gente el canal y sus contenidos, de modo que pueda llevar esas búsquedas al sitio web e implementar pauta digital.</t>
  </si>
  <si>
    <t>A través de criterios de calidad para la verificación y estructuración de las necesidades técnicas para la contratación de equipos y servicio técnico complementario en la producción, emisión y transmisión de la señal.</t>
  </si>
  <si>
    <t>Definir y aplicar los criterios de calidad para la verificación y estructuración de las necesidades técnicas para la contratación de equipos y servicio técnico complementario en la producción, emisión y transmisión de la señal.</t>
  </si>
  <si>
    <t>A través de la correcta ejecución de contratos de equipos y servicio técnico complementario para el centro de emisión y transmisión de la señal y su mantenimiento.</t>
  </si>
  <si>
    <t>Realizar seguimiento y control a la ejecución de contratos de equipos y servicio técnico complementario para el centro de emisión y transmisión de la señal.</t>
  </si>
  <si>
    <t>Contratos ejecutados</t>
  </si>
  <si>
    <t>A través del diagnóstico del estado actual de las estaciones que hacen parte de la red analógica, para realizar el mantenimiento de acuerdo con las necesidades técnicas y así mejorar el funcionamiento y cobertura de señal.</t>
  </si>
  <si>
    <t>Visitas a las estaciones de red analógica</t>
  </si>
  <si>
    <t>A través de procesos de control permanente a los cronogramas de producción de programas, de turnos de trabajo y de la planeación</t>
  </si>
  <si>
    <t xml:space="preserve">A través del cumplimiento de los criterios de calidad y de la normatividad para la generación y producción de contenidos del canal Trece. </t>
  </si>
  <si>
    <t xml:space="preserve">Diseñar la estrategia anual de programación de la siguiente vigencia que incluya el diseño de contenidos de programación, las convocatorias regionales, los proyectos especiales y la gestión de cesión de contenidos. </t>
  </si>
  <si>
    <t>A través del acompañamiento y asesoría en la formulación de planes, programas, informes, metodologías, procesos, Gobierno en Línea y de la implementación del Sistema Integrado de gestión.</t>
  </si>
  <si>
    <t>A través de asesorías, auditorías internas, seguimiento al cumplimiento de disposiciones legales, seguimiento a los controles de los riesgos y al cargue de los informes en las plataformas respectivas.</t>
  </si>
  <si>
    <t>Realizar auditorías internas</t>
  </si>
  <si>
    <t>A través de la identificación y caracterización de los actores o grupos de interés de Canal Trece y de ejercicios de autoevaluación de la gestión y prospectiva empresarial.</t>
  </si>
  <si>
    <t>A través de una propuesta de modificación a la estructura organizacional y a la escala salarial (para trabajadores oficiales) según los perfiles requeridos y de una propuesta de escala de honorarios (para personal contratista) con rangos definidos.</t>
  </si>
  <si>
    <t>Presentar una propuesta de modificación a la estructura organizacional del Canal y de escala salarial y honorarios.</t>
  </si>
  <si>
    <t>A través de un Plan Estratégico de Tecnologías de la Información y la Comunicación (PETIC)  y de adquisición de nuevas tecnologías que permitan fortalecer y mejorar la competitividad del Canal.</t>
  </si>
  <si>
    <t>A través del  seguimiento y control a la herramienta Osticket para garantizar el soporte técnico para los diferentes servicios (creación de usuarios, correo electrónico corporativo, extensiones telefónicas, soporte técnico a equipos de cómputo, actualización de software, entre otros), con el fin de mantener la herramienta actualizada de acuerdo a los requerimientos de los clientes internos y dar respuesta oportuna a los requerimientos.</t>
  </si>
  <si>
    <t>Garantizar el funcionamiento de la herramienta OSTICKET</t>
  </si>
  <si>
    <t>A través de un Plan de Capacitación, de los Planes de Bienestar social e incentivos, de la medición del clima organizacional, de la implementación del Sistema de Gestión de Seguridad y Salud en el trabajo y de la liquidación de la nómina.</t>
  </si>
  <si>
    <t>Un (1) SGSST implementado</t>
  </si>
  <si>
    <t>A través de la ejecución del presupuesto, el seguimiento a los proyectos y la presentación de informes requeridos por los entes de control.</t>
  </si>
  <si>
    <t>A través del seguimiento a la conservación y actualización de los inventarios y al mantenimiento de los recursos físicos</t>
  </si>
  <si>
    <t>Mantener actualizado el inventario de los recursos físicos del Canal y la conservación de sus instalaciones</t>
  </si>
  <si>
    <t>A través de la administración del archivo general de la entidad</t>
  </si>
  <si>
    <t>A través de la revisión y optimización de la documentación de los procesos, adopción de controles, políticas y capacitaciones sobre los asuntos jurídicos y contractuales.</t>
  </si>
  <si>
    <t>Desarrollar todas las acciones encaminadas al fortalecimiento jurídico del canal</t>
  </si>
  <si>
    <t xml:space="preserve">Realizar las acciones encaminadas a fortalecer la gestión contractual del canal </t>
  </si>
  <si>
    <t>A través de fortalecer los espacios y canales de comunicación ascendente y descendente dentro del Canal y la divulgación de noticias, estrenos y hechos de coyuntura del Canal a través de los medios de comunicación.</t>
  </si>
  <si>
    <t>A través de las acciones que permitan acercar y hacer partícipe al ciudadano con la gestión del Canal.</t>
  </si>
  <si>
    <t>Indicador Acción</t>
  </si>
  <si>
    <t>Acciones</t>
  </si>
  <si>
    <t>Meta Acción</t>
  </si>
  <si>
    <t>Una (1) estrategia implementada</t>
  </si>
  <si>
    <t>4) Eficiencia Administrativa 20%</t>
  </si>
  <si>
    <t>% Rta Peso</t>
  </si>
  <si>
    <t>Peso Acción
--&gt;</t>
  </si>
  <si>
    <t>Peso Iniciativa
--&gt;</t>
  </si>
  <si>
    <t>Peso Objetivo
--&gt;</t>
  </si>
  <si>
    <t>TOTAL OBJETIVO</t>
  </si>
  <si>
    <t>ACUMULADO</t>
  </si>
  <si>
    <t>META</t>
  </si>
  <si>
    <t>PERSPECTIVA</t>
  </si>
  <si>
    <t>TOTAL</t>
  </si>
  <si>
    <t>Resultado de la Meta</t>
  </si>
  <si>
    <t>Realizar la medición de oportunidad y calidad en la prestación del servicio y/o entrega de productos</t>
  </si>
  <si>
    <t>Realizar alianzas estratégicas con socios institucionales, promotores, universidades y festivales regionales</t>
  </si>
  <si>
    <t>2 encuestas aplicadas por cliente</t>
  </si>
  <si>
    <t>Alianzas suscritas y ejecutadas</t>
  </si>
  <si>
    <t xml:space="preserve">Realizar los análisis a los estudios de investigación y medición de audiencias del canal trece (Kantar Ibope Media) </t>
  </si>
  <si>
    <t xml:space="preserve">Aumentar el número de usuarios </t>
  </si>
  <si>
    <t>100% informes informes de análisis de los estudios de audiencia</t>
  </si>
  <si>
    <t>Realizar actualización de la página web del canal y creación y mantenimiento de la intranet del canal trece.</t>
  </si>
  <si>
    <t>Dar cumplimiento a los cronogramas de mantenimientos de equipos  del Centro de Emisión,  producción y postproducción del Canal.</t>
  </si>
  <si>
    <t>Ejecutar y hacer seguimiento al cumplimiento del cronograma de actividades de producción.</t>
  </si>
  <si>
    <t>Piezas producidas por solicitud</t>
  </si>
  <si>
    <t>% cumplimiento de cronograma de mantenimiento</t>
  </si>
  <si>
    <t xml:space="preserve">Realizar el seguimiento y control del estado de las estaciones que hacen parte de la Red Analógica, a través de las visitas de supervisión con el fin de verificar la información entregada por el proveedor en los informes mensuales y de continuar con el mantenimiento de acuerdo a las necesidades técnicas que requieran para su correcto funcionamiento y cobertura de la señal.  </t>
  </si>
  <si>
    <t>Contenidos actualizados en la web e intranet del Canal</t>
  </si>
  <si>
    <t>Implementación Estrategia de posicionamiento en motores de búsqueda</t>
  </si>
  <si>
    <t>Contratos con criterios de calidad</t>
  </si>
  <si>
    <t>100% contratos con seguimiento de ejecución</t>
  </si>
  <si>
    <t>100% cumplimiento del cronograma</t>
  </si>
  <si>
    <t>% cumplimiento de cronograma de actividades</t>
  </si>
  <si>
    <t>Garantizar que los contenidos cumplan con los criterios técnicos y de normatividad.</t>
  </si>
  <si>
    <t>Estrategia anual de programación</t>
  </si>
  <si>
    <t>Cumplimiento de contenidos con  criterios técnicos y de normatividad.</t>
  </si>
  <si>
    <t>100% contenidos con cumplimiento de criterios técnicos y de normatividad</t>
  </si>
  <si>
    <t>Formular, hacer seguimiento y control al Plan Estratégico y a los Planes de Acción Operativos por Dependencias del Canal.</t>
  </si>
  <si>
    <t>Acompañar y asesorar a las áreas y a Gerencia en la formulación de planes, programas, informes de gestión, rendición de cuentas, procesos de capacitación y en la implementación de la Estrategia Gobierno en Línea.</t>
  </si>
  <si>
    <t xml:space="preserve">Seguimientos a los planes y programas </t>
  </si>
  <si>
    <t>Formulación y Ejecución de planes y programas</t>
  </si>
  <si>
    <t>% Implementación SIG</t>
  </si>
  <si>
    <t>Un(1) seguimiento trimestral</t>
  </si>
  <si>
    <t>100% planes formulados y ejecutados</t>
  </si>
  <si>
    <t>100% acciones implementadas del SIG</t>
  </si>
  <si>
    <t>Realizar los informes programados de seguimiento y solicitados por ley</t>
  </si>
  <si>
    <t>% Ejecución auditorías internas</t>
  </si>
  <si>
    <t>Informes programados de seguimiento y solicitados por ley</t>
  </si>
  <si>
    <t>100% informes programados</t>
  </si>
  <si>
    <t xml:space="preserve">Identificar y caracterizar usuarios internos y externos de los sistemas y servicios tecnológicos </t>
  </si>
  <si>
    <t>Caracterización de usuarios internos y externos</t>
  </si>
  <si>
    <t>Propuesta Actualización de la estructura organizacional de Canal Trece</t>
  </si>
  <si>
    <t>Documentar y construir el PETIC de acuerdo a las necesidades del Canal Trece.</t>
  </si>
  <si>
    <t>Plan Estratégico de Tecnologías de la Información y la Comunicación (PETIC) documentado y ejecutado</t>
  </si>
  <si>
    <t>Un (1) PETIC documentado y ejecutado</t>
  </si>
  <si>
    <t xml:space="preserve">Implementación herramienta OSTICKET </t>
  </si>
  <si>
    <t>Una(1) herramienta implementada</t>
  </si>
  <si>
    <t>Garantizar la ejecución del Plan Institucional de Capacitación del Canal Trece.</t>
  </si>
  <si>
    <t>Garantizar la ejecución del Plan de Bienestar Social e Incentivos.</t>
  </si>
  <si>
    <t>Medir el Clima organizacional e implementar un Plan de Mejoramiento.</t>
  </si>
  <si>
    <t>Implementar el Sistema de Gestión de Seguridad y Salud en el trabajo.</t>
  </si>
  <si>
    <t>Implementar el Sistema de Evaluación de desempeño</t>
  </si>
  <si>
    <t>% Ejecución del Plan Institucional de Capacitación</t>
  </si>
  <si>
    <t>% Ejecución del Plan de Bienestar</t>
  </si>
  <si>
    <t>Medición del Clima Organización</t>
  </si>
  <si>
    <t xml:space="preserve">% Implementación  SGSST </t>
  </si>
  <si>
    <t>Actividades realizadas</t>
  </si>
  <si>
    <t xml:space="preserve">100% acciones ejecutadas del plan </t>
  </si>
  <si>
    <t>100% acciones ejecutadas del plan</t>
  </si>
  <si>
    <t>Una (1) medición del clima organizacional</t>
  </si>
  <si>
    <t>Un (1) Sistema de evaluación de desempeño implementado</t>
  </si>
  <si>
    <t xml:space="preserve">Garantizar desde la supervisión que los costos del proyecto no superen los costos cotizados por el canal. </t>
  </si>
  <si>
    <t>Informe financiero de los proyectos</t>
  </si>
  <si>
    <t>Un (1) informe mensual de seguimiento a los proyectos</t>
  </si>
  <si>
    <t>% Ejecución de acciones de seguimiento</t>
  </si>
  <si>
    <t>Implementar el Programa de Gestión Documental</t>
  </si>
  <si>
    <t>% Implementación del Programa de gestión documental</t>
  </si>
  <si>
    <t>%Ejecución de acciones de fortalecimiento de la gestión jurídica</t>
  </si>
  <si>
    <t>%Ejecución de acciones de fortalecimiento de la gestión contractual</t>
  </si>
  <si>
    <t>100% acciones ejecutadas</t>
  </si>
  <si>
    <t>% Ejecución plan de comunicación interna y externa</t>
  </si>
  <si>
    <t>Un(1) plan creado y ejecutado</t>
  </si>
  <si>
    <t>Crear y ejecutar un plan de comunicación interna y externa que permita difundir la información de interés a las diferentes áreas del canal y a los medios de comunicación que contribuyen a la promoción del Canal.</t>
  </si>
  <si>
    <t>Adelantar acciones que permitan acercar y hacer partícipe al ciudadano con la gestión del Canal.</t>
  </si>
  <si>
    <t xml:space="preserve">%Ejecución de acciones de participación ciudadana  </t>
  </si>
  <si>
    <t>TOTAL / 100%</t>
  </si>
  <si>
    <t>100% contratos con criterios de calidad</t>
  </si>
  <si>
    <t>Resultado Inferior a 0,5</t>
  </si>
  <si>
    <t>0,90</t>
  </si>
  <si>
    <t>3,07% </t>
  </si>
  <si>
    <t>100% informes proyectados</t>
  </si>
  <si>
    <t>100% alianzas suscritas ejecutadas</t>
  </si>
  <si>
    <t>100% información registrada de clientes en CRM</t>
  </si>
  <si>
    <t>Un (1) portafolio actualizado</t>
  </si>
  <si>
    <t>100% llamadas realizadas</t>
  </si>
  <si>
    <t>100% piezas producidas por solicitud</t>
  </si>
  <si>
    <t xml:space="preserve">100% de la página actualizada </t>
  </si>
  <si>
    <t>100% visitas realizadas</t>
  </si>
  <si>
    <t>Un (1 ) documento con la estrategia anual de programación</t>
  </si>
  <si>
    <t>Un (1) documento con caracterización de usuarios</t>
  </si>
  <si>
    <t>Un (1) documento con propuesta de modificación de la estructura organizacional</t>
  </si>
  <si>
    <t>100% de las acciones de seguimiento ejecutadas</t>
  </si>
  <si>
    <t>Un (1) Programa de gestión documental implementado</t>
  </si>
  <si>
    <t>100% acciones adelantadas de participación ciudadana</t>
  </si>
  <si>
    <t>Reportar el indicador ROI</t>
  </si>
  <si>
    <t>Crear e implementar una estrategia de posicionamiento en motores de búsqueda.</t>
  </si>
  <si>
    <t>Garantizar la implementación del SIG</t>
  </si>
  <si>
    <t>100% de las auditorías ejecutadas</t>
  </si>
  <si>
    <r>
      <rPr>
        <sz val="18"/>
        <color theme="9"/>
        <rFont val="Arial"/>
        <family val="2"/>
      </rPr>
      <t xml:space="preserve">1. </t>
    </r>
    <r>
      <rPr>
        <sz val="18"/>
        <color theme="1"/>
        <rFont val="Arial"/>
        <family val="2"/>
      </rPr>
      <t>Fortalecer el margen de ventas y de utilidades, para la generación de recursos suficientes con el fin de crear más y mejores contenidos.</t>
    </r>
  </si>
  <si>
    <r>
      <rPr>
        <b/>
        <sz val="18"/>
        <color theme="9"/>
        <rFont val="Arial"/>
        <family val="2"/>
      </rPr>
      <t>1.</t>
    </r>
    <r>
      <rPr>
        <sz val="18"/>
        <color theme="9"/>
        <rFont val="Arial"/>
        <family val="2"/>
      </rPr>
      <t xml:space="preserve"> </t>
    </r>
    <r>
      <rPr>
        <sz val="18"/>
        <color rgb="FF000000"/>
        <rFont val="Arial"/>
        <family val="2"/>
      </rPr>
      <t>Fortalecimiento de la disponibilidad de Capital de Trabajo de Canal Trece</t>
    </r>
  </si>
  <si>
    <r>
      <rPr>
        <b/>
        <sz val="18"/>
        <color theme="9"/>
        <rFont val="Arial"/>
        <family val="2"/>
      </rPr>
      <t>2.</t>
    </r>
    <r>
      <rPr>
        <b/>
        <sz val="18"/>
        <color rgb="FF000000"/>
        <rFont val="Arial"/>
        <family val="2"/>
      </rPr>
      <t xml:space="preserve"> </t>
    </r>
    <r>
      <rPr>
        <sz val="18"/>
        <color rgb="FF000000"/>
        <rFont val="Arial"/>
        <family val="2"/>
      </rPr>
      <t>Fortalecimiento de la Capacidad de endeudamiento de Canal Trece</t>
    </r>
  </si>
  <si>
    <r>
      <rPr>
        <b/>
        <sz val="18"/>
        <color theme="9"/>
        <rFont val="Arial"/>
        <family val="2"/>
      </rPr>
      <t>3.</t>
    </r>
    <r>
      <rPr>
        <sz val="18"/>
        <color rgb="FF000000"/>
        <rFont val="Arial"/>
        <family val="2"/>
      </rPr>
      <t xml:space="preserve"> Fortalecimiento de la permanencia de Canal Trece en el mercado</t>
    </r>
  </si>
  <si>
    <r>
      <rPr>
        <b/>
        <sz val="18"/>
        <color theme="9"/>
        <rFont val="Arial"/>
        <family val="2"/>
      </rPr>
      <t>4.</t>
    </r>
    <r>
      <rPr>
        <b/>
        <sz val="18"/>
        <rFont val="Arial"/>
        <family val="2"/>
      </rPr>
      <t xml:space="preserve"> </t>
    </r>
    <r>
      <rPr>
        <sz val="18"/>
        <rFont val="Arial"/>
        <family val="2"/>
      </rPr>
      <t>Fortalecimiento de la rentabilidad mediante el control del margen de utilidad y del retorno a la inversión.</t>
    </r>
  </si>
  <si>
    <r>
      <rPr>
        <sz val="18"/>
        <color theme="9"/>
        <rFont val="Arial"/>
        <family val="2"/>
      </rPr>
      <t xml:space="preserve">2. </t>
    </r>
    <r>
      <rPr>
        <sz val="18"/>
        <color theme="1"/>
        <rFont val="Arial"/>
        <family val="2"/>
      </rPr>
      <t>Aumentar la cifra de negocios mejorando la participación en el mercado.</t>
    </r>
  </si>
  <si>
    <r>
      <rPr>
        <b/>
        <sz val="18"/>
        <color theme="9"/>
        <rFont val="Arial"/>
        <family val="2"/>
      </rPr>
      <t>5.</t>
    </r>
    <r>
      <rPr>
        <sz val="18"/>
        <color theme="1"/>
        <rFont val="Arial"/>
        <family val="2"/>
      </rPr>
      <t xml:space="preserve"> Fortalecimiento de la lealtad y satisfacción del cliente</t>
    </r>
  </si>
  <si>
    <r>
      <rPr>
        <b/>
        <sz val="18"/>
        <color theme="9"/>
        <rFont val="Arial"/>
        <family val="2"/>
      </rPr>
      <t>6</t>
    </r>
    <r>
      <rPr>
        <b/>
        <sz val="18"/>
        <color rgb="FF000000"/>
        <rFont val="Arial"/>
        <family val="2"/>
      </rPr>
      <t>.</t>
    </r>
    <r>
      <rPr>
        <sz val="18"/>
        <color rgb="FF000000"/>
        <rFont val="Arial"/>
        <family val="2"/>
      </rPr>
      <t xml:space="preserve"> Identificación del segmento de mercado de Canal Trece</t>
    </r>
  </si>
  <si>
    <r>
      <rPr>
        <b/>
        <sz val="18"/>
        <color theme="9"/>
        <rFont val="Arial"/>
        <family val="2"/>
      </rPr>
      <t>7.</t>
    </r>
    <r>
      <rPr>
        <sz val="18"/>
        <color theme="9"/>
        <rFont val="Arial"/>
        <family val="2"/>
      </rPr>
      <t xml:space="preserve"> </t>
    </r>
    <r>
      <rPr>
        <sz val="18"/>
        <color rgb="FF000000"/>
        <rFont val="Arial"/>
        <family val="2"/>
      </rPr>
      <t>Fortalecimiento de la imagen del Canal Trece</t>
    </r>
  </si>
  <si>
    <r>
      <rPr>
        <b/>
        <sz val="18"/>
        <color theme="9"/>
        <rFont val="Arial"/>
        <family val="2"/>
      </rPr>
      <t xml:space="preserve">8. </t>
    </r>
    <r>
      <rPr>
        <sz val="18"/>
        <color rgb="FF000000"/>
        <rFont val="Arial"/>
        <family val="2"/>
      </rPr>
      <t>Fortalecimiento de la administración de clientes</t>
    </r>
  </si>
  <si>
    <r>
      <t xml:space="preserve">A través del uso permanente de herramientas informáticas que permitan alimentar un CRM </t>
    </r>
    <r>
      <rPr>
        <i/>
        <sz val="18"/>
        <color rgb="FF000000"/>
        <rFont val="Arial"/>
        <family val="2"/>
      </rPr>
      <t xml:space="preserve">(Customer Relationship Managment) </t>
    </r>
    <r>
      <rPr>
        <sz val="18"/>
        <color rgb="FF000000"/>
        <rFont val="Arial"/>
        <family val="2"/>
      </rPr>
      <t>o Administración de la Relación con los Clientes.</t>
    </r>
  </si>
  <si>
    <r>
      <rPr>
        <b/>
        <sz val="18"/>
        <color theme="9"/>
        <rFont val="Arial"/>
        <family val="2"/>
      </rPr>
      <t>9.</t>
    </r>
    <r>
      <rPr>
        <sz val="18"/>
        <color rgb="FF000000"/>
        <rFont val="Arial"/>
        <family val="2"/>
      </rPr>
      <t xml:space="preserve">  Fortalecimiento  Portafolio de Programas y Servicios de Canal Trece</t>
    </r>
  </si>
  <si>
    <r>
      <rPr>
        <b/>
        <sz val="18"/>
        <color theme="9"/>
        <rFont val="Arial"/>
        <family val="2"/>
      </rPr>
      <t>10.</t>
    </r>
    <r>
      <rPr>
        <b/>
        <sz val="18"/>
        <color rgb="FF000000"/>
        <rFont val="Arial"/>
        <family val="2"/>
      </rPr>
      <t xml:space="preserve"> </t>
    </r>
    <r>
      <rPr>
        <sz val="18"/>
        <color rgb="FF000000"/>
        <rFont val="Arial"/>
        <family val="2"/>
      </rPr>
      <t>Implementación de programas posventa</t>
    </r>
  </si>
  <si>
    <r>
      <rPr>
        <b/>
        <sz val="18"/>
        <color theme="9"/>
        <rFont val="Arial"/>
        <family val="2"/>
      </rPr>
      <t>3.</t>
    </r>
    <r>
      <rPr>
        <b/>
        <sz val="18"/>
        <color theme="1"/>
        <rFont val="Arial"/>
        <family val="2"/>
      </rPr>
      <t xml:space="preserve"> </t>
    </r>
    <r>
      <rPr>
        <sz val="18"/>
        <color theme="1"/>
        <rFont val="Arial"/>
        <family val="2"/>
      </rPr>
      <t>Aumentar el número de usuarios y/o televidentes de las plataformas del canal trece.</t>
    </r>
  </si>
  <si>
    <r>
      <rPr>
        <b/>
        <sz val="18"/>
        <color theme="9"/>
        <rFont val="Arial"/>
        <family val="2"/>
      </rPr>
      <t xml:space="preserve">11. </t>
    </r>
    <r>
      <rPr>
        <sz val="18"/>
        <color rgb="FF000000"/>
        <rFont val="Arial"/>
        <family val="2"/>
      </rPr>
      <t xml:space="preserve"> Identificación de la concentración de consumidores de Canal Trece</t>
    </r>
  </si>
  <si>
    <r>
      <rPr>
        <sz val="18"/>
        <color theme="9"/>
        <rFont val="Arial"/>
        <family val="2"/>
      </rPr>
      <t xml:space="preserve">4. </t>
    </r>
    <r>
      <rPr>
        <sz val="18"/>
        <color theme="1"/>
        <rFont val="Arial"/>
        <family val="2"/>
      </rPr>
      <t>Ser un Canal más creativo, competitivo y con un alto estándar de calidad.</t>
    </r>
  </si>
  <si>
    <r>
      <rPr>
        <b/>
        <sz val="18"/>
        <color theme="9"/>
        <rFont val="Arial"/>
        <family val="2"/>
      </rPr>
      <t>12.</t>
    </r>
    <r>
      <rPr>
        <sz val="18"/>
        <color theme="9"/>
        <rFont val="Arial"/>
        <family val="2"/>
      </rPr>
      <t xml:space="preserve"> </t>
    </r>
    <r>
      <rPr>
        <sz val="18"/>
        <color rgb="FF000000"/>
        <rFont val="Arial"/>
        <family val="2"/>
      </rPr>
      <t xml:space="preserve"> Producción de piezas publicitarias referentes al posicionamiento y reconocimiento de la nueva marca del canal trece y su parrilla de programación.</t>
    </r>
  </si>
  <si>
    <r>
      <rPr>
        <b/>
        <sz val="18"/>
        <color theme="9"/>
        <rFont val="Arial"/>
        <family val="2"/>
      </rPr>
      <t>13.</t>
    </r>
    <r>
      <rPr>
        <b/>
        <sz val="18"/>
        <color rgb="FF000000"/>
        <rFont val="Arial"/>
        <family val="2"/>
      </rPr>
      <t xml:space="preserve"> </t>
    </r>
    <r>
      <rPr>
        <sz val="18"/>
        <color rgb="FF000000"/>
        <rFont val="Arial"/>
        <family val="2"/>
      </rPr>
      <t>Desarrollo de solución web para el Canal</t>
    </r>
  </si>
  <si>
    <r>
      <rPr>
        <b/>
        <sz val="18"/>
        <color theme="9"/>
        <rFont val="Arial"/>
        <family val="2"/>
      </rPr>
      <t>14.</t>
    </r>
    <r>
      <rPr>
        <sz val="18"/>
        <color theme="9"/>
        <rFont val="Arial"/>
        <family val="2"/>
      </rPr>
      <t xml:space="preserve"> </t>
    </r>
    <r>
      <rPr>
        <sz val="18"/>
        <color rgb="FF000000"/>
        <rFont val="Arial"/>
        <family val="2"/>
      </rPr>
      <t>Posicionamiento de la marca orgánicamente en motores de búsqueda</t>
    </r>
  </si>
  <si>
    <r>
      <rPr>
        <b/>
        <sz val="18"/>
        <color theme="9"/>
        <rFont val="Arial"/>
        <family val="2"/>
      </rPr>
      <t>15.</t>
    </r>
    <r>
      <rPr>
        <sz val="18"/>
        <color theme="9"/>
        <rFont val="Arial"/>
        <family val="2"/>
      </rPr>
      <t xml:space="preserve"> </t>
    </r>
    <r>
      <rPr>
        <sz val="18"/>
        <color rgb="FF000000"/>
        <rFont val="Arial"/>
        <family val="2"/>
      </rPr>
      <t>Fortalecimiento de los procesos técnicos para la producción, emisión y transmisión de la señal televisiva con estándares de calidad</t>
    </r>
  </si>
  <si>
    <r>
      <rPr>
        <b/>
        <sz val="18"/>
        <color theme="9"/>
        <rFont val="Arial"/>
        <family val="2"/>
      </rPr>
      <t xml:space="preserve">16. </t>
    </r>
    <r>
      <rPr>
        <sz val="18"/>
        <color rgb="FF000000"/>
        <rFont val="Arial"/>
        <family val="2"/>
      </rPr>
      <t>Fortalecimiento del funcionamiento del Centro de Emisión, mediante la adquisición de equipos tecnológicos para generar señal televisiva de calidad</t>
    </r>
  </si>
  <si>
    <r>
      <rPr>
        <b/>
        <sz val="18"/>
        <color theme="9"/>
        <rFont val="Arial"/>
        <family val="2"/>
      </rPr>
      <t xml:space="preserve">17. </t>
    </r>
    <r>
      <rPr>
        <sz val="18"/>
        <color rgb="FF000000"/>
        <rFont val="Arial"/>
        <family val="2"/>
      </rPr>
      <t xml:space="preserve">Establecimiento de la Administración, Operación y Mantenimiento (AOM) de la Red Analógica de Canal Trece </t>
    </r>
  </si>
  <si>
    <r>
      <rPr>
        <b/>
        <sz val="18"/>
        <color theme="9"/>
        <rFont val="Arial"/>
        <family val="2"/>
      </rPr>
      <t>18.</t>
    </r>
    <r>
      <rPr>
        <b/>
        <sz val="18"/>
        <color rgb="FF000000"/>
        <rFont val="Arial"/>
        <family val="2"/>
      </rPr>
      <t xml:space="preserve"> </t>
    </r>
    <r>
      <rPr>
        <sz val="18"/>
        <color rgb="FF000000"/>
        <rFont val="Arial"/>
        <family val="2"/>
      </rPr>
      <t>Fortalecimiento de la planeación, ejecución, control y seguimiento  en la producción de programas de televisión</t>
    </r>
  </si>
  <si>
    <r>
      <rPr>
        <b/>
        <sz val="18"/>
        <color theme="9"/>
        <rFont val="Arial"/>
        <family val="2"/>
      </rPr>
      <t xml:space="preserve">19. </t>
    </r>
    <r>
      <rPr>
        <sz val="18"/>
        <color rgb="FF000000"/>
        <rFont val="Arial"/>
        <family val="2"/>
      </rPr>
      <t>Establecimiento de criterios, modelos y metodologías para el diseño estratégico de la parrilla del Canal</t>
    </r>
  </si>
  <si>
    <r>
      <rPr>
        <b/>
        <sz val="18"/>
        <color theme="9"/>
        <rFont val="Arial"/>
        <family val="2"/>
      </rPr>
      <t xml:space="preserve">5. </t>
    </r>
    <r>
      <rPr>
        <sz val="18"/>
        <color theme="1"/>
        <rFont val="Arial"/>
        <family val="2"/>
      </rPr>
      <t>Optimizar los recursos físicos, financieros, humanos y tecnológicos del Canal</t>
    </r>
  </si>
  <si>
    <r>
      <rPr>
        <b/>
        <sz val="18"/>
        <color theme="9"/>
        <rFont val="Arial"/>
        <family val="2"/>
      </rPr>
      <t>20.</t>
    </r>
    <r>
      <rPr>
        <sz val="18"/>
        <color rgb="FF000000"/>
        <rFont val="Arial"/>
        <family val="2"/>
      </rPr>
      <t xml:space="preserve"> Fortalecimiento de la implementación del Modelo Integrado de Planeación y Gestión (MIPG)</t>
    </r>
  </si>
  <si>
    <r>
      <rPr>
        <b/>
        <sz val="18"/>
        <color theme="9"/>
        <rFont val="Arial"/>
        <family val="2"/>
      </rPr>
      <t xml:space="preserve">21. </t>
    </r>
    <r>
      <rPr>
        <sz val="18"/>
        <color theme="1"/>
        <rFont val="Arial"/>
        <family val="2"/>
      </rPr>
      <t>Fortalecer la Gestión de evaluación, control y seguimiento</t>
    </r>
  </si>
  <si>
    <r>
      <rPr>
        <b/>
        <sz val="18"/>
        <color theme="9"/>
        <rFont val="Arial"/>
        <family val="2"/>
      </rPr>
      <t>22.</t>
    </r>
    <r>
      <rPr>
        <sz val="18"/>
        <color rgb="FF000000"/>
        <rFont val="Arial"/>
        <family val="2"/>
      </rPr>
      <t xml:space="preserve"> Fortalecimiento de la evaluación y pronóstico del medio</t>
    </r>
  </si>
  <si>
    <r>
      <rPr>
        <b/>
        <sz val="18"/>
        <color theme="9"/>
        <rFont val="Arial"/>
        <family val="2"/>
      </rPr>
      <t xml:space="preserve">23. </t>
    </r>
    <r>
      <rPr>
        <sz val="18"/>
        <color rgb="FF000000"/>
        <rFont val="Arial"/>
        <family val="2"/>
      </rPr>
      <t>Fortalecimiento de la estructura organizacional de Canal Trece, atrayendo gente altamente competitiva</t>
    </r>
  </si>
  <si>
    <r>
      <rPr>
        <b/>
        <sz val="18"/>
        <color theme="9"/>
        <rFont val="Arial"/>
        <family val="2"/>
      </rPr>
      <t xml:space="preserve">24. </t>
    </r>
    <r>
      <rPr>
        <sz val="18"/>
        <color rgb="FF000000"/>
        <rFont val="Arial"/>
        <family val="2"/>
      </rPr>
      <t>Fortalecimiento de la habilidad para responder a la tecnología cambiante</t>
    </r>
  </si>
  <si>
    <r>
      <rPr>
        <b/>
        <sz val="18"/>
        <color theme="9"/>
        <rFont val="Arial"/>
        <family val="2"/>
      </rPr>
      <t xml:space="preserve">25. </t>
    </r>
    <r>
      <rPr>
        <sz val="18"/>
        <color theme="1"/>
        <rFont val="Arial"/>
        <family val="2"/>
      </rPr>
      <t>Fortalecimiento de la herramienta Osticket para garantizar el soporte técnico) para los diferentes servicios.</t>
    </r>
  </si>
  <si>
    <r>
      <rPr>
        <b/>
        <sz val="18"/>
        <color theme="9"/>
        <rFont val="Arial"/>
        <family val="2"/>
      </rPr>
      <t xml:space="preserve">26. </t>
    </r>
    <r>
      <rPr>
        <sz val="18"/>
        <color rgb="FF000000"/>
        <rFont val="Arial"/>
        <family val="2"/>
      </rPr>
      <t>Fortalecimiento de la gestión del talento humano</t>
    </r>
  </si>
  <si>
    <r>
      <rPr>
        <b/>
        <sz val="18"/>
        <color theme="9"/>
        <rFont val="Arial"/>
        <family val="2"/>
      </rPr>
      <t xml:space="preserve">27. </t>
    </r>
    <r>
      <rPr>
        <sz val="18"/>
        <color rgb="FF000000"/>
        <rFont val="Arial"/>
        <family val="2"/>
      </rPr>
      <t>Planeación y administración eficientemente de los recursos financieros de Canal trece para el cumplimiento de sus objetivos institucionales y la generación de valor público.</t>
    </r>
  </si>
  <si>
    <r>
      <rPr>
        <b/>
        <sz val="18"/>
        <color theme="9"/>
        <rFont val="Arial"/>
        <family val="2"/>
      </rPr>
      <t>28</t>
    </r>
    <r>
      <rPr>
        <b/>
        <sz val="18"/>
        <color theme="5" tint="-0.499984740745262"/>
        <rFont val="Arial"/>
        <family val="2"/>
      </rPr>
      <t xml:space="preserve">. </t>
    </r>
    <r>
      <rPr>
        <sz val="18"/>
        <color theme="1"/>
        <rFont val="Arial"/>
        <family val="2"/>
      </rPr>
      <t>Fortalecimiento de la gestión de recursos físicos</t>
    </r>
  </si>
  <si>
    <r>
      <rPr>
        <b/>
        <sz val="18"/>
        <color theme="9"/>
        <rFont val="Arial"/>
        <family val="2"/>
      </rPr>
      <t xml:space="preserve">29. </t>
    </r>
    <r>
      <rPr>
        <sz val="18"/>
        <color theme="1"/>
        <rFont val="Arial"/>
        <family val="2"/>
      </rPr>
      <t>Fortalecimiento de la gestión documental</t>
    </r>
  </si>
  <si>
    <r>
      <rPr>
        <b/>
        <sz val="18"/>
        <color theme="9"/>
        <rFont val="Arial"/>
        <family val="2"/>
      </rPr>
      <t>30.</t>
    </r>
    <r>
      <rPr>
        <sz val="18"/>
        <color theme="1"/>
        <rFont val="Arial"/>
        <family val="2"/>
      </rPr>
      <t xml:space="preserve"> Fortalecer el proceso de gestión jurídica y contractual</t>
    </r>
  </si>
  <si>
    <r>
      <rPr>
        <b/>
        <sz val="18"/>
        <color theme="9"/>
        <rFont val="Arial"/>
        <family val="2"/>
      </rPr>
      <t>31.</t>
    </r>
    <r>
      <rPr>
        <sz val="18"/>
        <color theme="1"/>
        <rFont val="Arial"/>
        <family val="2"/>
      </rPr>
      <t xml:space="preserve"> Fortalecer los espacios y canales de comunicación interna y externa del Canal Trece.</t>
    </r>
  </si>
  <si>
    <r>
      <rPr>
        <b/>
        <sz val="18"/>
        <color theme="9"/>
        <rFont val="Arial"/>
        <family val="2"/>
      </rPr>
      <t>32</t>
    </r>
    <r>
      <rPr>
        <sz val="18"/>
        <color theme="1"/>
        <rFont val="Arial"/>
        <family val="2"/>
      </rPr>
      <t>. Implememntar acciones que permitan la interacción con el ciudadano.</t>
    </r>
  </si>
  <si>
    <t>60 llamadas mensuales</t>
  </si>
  <si>
    <t>Para este trimestre no se programaron visitas a las estaciones de la red analógica.</t>
  </si>
  <si>
    <t>Esta acción está proyectada para el cuarto trimestre</t>
  </si>
  <si>
    <t>Esta actividad está planeada para ser entregada en el tercer trimestre,</t>
  </si>
  <si>
    <t>PLAN ESTRATEGICO - POA 2018 - MEDICIÓN II TRIMESTRE</t>
  </si>
  <si>
    <t>Ejecución del Indicador Segundo Trimestre</t>
  </si>
  <si>
    <t>Faltó la entrega de un ID, pieza que realizaba un proveedor externo y a la fecha de la medición no había sido entregada.</t>
  </si>
  <si>
    <t>Para la medición, no se tiene en cuenta el saldo de los recursos consignados por concepto de la Resolución de la ANTV, por tratarse de recursos de ley que no corresponden a una gestión comercial del Canal y que no generan beneficios.</t>
  </si>
  <si>
    <t>Para la medición, no se tiene en cuenta  la Inversión patrimonial con RTVC.</t>
  </si>
  <si>
    <t xml:space="preserve">Se ajusta le meta de Número de Usuarios de 700.000 a un total de 2'000.000 de usuarios al finalizar el año 2018, teniendo en cuenta el aumento obtenido en el segundo trimestre. El cambio queda reflejado en el Acta de Revisión de Indicadores II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</si>
</sst>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quot;$&quot;* #,##0.00_-;_-&quot;$&quot;* &quot;-&quot;??_-;_-@_-"/>
    <numFmt numFmtId="165" formatCode="0.000%"/>
    <numFmt numFmtId="166" formatCode="0.0%"/>
    <numFmt numFmtId="167" formatCode="&quot;$&quot;#,##0.00"/>
    <numFmt numFmtId="168" formatCode="_-* #,##0_-;\-* #,##0_-;_-* &quot;-&quot;??_-;_-@_-"/>
    <numFmt numFmtId="169" formatCode="&quot;$&quot;#,##0"/>
  </numFmts>
  <fonts count="37" x14ac:knownFonts="1">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font>
    <font>
      <sz val="10"/>
      <name val="Arial"/>
      <family val="2"/>
    </font>
    <font>
      <sz val="16"/>
      <color theme="1"/>
      <name val="Arial"/>
      <family val="2"/>
    </font>
    <font>
      <sz val="16"/>
      <color rgb="FF000000"/>
      <name val="Arial"/>
      <family val="2"/>
    </font>
    <font>
      <b/>
      <sz val="16"/>
      <color theme="1"/>
      <name val="Arial"/>
      <family val="2"/>
    </font>
    <font>
      <b/>
      <sz val="16"/>
      <color rgb="FF7030A0"/>
      <name val="Arial"/>
      <family val="2"/>
    </font>
    <font>
      <b/>
      <sz val="24"/>
      <color rgb="FF7030A0"/>
      <name val="Arial"/>
      <family val="2"/>
    </font>
    <font>
      <b/>
      <sz val="24"/>
      <color theme="4" tint="-0.249977111117893"/>
      <name val="Arial"/>
      <family val="2"/>
    </font>
    <font>
      <b/>
      <sz val="24"/>
      <color theme="1"/>
      <name val="Arial"/>
      <family val="2"/>
    </font>
    <font>
      <sz val="24"/>
      <color theme="1"/>
      <name val="Arial"/>
      <family val="2"/>
    </font>
    <font>
      <b/>
      <sz val="28"/>
      <color theme="4" tint="-0.249977111117893"/>
      <name val="Arial"/>
      <family val="2"/>
    </font>
    <font>
      <b/>
      <sz val="20"/>
      <color theme="4" tint="-0.249977111117893"/>
      <name val="Arial"/>
      <family val="2"/>
    </font>
    <font>
      <sz val="18"/>
      <color theme="1"/>
      <name val="Arial"/>
      <family val="2"/>
    </font>
    <font>
      <b/>
      <sz val="18"/>
      <color rgb="FF81B636"/>
      <name val="Arial"/>
      <family val="2"/>
    </font>
    <font>
      <b/>
      <sz val="18"/>
      <color rgb="FF7030A0"/>
      <name val="Arial"/>
      <family val="2"/>
    </font>
    <font>
      <sz val="18"/>
      <color theme="9"/>
      <name val="Arial"/>
      <family val="2"/>
    </font>
    <font>
      <sz val="18"/>
      <color rgb="FF70AD47"/>
      <name val="Arial"/>
      <family val="2"/>
    </font>
    <font>
      <b/>
      <sz val="18"/>
      <color theme="9"/>
      <name val="Arial"/>
      <family val="2"/>
    </font>
    <font>
      <sz val="18"/>
      <color rgb="FF000000"/>
      <name val="Arial"/>
      <family val="2"/>
    </font>
    <font>
      <b/>
      <sz val="18"/>
      <color rgb="FF000000"/>
      <name val="Arial"/>
      <family val="2"/>
    </font>
    <font>
      <b/>
      <sz val="18"/>
      <name val="Arial"/>
      <family val="2"/>
    </font>
    <font>
      <sz val="18"/>
      <name val="Arial"/>
      <family val="2"/>
    </font>
    <font>
      <b/>
      <sz val="18"/>
      <color theme="1"/>
      <name val="Arial"/>
      <family val="2"/>
    </font>
    <font>
      <i/>
      <sz val="18"/>
      <color rgb="FF000000"/>
      <name val="Arial"/>
      <family val="2"/>
    </font>
    <font>
      <sz val="18"/>
      <color theme="5" tint="-0.499984740745262"/>
      <name val="Arial"/>
      <family val="2"/>
    </font>
    <font>
      <b/>
      <sz val="18"/>
      <color theme="5" tint="-0.499984740745262"/>
      <name val="Arial"/>
      <family val="2"/>
    </font>
    <font>
      <b/>
      <sz val="36"/>
      <color theme="5"/>
      <name val="Arial"/>
      <family val="2"/>
    </font>
    <font>
      <b/>
      <sz val="18"/>
      <color theme="0"/>
      <name val="Arial"/>
      <family val="2"/>
    </font>
    <font>
      <b/>
      <sz val="26"/>
      <color theme="1"/>
      <name val="Arial"/>
      <family val="2"/>
    </font>
    <font>
      <sz val="28"/>
      <color theme="1"/>
      <name val="Arial"/>
      <family val="2"/>
    </font>
    <font>
      <b/>
      <sz val="28"/>
      <color rgb="FF81B636"/>
      <name val="Arial"/>
      <family val="2"/>
    </font>
    <font>
      <b/>
      <sz val="26"/>
      <color rgb="FFFF0000"/>
      <name val="Arial"/>
      <family val="2"/>
    </font>
    <font>
      <b/>
      <sz val="24"/>
      <color rgb="FFFF0000"/>
      <name val="Arial"/>
      <family val="2"/>
    </font>
    <font>
      <b/>
      <sz val="26"/>
      <color theme="8" tint="-0.499984740745262"/>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00A3B0"/>
        <bgColor indexed="64"/>
      </patternFill>
    </fill>
    <fill>
      <patternFill patternType="solid">
        <fgColor rgb="FFC14B84"/>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Protection="0"/>
    <xf numFmtId="0" fontId="1" fillId="0" borderId="0"/>
    <xf numFmtId="0" fontId="4"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cellStyleXfs>
  <cellXfs count="181">
    <xf numFmtId="0" fontId="0" fillId="0" borderId="0" xfId="0"/>
    <xf numFmtId="0" fontId="5" fillId="0" borderId="0" xfId="0" applyFont="1"/>
    <xf numFmtId="0" fontId="6" fillId="0" borderId="0" xfId="0" applyFont="1" applyBorder="1" applyAlignment="1">
      <alignment horizontal="center" vertical="center" wrapText="1"/>
    </xf>
    <xf numFmtId="0" fontId="7" fillId="0" borderId="0" xfId="0" applyFont="1" applyAlignment="1">
      <alignment horizontal="justify"/>
    </xf>
    <xf numFmtId="0" fontId="5" fillId="0" borderId="0" xfId="0" applyFont="1" applyAlignment="1">
      <alignment horizontal="justify"/>
    </xf>
    <xf numFmtId="0" fontId="7"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justify" vertical="center" wrapText="1"/>
    </xf>
    <xf numFmtId="0" fontId="8" fillId="0" borderId="0" xfId="0" applyFont="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10" fontId="10" fillId="0" borderId="0" xfId="0" applyNumberFormat="1" applyFont="1" applyAlignment="1">
      <alignment horizontal="center" vertical="center"/>
    </xf>
    <xf numFmtId="0" fontId="11" fillId="0" borderId="0" xfId="0" applyFont="1" applyAlignment="1">
      <alignment horizontal="justify"/>
    </xf>
    <xf numFmtId="0" fontId="11" fillId="0" borderId="0" xfId="0" applyFont="1" applyAlignment="1">
      <alignment horizontal="center"/>
    </xf>
    <xf numFmtId="0" fontId="12" fillId="0" borderId="0" xfId="0" applyFont="1" applyAlignment="1">
      <alignment horizontal="justify"/>
    </xf>
    <xf numFmtId="0" fontId="9" fillId="0" borderId="0" xfId="0" applyFont="1" applyAlignment="1">
      <alignment horizontal="center" vertical="center"/>
    </xf>
    <xf numFmtId="9" fontId="7" fillId="0" borderId="0" xfId="2" applyFont="1" applyAlignment="1">
      <alignment horizontal="center" vertical="center" wrapText="1"/>
    </xf>
    <xf numFmtId="10" fontId="13" fillId="0" borderId="0" xfId="0" applyNumberFormat="1" applyFont="1" applyAlignment="1">
      <alignment horizontal="center" vertical="center"/>
    </xf>
    <xf numFmtId="0" fontId="21" fillId="0" borderId="2" xfId="0" applyFont="1" applyFill="1" applyBorder="1" applyAlignment="1">
      <alignment horizontal="center" vertical="center" wrapText="1" readingOrder="1"/>
    </xf>
    <xf numFmtId="9" fontId="22" fillId="0" borderId="2" xfId="2"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0" fontId="22" fillId="0" borderId="2" xfId="0" applyNumberFormat="1" applyFont="1" applyFill="1" applyBorder="1" applyAlignment="1">
      <alignment horizontal="center" vertical="center" wrapText="1"/>
    </xf>
    <xf numFmtId="10" fontId="16" fillId="0" borderId="2" xfId="2" applyNumberFormat="1" applyFont="1" applyFill="1" applyBorder="1" applyAlignment="1">
      <alignment horizontal="center" vertical="center"/>
    </xf>
    <xf numFmtId="0" fontId="15" fillId="0" borderId="2" xfId="0" applyFont="1" applyFill="1" applyBorder="1" applyAlignment="1">
      <alignment horizontal="justify" vertical="center"/>
    </xf>
    <xf numFmtId="10" fontId="17" fillId="0" borderId="2" xfId="2" applyNumberFormat="1" applyFont="1" applyFill="1" applyBorder="1" applyAlignment="1">
      <alignment horizontal="center" vertical="center" wrapText="1"/>
    </xf>
    <xf numFmtId="0" fontId="21" fillId="0" borderId="1" xfId="0" applyFont="1" applyFill="1" applyBorder="1" applyAlignment="1">
      <alignment horizontal="center" vertical="center" wrapText="1" readingOrder="1"/>
    </xf>
    <xf numFmtId="9" fontId="25" fillId="0" borderId="2" xfId="0" applyNumberFormat="1" applyFont="1" applyFill="1" applyBorder="1" applyAlignment="1">
      <alignment horizontal="center" vertical="center" wrapText="1"/>
    </xf>
    <xf numFmtId="9" fontId="25" fillId="0" borderId="2" xfId="2" applyFont="1" applyFill="1" applyBorder="1" applyAlignment="1">
      <alignment horizontal="center" vertical="center" wrapText="1"/>
    </xf>
    <xf numFmtId="10" fontId="16" fillId="0" borderId="2" xfId="2" applyNumberFormat="1" applyFont="1" applyFill="1" applyBorder="1" applyAlignment="1">
      <alignment horizontal="center" vertical="center" wrapText="1"/>
    </xf>
    <xf numFmtId="10" fontId="17" fillId="0" borderId="1" xfId="2"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3" applyFont="1" applyFill="1" applyBorder="1" applyAlignment="1">
      <alignment horizontal="center" vertical="center" wrapText="1"/>
    </xf>
    <xf numFmtId="0" fontId="25" fillId="0" borderId="1" xfId="2" applyNumberFormat="1" applyFont="1" applyFill="1" applyBorder="1" applyAlignment="1">
      <alignment horizontal="center" vertical="center"/>
    </xf>
    <xf numFmtId="9" fontId="25" fillId="0" borderId="1" xfId="2" applyFont="1" applyFill="1" applyBorder="1" applyAlignment="1">
      <alignment horizontal="center" vertical="center"/>
    </xf>
    <xf numFmtId="0" fontId="15" fillId="0" borderId="1" xfId="0"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9" fontId="22" fillId="0" borderId="2" xfId="0" applyNumberFormat="1" applyFont="1" applyFill="1" applyBorder="1" applyAlignment="1">
      <alignment horizontal="center" vertical="center" wrapText="1"/>
    </xf>
    <xf numFmtId="9" fontId="25" fillId="0" borderId="2" xfId="0" applyNumberFormat="1" applyFont="1" applyFill="1" applyBorder="1" applyAlignment="1">
      <alignment horizontal="center" vertical="center"/>
    </xf>
    <xf numFmtId="9" fontId="25" fillId="0" borderId="2" xfId="2" applyFont="1" applyFill="1" applyBorder="1" applyAlignment="1">
      <alignment horizontal="center" vertical="center"/>
    </xf>
    <xf numFmtId="0" fontId="25" fillId="0" borderId="1" xfId="0" applyNumberFormat="1" applyFont="1" applyFill="1" applyBorder="1" applyAlignment="1">
      <alignment horizontal="center" vertical="center"/>
    </xf>
    <xf numFmtId="9" fontId="15" fillId="0" borderId="2" xfId="2" applyFont="1" applyFill="1" applyBorder="1" applyAlignment="1">
      <alignment horizontal="center" vertical="center" wrapText="1"/>
    </xf>
    <xf numFmtId="1" fontId="15" fillId="0" borderId="2" xfId="0" applyNumberFormat="1" applyFont="1" applyFill="1" applyBorder="1" applyAlignment="1">
      <alignment horizontal="center" vertical="center" wrapText="1"/>
    </xf>
    <xf numFmtId="9" fontId="23" fillId="0" borderId="2" xfId="2" applyFont="1" applyFill="1" applyBorder="1" applyAlignment="1">
      <alignment horizontal="center" vertical="center" wrapText="1"/>
    </xf>
    <xf numFmtId="9" fontId="25" fillId="0" borderId="1" xfId="0" applyNumberFormat="1" applyFont="1" applyFill="1" applyBorder="1" applyAlignment="1">
      <alignment horizontal="center" vertical="center"/>
    </xf>
    <xf numFmtId="165" fontId="16" fillId="0" borderId="2" xfId="2"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49" fontId="15" fillId="0" borderId="2" xfId="4" applyNumberFormat="1" applyFont="1" applyFill="1" applyBorder="1" applyAlignment="1">
      <alignment horizontal="justify" vertical="center" wrapText="1"/>
    </xf>
    <xf numFmtId="9" fontId="15" fillId="0" borderId="1"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0" fontId="24" fillId="0" borderId="2" xfId="0" applyFont="1" applyFill="1" applyBorder="1" applyAlignment="1">
      <alignment horizontal="justify" vertical="center" wrapText="1"/>
    </xf>
    <xf numFmtId="0" fontId="15" fillId="0" borderId="2" xfId="1"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19" fillId="2" borderId="2" xfId="0" applyFont="1" applyFill="1" applyBorder="1" applyAlignment="1">
      <alignment horizontal="justify" vertical="center" wrapText="1" readingOrder="1"/>
    </xf>
    <xf numFmtId="9" fontId="16" fillId="2" borderId="2" xfId="2" applyFont="1" applyFill="1" applyBorder="1" applyAlignment="1">
      <alignment horizontal="center" vertical="center"/>
    </xf>
    <xf numFmtId="0" fontId="21" fillId="2" borderId="2" xfId="0" applyFont="1" applyFill="1" applyBorder="1" applyAlignment="1">
      <alignment horizontal="center" vertical="center" wrapText="1" readingOrder="1"/>
    </xf>
    <xf numFmtId="9" fontId="17" fillId="2" borderId="2" xfId="2" applyNumberFormat="1" applyFont="1" applyFill="1" applyBorder="1" applyAlignment="1">
      <alignment horizontal="center" vertical="center" wrapText="1"/>
    </xf>
    <xf numFmtId="9" fontId="15" fillId="2" borderId="2" xfId="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166" fontId="17" fillId="2" borderId="2" xfId="2" applyNumberFormat="1" applyFont="1" applyFill="1" applyBorder="1" applyAlignment="1">
      <alignment horizontal="center" vertical="center" wrapText="1"/>
    </xf>
    <xf numFmtId="0" fontId="15" fillId="2" borderId="2" xfId="0" applyFont="1" applyFill="1" applyBorder="1" applyAlignment="1">
      <alignment horizontal="center" vertical="center" wrapText="1" readingOrder="1"/>
    </xf>
    <xf numFmtId="166" fontId="15" fillId="2" borderId="2" xfId="0" applyNumberFormat="1" applyFont="1" applyFill="1" applyBorder="1" applyAlignment="1">
      <alignment horizontal="center" vertical="center" wrapText="1"/>
    </xf>
    <xf numFmtId="10" fontId="22" fillId="2" borderId="2" xfId="0" applyNumberFormat="1" applyFont="1" applyFill="1" applyBorder="1" applyAlignment="1">
      <alignment horizontal="center" vertical="center" wrapText="1"/>
    </xf>
    <xf numFmtId="1" fontId="25" fillId="0" borderId="2" xfId="0" applyNumberFormat="1" applyFont="1" applyFill="1" applyBorder="1" applyAlignment="1">
      <alignment horizontal="center" vertical="center" wrapText="1"/>
    </xf>
    <xf numFmtId="10" fontId="25" fillId="0" borderId="2" xfId="0" applyNumberFormat="1" applyFont="1" applyFill="1" applyBorder="1" applyAlignment="1">
      <alignment horizontal="center" vertical="center" wrapText="1"/>
    </xf>
    <xf numFmtId="10" fontId="25" fillId="0" borderId="2" xfId="2" applyNumberFormat="1" applyFont="1" applyFill="1" applyBorder="1" applyAlignment="1">
      <alignment horizontal="center" vertical="center" wrapText="1"/>
    </xf>
    <xf numFmtId="10" fontId="25" fillId="0" borderId="1" xfId="2" applyNumberFormat="1" applyFont="1" applyFill="1" applyBorder="1" applyAlignment="1">
      <alignment horizontal="center" vertical="center"/>
    </xf>
    <xf numFmtId="10" fontId="22" fillId="0" borderId="2" xfId="2"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166" fontId="25" fillId="0" borderId="2" xfId="0" applyNumberFormat="1" applyFont="1" applyFill="1" applyBorder="1" applyAlignment="1">
      <alignment horizontal="center" vertical="center"/>
    </xf>
    <xf numFmtId="166" fontId="25" fillId="0" borderId="2" xfId="2" applyNumberFormat="1" applyFont="1" applyFill="1" applyBorder="1" applyAlignment="1">
      <alignment horizontal="center" vertical="center"/>
    </xf>
    <xf numFmtId="10" fontId="25" fillId="0" borderId="1" xfId="0" applyNumberFormat="1" applyFont="1" applyFill="1" applyBorder="1" applyAlignment="1">
      <alignment horizontal="center" vertical="center"/>
    </xf>
    <xf numFmtId="1" fontId="25" fillId="0" borderId="1" xfId="0" applyNumberFormat="1" applyFont="1" applyFill="1" applyBorder="1" applyAlignment="1">
      <alignment horizontal="center" vertical="center"/>
    </xf>
    <xf numFmtId="0" fontId="31" fillId="0" borderId="0" xfId="0" applyFont="1" applyAlignment="1">
      <alignment horizontal="justify"/>
    </xf>
    <xf numFmtId="0" fontId="31" fillId="0" borderId="0" xfId="0" applyFont="1" applyAlignment="1">
      <alignment horizontal="center" vertical="center"/>
    </xf>
    <xf numFmtId="0" fontId="32" fillId="0" borderId="0" xfId="0" applyFont="1"/>
    <xf numFmtId="0" fontId="15" fillId="0" borderId="2" xfId="0" applyFont="1" applyFill="1" applyBorder="1" applyAlignment="1">
      <alignment vertical="center" wrapTex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9" fontId="30" fillId="5" borderId="4" xfId="2" applyFont="1" applyFill="1" applyBorder="1" applyAlignment="1">
      <alignment horizontal="center" vertical="center" wrapText="1"/>
    </xf>
    <xf numFmtId="0" fontId="30" fillId="6" borderId="4" xfId="0" applyFont="1" applyFill="1" applyBorder="1" applyAlignment="1">
      <alignment horizontal="center" vertical="center" wrapText="1"/>
    </xf>
    <xf numFmtId="0" fontId="15" fillId="0" borderId="0" xfId="0" applyFont="1" applyAlignment="1">
      <alignment wrapText="1"/>
    </xf>
    <xf numFmtId="9" fontId="35" fillId="0" borderId="0" xfId="0" applyNumberFormat="1" applyFont="1" applyBorder="1" applyAlignment="1">
      <alignment horizontal="center" vertical="center"/>
    </xf>
    <xf numFmtId="0" fontId="35" fillId="0" borderId="0" xfId="0" applyFont="1" applyBorder="1" applyAlignment="1">
      <alignment horizontal="center" vertical="center"/>
    </xf>
    <xf numFmtId="10" fontId="35" fillId="0" borderId="9" xfId="0" applyNumberFormat="1" applyFont="1" applyBorder="1" applyAlignment="1">
      <alignment horizontal="center" vertical="center"/>
    </xf>
    <xf numFmtId="9" fontId="35" fillId="0" borderId="8" xfId="0" applyNumberFormat="1" applyFont="1" applyBorder="1" applyAlignment="1">
      <alignment horizontal="center" vertical="center"/>
    </xf>
    <xf numFmtId="10" fontId="35" fillId="4" borderId="9" xfId="2" applyNumberFormat="1" applyFont="1" applyFill="1" applyBorder="1" applyAlignment="1">
      <alignment horizontal="center" vertical="center"/>
    </xf>
    <xf numFmtId="168" fontId="12" fillId="0" borderId="2" xfId="1" applyNumberFormat="1" applyFont="1" applyFill="1" applyBorder="1" applyAlignment="1">
      <alignment horizontal="center" vertical="center" wrapText="1"/>
    </xf>
    <xf numFmtId="167" fontId="15" fillId="2" borderId="2" xfId="0" applyNumberFormat="1" applyFont="1" applyFill="1" applyBorder="1" applyAlignment="1">
      <alignment horizontal="center" vertical="center" wrapText="1"/>
    </xf>
    <xf numFmtId="10" fontId="16" fillId="0" borderId="1" xfId="2" applyNumberFormat="1" applyFont="1" applyFill="1" applyBorder="1" applyAlignment="1">
      <alignment horizontal="center" vertical="center"/>
    </xf>
    <xf numFmtId="0" fontId="15" fillId="0" borderId="2" xfId="0" applyFont="1" applyFill="1" applyBorder="1" applyAlignment="1">
      <alignment horizontal="center" vertical="center" wrapText="1"/>
    </xf>
    <xf numFmtId="10" fontId="16" fillId="0" borderId="1" xfId="2" applyNumberFormat="1" applyFont="1" applyFill="1" applyBorder="1" applyAlignment="1">
      <alignment horizontal="center" vertical="center" wrapText="1"/>
    </xf>
    <xf numFmtId="10" fontId="16" fillId="0" borderId="4" xfId="2" applyNumberFormat="1" applyFont="1" applyFill="1" applyBorder="1" applyAlignment="1">
      <alignment horizontal="center" vertical="center" wrapText="1"/>
    </xf>
    <xf numFmtId="0" fontId="21" fillId="0" borderId="1" xfId="0"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15" fillId="0" borderId="2" xfId="0" applyFont="1" applyFill="1" applyBorder="1" applyAlignment="1">
      <alignment horizontal="justify" vertical="center" wrapText="1"/>
    </xf>
    <xf numFmtId="0" fontId="15" fillId="2" borderId="2" xfId="0" applyFont="1" applyFill="1" applyBorder="1" applyAlignment="1">
      <alignment horizontal="justify" vertical="center" wrapText="1"/>
    </xf>
    <xf numFmtId="0" fontId="21" fillId="2" borderId="2"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27" fillId="0" borderId="2" xfId="0" applyFont="1" applyFill="1" applyBorder="1" applyAlignment="1">
      <alignment horizontal="justify" vertical="center" wrapText="1"/>
    </xf>
    <xf numFmtId="9" fontId="11" fillId="0" borderId="0" xfId="2" applyFont="1" applyBorder="1" applyAlignment="1">
      <alignment horizontal="center" vertical="center"/>
    </xf>
    <xf numFmtId="0" fontId="11" fillId="0" borderId="0" xfId="0" applyFont="1" applyBorder="1" applyAlignment="1">
      <alignment horizontal="center" vertical="center"/>
    </xf>
    <xf numFmtId="10" fontId="11" fillId="0" borderId="9" xfId="2" applyNumberFormat="1" applyFont="1" applyBorder="1" applyAlignment="1">
      <alignment horizontal="center" vertical="center"/>
    </xf>
    <xf numFmtId="9" fontId="11" fillId="0" borderId="8" xfId="0" applyNumberFormat="1" applyFont="1" applyBorder="1" applyAlignment="1">
      <alignment horizontal="center" vertical="center"/>
    </xf>
    <xf numFmtId="10" fontId="11" fillId="4" borderId="9" xfId="2" applyNumberFormat="1" applyFont="1" applyFill="1" applyBorder="1" applyAlignment="1">
      <alignment horizontal="center" vertical="center"/>
    </xf>
    <xf numFmtId="9" fontId="11" fillId="0" borderId="0" xfId="0" applyNumberFormat="1" applyFont="1" applyBorder="1" applyAlignment="1">
      <alignment horizontal="center" vertical="center"/>
    </xf>
    <xf numFmtId="10" fontId="11" fillId="0" borderId="9" xfId="0" applyNumberFormat="1" applyFont="1" applyBorder="1" applyAlignment="1">
      <alignment horizontal="center" vertical="center"/>
    </xf>
    <xf numFmtId="9" fontId="11" fillId="0" borderId="11" xfId="0" applyNumberFormat="1" applyFont="1" applyBorder="1" applyAlignment="1">
      <alignment horizontal="center" vertical="center"/>
    </xf>
    <xf numFmtId="0" fontId="11" fillId="0" borderId="11" xfId="0" applyFont="1" applyBorder="1" applyAlignment="1">
      <alignment horizontal="center" vertical="center"/>
    </xf>
    <xf numFmtId="10" fontId="11" fillId="0" borderId="12" xfId="0" applyNumberFormat="1" applyFont="1" applyBorder="1" applyAlignment="1">
      <alignment horizontal="center" vertical="center"/>
    </xf>
    <xf numFmtId="9" fontId="11" fillId="0" borderId="10" xfId="0" applyNumberFormat="1" applyFont="1" applyBorder="1" applyAlignment="1">
      <alignment horizontal="center" vertical="center"/>
    </xf>
    <xf numFmtId="10" fontId="11" fillId="4" borderId="12" xfId="2" applyNumberFormat="1" applyFont="1" applyFill="1" applyBorder="1" applyAlignment="1">
      <alignment horizontal="center" vertical="center"/>
    </xf>
    <xf numFmtId="1" fontId="25" fillId="0" borderId="2" xfId="2" applyNumberFormat="1" applyFont="1" applyFill="1" applyBorder="1" applyAlignment="1">
      <alignment horizontal="center" vertical="center" wrapText="1"/>
    </xf>
    <xf numFmtId="169" fontId="22" fillId="2" borderId="2" xfId="0" applyNumberFormat="1" applyFont="1" applyFill="1" applyBorder="1" applyAlignment="1">
      <alignment horizontal="center" vertical="center" wrapText="1"/>
    </xf>
    <xf numFmtId="9" fontId="5" fillId="0" borderId="0" xfId="2" applyFont="1"/>
    <xf numFmtId="1" fontId="7" fillId="0" borderId="0" xfId="2" applyNumberFormat="1" applyFont="1" applyAlignment="1">
      <alignment horizontal="center" vertical="center" wrapText="1"/>
    </xf>
    <xf numFmtId="9" fontId="25" fillId="2" borderId="2" xfId="2" applyFont="1" applyFill="1" applyBorder="1" applyAlignment="1">
      <alignment horizontal="center" vertical="center" wrapText="1"/>
    </xf>
    <xf numFmtId="10" fontId="25" fillId="2" borderId="2" xfId="2" applyNumberFormat="1" applyFont="1" applyFill="1" applyBorder="1" applyAlignment="1">
      <alignment horizontal="center" vertical="center" wrapText="1"/>
    </xf>
    <xf numFmtId="0" fontId="5" fillId="0" borderId="13" xfId="0" applyFont="1"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29" fillId="0" borderId="16"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7" xfId="0" applyFont="1" applyFill="1" applyBorder="1" applyAlignment="1">
      <alignment horizontal="center" vertical="center"/>
    </xf>
    <xf numFmtId="0" fontId="33" fillId="0" borderId="2" xfId="0" applyFont="1" applyFill="1" applyBorder="1" applyAlignment="1">
      <alignment horizontal="center" vertical="center" textRotation="90" wrapText="1"/>
    </xf>
    <xf numFmtId="9" fontId="16" fillId="0" borderId="1" xfId="2" applyFont="1" applyFill="1" applyBorder="1" applyAlignment="1">
      <alignment horizontal="center" vertical="center" wrapText="1"/>
    </xf>
    <xf numFmtId="9" fontId="16" fillId="0" borderId="3" xfId="2" applyFont="1" applyFill="1" applyBorder="1" applyAlignment="1">
      <alignment horizontal="center" vertical="center" wrapText="1"/>
    </xf>
    <xf numFmtId="9" fontId="16" fillId="0" borderId="4" xfId="2" applyFont="1" applyFill="1" applyBorder="1" applyAlignment="1">
      <alignment horizontal="center" vertical="center" wrapText="1"/>
    </xf>
    <xf numFmtId="10" fontId="34" fillId="0" borderId="1" xfId="2" applyNumberFormat="1" applyFont="1" applyFill="1" applyBorder="1" applyAlignment="1">
      <alignment horizontal="center" vertical="center" wrapText="1"/>
    </xf>
    <xf numFmtId="10" fontId="34" fillId="0" borderId="3" xfId="2" applyNumberFormat="1" applyFont="1" applyFill="1" applyBorder="1" applyAlignment="1">
      <alignment horizontal="center" vertical="center" wrapText="1"/>
    </xf>
    <xf numFmtId="10" fontId="34" fillId="0" borderId="4" xfId="2"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9" fontId="16" fillId="2" borderId="1" xfId="2" applyFont="1" applyFill="1" applyBorder="1" applyAlignment="1">
      <alignment horizontal="center" vertical="center" wrapText="1"/>
    </xf>
    <xf numFmtId="9" fontId="16" fillId="2" borderId="3" xfId="2" applyFont="1" applyFill="1" applyBorder="1" applyAlignment="1">
      <alignment horizontal="center" vertical="center" wrapText="1"/>
    </xf>
    <xf numFmtId="9" fontId="16" fillId="2" borderId="4" xfId="2" applyFont="1" applyFill="1" applyBorder="1" applyAlignment="1">
      <alignment horizontal="center" vertical="center" wrapText="1"/>
    </xf>
    <xf numFmtId="0" fontId="15" fillId="2" borderId="2" xfId="0" applyFont="1" applyFill="1" applyBorder="1" applyAlignment="1">
      <alignment horizontal="justify" vertical="center" wrapText="1"/>
    </xf>
    <xf numFmtId="9" fontId="16" fillId="2" borderId="1" xfId="2" applyFont="1" applyFill="1" applyBorder="1" applyAlignment="1">
      <alignment horizontal="center" vertical="center"/>
    </xf>
    <xf numFmtId="9" fontId="16" fillId="2" borderId="4" xfId="2" applyFont="1" applyFill="1" applyBorder="1" applyAlignment="1">
      <alignment horizontal="center" vertical="center"/>
    </xf>
    <xf numFmtId="0" fontId="21" fillId="2" borderId="2" xfId="0" applyFont="1" applyFill="1" applyBorder="1" applyAlignment="1">
      <alignment horizontal="justify" vertical="center" wrapText="1"/>
    </xf>
    <xf numFmtId="10" fontId="36" fillId="0" borderId="1" xfId="2" applyNumberFormat="1" applyFont="1" applyFill="1" applyBorder="1" applyAlignment="1">
      <alignment horizontal="center" vertical="center" wrapText="1"/>
    </xf>
    <xf numFmtId="10" fontId="36" fillId="0" borderId="3" xfId="2"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10" fontId="16" fillId="0" borderId="1" xfId="2" applyNumberFormat="1" applyFont="1" applyFill="1" applyBorder="1" applyAlignment="1">
      <alignment horizontal="center" vertical="center"/>
    </xf>
    <xf numFmtId="10" fontId="16" fillId="0" borderId="4" xfId="2" applyNumberFormat="1" applyFont="1" applyFill="1" applyBorder="1" applyAlignment="1">
      <alignment horizontal="center" vertical="center"/>
    </xf>
    <xf numFmtId="0" fontId="25" fillId="0" borderId="2" xfId="0" applyFont="1" applyFill="1" applyBorder="1" applyAlignment="1">
      <alignment horizontal="center" vertical="center" wrapText="1"/>
    </xf>
    <xf numFmtId="9" fontId="16" fillId="0" borderId="1" xfId="2" applyFont="1" applyFill="1" applyBorder="1" applyAlignment="1">
      <alignment horizontal="center" vertical="center"/>
    </xf>
    <xf numFmtId="9" fontId="16" fillId="0" borderId="4" xfId="2" applyFont="1" applyFill="1" applyBorder="1" applyAlignment="1">
      <alignment horizontal="center" vertical="center"/>
    </xf>
    <xf numFmtId="0" fontId="33" fillId="0" borderId="4" xfId="0" applyFont="1" applyFill="1" applyBorder="1" applyAlignment="1">
      <alignment horizontal="center" vertical="center" textRotation="90" wrapText="1"/>
    </xf>
    <xf numFmtId="0" fontId="33" fillId="0" borderId="3" xfId="0" applyFont="1" applyFill="1" applyBorder="1" applyAlignment="1">
      <alignment horizontal="center" vertical="center" textRotation="90" wrapText="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10" fontId="36" fillId="0" borderId="4" xfId="2" applyNumberFormat="1" applyFont="1" applyFill="1" applyBorder="1" applyAlignment="1">
      <alignment horizontal="center" vertical="center" wrapText="1"/>
    </xf>
    <xf numFmtId="166" fontId="16" fillId="0" borderId="1" xfId="2" applyNumberFormat="1" applyFont="1" applyFill="1" applyBorder="1" applyAlignment="1">
      <alignment horizontal="center" vertical="center" wrapText="1"/>
    </xf>
    <xf numFmtId="166" fontId="16" fillId="0" borderId="3" xfId="2" applyNumberFormat="1" applyFont="1" applyFill="1" applyBorder="1" applyAlignment="1">
      <alignment horizontal="center" vertical="center" wrapText="1"/>
    </xf>
    <xf numFmtId="166" fontId="16" fillId="0" borderId="4" xfId="2" applyNumberFormat="1" applyFont="1" applyFill="1" applyBorder="1" applyAlignment="1">
      <alignment horizontal="center" vertical="center" wrapText="1"/>
    </xf>
    <xf numFmtId="10" fontId="16" fillId="0" borderId="1" xfId="2" applyNumberFormat="1" applyFont="1" applyFill="1" applyBorder="1" applyAlignment="1">
      <alignment horizontal="center" vertical="center" wrapText="1"/>
    </xf>
    <xf numFmtId="10" fontId="16" fillId="0" borderId="4" xfId="2" applyNumberFormat="1" applyFont="1" applyFill="1" applyBorder="1" applyAlignment="1">
      <alignment horizontal="center" vertical="center" wrapText="1"/>
    </xf>
    <xf numFmtId="0" fontId="15" fillId="0" borderId="2"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4" xfId="0" applyFont="1" applyFill="1" applyBorder="1" applyAlignment="1">
      <alignment horizontal="justify" vertical="center" wrapText="1"/>
    </xf>
    <xf numFmtId="10" fontId="16" fillId="0" borderId="3" xfId="2" applyNumberFormat="1" applyFont="1" applyFill="1" applyBorder="1" applyAlignment="1">
      <alignment horizontal="center" vertical="center" wrapText="1"/>
    </xf>
    <xf numFmtId="0" fontId="15" fillId="0" borderId="4" xfId="0" applyFont="1" applyFill="1" applyBorder="1" applyAlignment="1">
      <alignment horizontal="justify" vertical="center" wrapText="1"/>
    </xf>
    <xf numFmtId="0" fontId="27" fillId="0" borderId="2" xfId="0" applyFont="1" applyFill="1" applyBorder="1" applyAlignment="1">
      <alignment horizontal="justify" vertical="center" wrapText="1"/>
    </xf>
    <xf numFmtId="165" fontId="16" fillId="0" borderId="1" xfId="2" applyNumberFormat="1" applyFont="1" applyFill="1" applyBorder="1" applyAlignment="1">
      <alignment horizontal="center" vertical="center" wrapText="1"/>
    </xf>
    <xf numFmtId="165" fontId="16" fillId="0" borderId="4" xfId="2" applyNumberFormat="1" applyFont="1" applyFill="1" applyBorder="1" applyAlignment="1">
      <alignment horizontal="center" vertical="center" wrapText="1"/>
    </xf>
    <xf numFmtId="0" fontId="21" fillId="0" borderId="3"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15" fillId="0" borderId="3" xfId="0" applyFont="1" applyFill="1" applyBorder="1" applyAlignment="1">
      <alignment horizontal="justify" vertical="center"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35" fillId="4" borderId="8" xfId="0" applyFont="1" applyFill="1" applyBorder="1" applyAlignment="1">
      <alignment horizontal="center" vertical="center"/>
    </xf>
    <xf numFmtId="0" fontId="35"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cellXfs>
  <cellStyles count="13">
    <cellStyle name="Millares" xfId="1" builtinId="3"/>
    <cellStyle name="Millares 2" xfId="8" xr:uid="{00000000-0005-0000-0000-000001000000}"/>
    <cellStyle name="Millares 3" xfId="7" xr:uid="{00000000-0005-0000-0000-000002000000}"/>
    <cellStyle name="Moneda 2" xfId="11" xr:uid="{00000000-0005-0000-0000-000003000000}"/>
    <cellStyle name="Moneda 3" xfId="12" xr:uid="{00000000-0005-0000-0000-000004000000}"/>
    <cellStyle name="Normal" xfId="0" builtinId="0"/>
    <cellStyle name="Normal 2" xfId="4" xr:uid="{00000000-0005-0000-0000-000006000000}"/>
    <cellStyle name="Normal 2 2" xfId="10" xr:uid="{00000000-0005-0000-0000-000007000000}"/>
    <cellStyle name="Normal 2 2 2" xfId="6" xr:uid="{00000000-0005-0000-0000-000008000000}"/>
    <cellStyle name="Normal 2 2 3" xfId="5" xr:uid="{00000000-0005-0000-0000-000009000000}"/>
    <cellStyle name="Normal 3" xfId="3" xr:uid="{00000000-0005-0000-0000-00000A000000}"/>
    <cellStyle name="Porcentaje" xfId="2" builtinId="5"/>
    <cellStyle name="Porcentaje 2" xfId="9" xr:uid="{00000000-0005-0000-0000-00000C000000}"/>
  </cellStyles>
  <dxfs count="0"/>
  <tableStyles count="0" defaultTableStyle="TableStyleMedium2" defaultPivotStyle="PivotStyleLight16"/>
  <colors>
    <mruColors>
      <color rgb="FFC14B84"/>
      <color rgb="FF00A3B0"/>
      <color rgb="FF81B6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859574</xdr:colOff>
      <xdr:row>1</xdr:row>
      <xdr:rowOff>69694</xdr:rowOff>
    </xdr:from>
    <xdr:to>
      <xdr:col>2</xdr:col>
      <xdr:colOff>1150966</xdr:colOff>
      <xdr:row>1</xdr:row>
      <xdr:rowOff>1115121</xdr:rowOff>
    </xdr:to>
    <xdr:pic>
      <xdr:nvPicPr>
        <xdr:cNvPr id="2" name="Imagen 1">
          <a:extLst>
            <a:ext uri="{FF2B5EF4-FFF2-40B4-BE49-F238E27FC236}">
              <a16:creationId xmlns:a16="http://schemas.microsoft.com/office/drawing/2014/main" id="{065889D8-8AA8-4157-AA6C-EF5AA3B20B67}"/>
            </a:ext>
          </a:extLst>
        </xdr:cNvPr>
        <xdr:cNvPicPr>
          <a:picLocks noChangeAspect="1"/>
        </xdr:cNvPicPr>
      </xdr:nvPicPr>
      <xdr:blipFill rotWithShape="1">
        <a:blip xmlns:r="http://schemas.openxmlformats.org/officeDocument/2006/relationships" r:embed="rId1"/>
        <a:srcRect l="7300" t="17147" r="8141" b="18551"/>
        <a:stretch/>
      </xdr:blipFill>
      <xdr:spPr>
        <a:xfrm>
          <a:off x="859574" y="517369"/>
          <a:ext cx="3206042" cy="10454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C3D7F-4586-456D-8ABD-4DC80D2C0F1C}">
  <dimension ref="A2:XEI57"/>
  <sheetViews>
    <sheetView tabSelected="1" zoomScale="40" zoomScaleNormal="40" workbookViewId="0">
      <pane xSplit="5" ySplit="3" topLeftCell="J4" activePane="bottomRight" state="frozen"/>
      <selection pane="topRight" activeCell="F1" sqref="F1"/>
      <selection pane="bottomLeft" activeCell="A3" sqref="A3"/>
      <selection pane="bottomRight" activeCell="R4" sqref="R4"/>
    </sheetView>
  </sheetViews>
  <sheetFormatPr baseColWidth="10" defaultRowHeight="35.25" x14ac:dyDescent="0.5"/>
  <cols>
    <col min="1" max="1" width="26.7109375" style="77" customWidth="1"/>
    <col min="2" max="2" width="17" style="3" customWidth="1"/>
    <col min="3" max="3" width="36.7109375" style="75" customWidth="1"/>
    <col min="4" max="4" width="25.28515625" style="1" customWidth="1"/>
    <col min="5" max="5" width="28" style="3" customWidth="1"/>
    <col min="6" max="6" width="52" style="4" customWidth="1"/>
    <col min="7" max="7" width="23.85546875" style="3" customWidth="1"/>
    <col min="8" max="8" width="90.42578125" style="4" customWidth="1"/>
    <col min="9" max="9" width="86.85546875" style="4" customWidth="1"/>
    <col min="10" max="10" width="20.7109375" style="5" customWidth="1"/>
    <col min="11" max="11" width="19" style="9" customWidth="1"/>
    <col min="12" max="12" width="56" style="6" customWidth="1"/>
    <col min="13" max="13" width="45" style="6" customWidth="1"/>
    <col min="14" max="14" width="36.5703125" style="7" customWidth="1"/>
    <col min="15" max="15" width="27.7109375" style="18" customWidth="1"/>
    <col min="16" max="16" width="77.28515625" style="8" customWidth="1"/>
    <col min="17" max="17" width="11.42578125" style="1"/>
    <col min="18" max="18" width="19.140625" style="1" bestFit="1" customWidth="1"/>
    <col min="19" max="19" width="17.28515625" style="1" bestFit="1" customWidth="1"/>
    <col min="20" max="16384" width="11.42578125" style="1"/>
  </cols>
  <sheetData>
    <row r="2" spans="1:18" ht="106.5" customHeight="1" x14ac:dyDescent="0.3">
      <c r="A2" s="122"/>
      <c r="B2" s="123"/>
      <c r="C2" s="123"/>
      <c r="D2" s="123"/>
      <c r="E2" s="123"/>
      <c r="F2" s="123"/>
      <c r="G2" s="124"/>
      <c r="H2" s="125" t="s">
        <v>226</v>
      </c>
      <c r="I2" s="126"/>
      <c r="J2" s="126"/>
      <c r="K2" s="126"/>
      <c r="L2" s="126"/>
      <c r="M2" s="126"/>
      <c r="N2" s="126"/>
      <c r="O2" s="126"/>
      <c r="P2" s="127"/>
    </row>
    <row r="3" spans="1:18" s="83" customFormat="1" ht="104.25" customHeight="1" x14ac:dyDescent="0.35">
      <c r="A3" s="79" t="s">
        <v>0</v>
      </c>
      <c r="B3" s="79" t="s">
        <v>2</v>
      </c>
      <c r="C3" s="79" t="s">
        <v>84</v>
      </c>
      <c r="D3" s="79" t="s">
        <v>1</v>
      </c>
      <c r="E3" s="80" t="s">
        <v>83</v>
      </c>
      <c r="F3" s="79" t="s">
        <v>3</v>
      </c>
      <c r="G3" s="80" t="s">
        <v>82</v>
      </c>
      <c r="H3" s="79" t="s">
        <v>4</v>
      </c>
      <c r="I3" s="79" t="s">
        <v>76</v>
      </c>
      <c r="J3" s="80" t="s">
        <v>81</v>
      </c>
      <c r="K3" s="80" t="s">
        <v>80</v>
      </c>
      <c r="L3" s="79" t="s">
        <v>75</v>
      </c>
      <c r="M3" s="79" t="s">
        <v>77</v>
      </c>
      <c r="N3" s="80" t="s">
        <v>227</v>
      </c>
      <c r="O3" s="81" t="s">
        <v>89</v>
      </c>
      <c r="P3" s="82" t="s">
        <v>5</v>
      </c>
    </row>
    <row r="4" spans="1:18" ht="153" customHeight="1" x14ac:dyDescent="0.3">
      <c r="A4" s="128" t="s">
        <v>6</v>
      </c>
      <c r="B4" s="129">
        <v>0.4</v>
      </c>
      <c r="C4" s="132">
        <f>SUM(K4:K8)</f>
        <v>0.11144</v>
      </c>
      <c r="D4" s="135" t="s">
        <v>184</v>
      </c>
      <c r="E4" s="136">
        <v>0.4</v>
      </c>
      <c r="F4" s="55" t="s">
        <v>185</v>
      </c>
      <c r="G4" s="56">
        <v>0.1</v>
      </c>
      <c r="H4" s="98" t="s">
        <v>7</v>
      </c>
      <c r="I4" s="98" t="s">
        <v>8</v>
      </c>
      <c r="J4" s="56">
        <f>G4</f>
        <v>0.1</v>
      </c>
      <c r="K4" s="61">
        <f t="shared" ref="K4:K48" si="0">O4*J4/(100%)</f>
        <v>-6.6000000000000003E-2</v>
      </c>
      <c r="L4" s="57" t="s">
        <v>9</v>
      </c>
      <c r="M4" s="90">
        <v>-1500000</v>
      </c>
      <c r="N4" s="117">
        <v>-4417944</v>
      </c>
      <c r="O4" s="120">
        <v>-0.66</v>
      </c>
      <c r="P4" s="98" t="s">
        <v>229</v>
      </c>
      <c r="R4" s="118"/>
    </row>
    <row r="5" spans="1:18" ht="153" customHeight="1" x14ac:dyDescent="0.3">
      <c r="A5" s="128"/>
      <c r="B5" s="130"/>
      <c r="C5" s="133"/>
      <c r="D5" s="135"/>
      <c r="E5" s="137"/>
      <c r="F5" s="55" t="s">
        <v>186</v>
      </c>
      <c r="G5" s="56">
        <v>0.1</v>
      </c>
      <c r="H5" s="98" t="s">
        <v>10</v>
      </c>
      <c r="I5" s="98" t="s">
        <v>11</v>
      </c>
      <c r="J5" s="56">
        <f>G5</f>
        <v>0.1</v>
      </c>
      <c r="K5" s="58">
        <f t="shared" si="0"/>
        <v>0.1</v>
      </c>
      <c r="L5" s="57" t="s">
        <v>12</v>
      </c>
      <c r="M5" s="59" t="s">
        <v>163</v>
      </c>
      <c r="N5" s="60">
        <v>0.21</v>
      </c>
      <c r="O5" s="120">
        <v>1</v>
      </c>
      <c r="P5" s="98"/>
    </row>
    <row r="6" spans="1:18" ht="149.25" customHeight="1" x14ac:dyDescent="0.3">
      <c r="A6" s="128"/>
      <c r="B6" s="130"/>
      <c r="C6" s="133"/>
      <c r="D6" s="135"/>
      <c r="E6" s="137"/>
      <c r="F6" s="55" t="s">
        <v>187</v>
      </c>
      <c r="G6" s="56">
        <v>0.1</v>
      </c>
      <c r="H6" s="99" t="s">
        <v>13</v>
      </c>
      <c r="I6" s="98" t="s">
        <v>14</v>
      </c>
      <c r="J6" s="56">
        <f>G6</f>
        <v>0.1</v>
      </c>
      <c r="K6" s="61">
        <f t="shared" si="0"/>
        <v>6.3E-2</v>
      </c>
      <c r="L6" s="57" t="s">
        <v>15</v>
      </c>
      <c r="M6" s="59" t="s">
        <v>164</v>
      </c>
      <c r="N6" s="60">
        <v>0.56999999999999995</v>
      </c>
      <c r="O6" s="120">
        <v>0.63</v>
      </c>
      <c r="P6" s="98" t="s">
        <v>229</v>
      </c>
    </row>
    <row r="7" spans="1:18" ht="72" customHeight="1" x14ac:dyDescent="0.3">
      <c r="A7" s="128"/>
      <c r="B7" s="130"/>
      <c r="C7" s="133"/>
      <c r="D7" s="135"/>
      <c r="E7" s="137"/>
      <c r="F7" s="139" t="s">
        <v>188</v>
      </c>
      <c r="G7" s="140">
        <v>0.1</v>
      </c>
      <c r="H7" s="142" t="s">
        <v>16</v>
      </c>
      <c r="I7" s="98" t="s">
        <v>17</v>
      </c>
      <c r="J7" s="56">
        <f>$G$7/2</f>
        <v>0.05</v>
      </c>
      <c r="K7" s="61">
        <f t="shared" si="0"/>
        <v>2.6000000000000002E-2</v>
      </c>
      <c r="L7" s="62" t="s">
        <v>18</v>
      </c>
      <c r="M7" s="63">
        <v>0.3</v>
      </c>
      <c r="N7" s="64">
        <v>0.156</v>
      </c>
      <c r="O7" s="120">
        <v>0.52</v>
      </c>
      <c r="P7" s="98"/>
    </row>
    <row r="8" spans="1:18" ht="58.5" customHeight="1" x14ac:dyDescent="0.3">
      <c r="A8" s="128"/>
      <c r="B8" s="131"/>
      <c r="C8" s="134"/>
      <c r="D8" s="135"/>
      <c r="E8" s="138"/>
      <c r="F8" s="139"/>
      <c r="G8" s="141"/>
      <c r="H8" s="142"/>
      <c r="I8" s="98" t="s">
        <v>180</v>
      </c>
      <c r="J8" s="56">
        <f>$G$7/2</f>
        <v>0.05</v>
      </c>
      <c r="K8" s="61">
        <f t="shared" si="0"/>
        <v>-1.1560000000000001E-2</v>
      </c>
      <c r="L8" s="57" t="s">
        <v>19</v>
      </c>
      <c r="M8" s="59" t="s">
        <v>165</v>
      </c>
      <c r="N8" s="64">
        <v>-7.1000000000000004E-3</v>
      </c>
      <c r="O8" s="121">
        <v>-0.23119999999999999</v>
      </c>
      <c r="P8" s="98" t="s">
        <v>230</v>
      </c>
    </row>
    <row r="9" spans="1:18" ht="81" customHeight="1" x14ac:dyDescent="0.3">
      <c r="A9" s="128" t="s">
        <v>20</v>
      </c>
      <c r="B9" s="129">
        <v>0.2</v>
      </c>
      <c r="C9" s="143">
        <f>SUM(K9:K17)</f>
        <v>0.19814833333333332</v>
      </c>
      <c r="D9" s="145" t="s">
        <v>189</v>
      </c>
      <c r="E9" s="129">
        <f>$B$9/2</f>
        <v>0.1</v>
      </c>
      <c r="F9" s="97" t="s">
        <v>190</v>
      </c>
      <c r="G9" s="25">
        <f>$E$9/6</f>
        <v>1.6666666666666666E-2</v>
      </c>
      <c r="H9" s="96" t="s">
        <v>21</v>
      </c>
      <c r="I9" s="26" t="s">
        <v>90</v>
      </c>
      <c r="J9" s="25">
        <f>G9</f>
        <v>1.6666666666666666E-2</v>
      </c>
      <c r="K9" s="27">
        <f t="shared" si="0"/>
        <v>1.6666666666666666E-2</v>
      </c>
      <c r="L9" s="28" t="s">
        <v>22</v>
      </c>
      <c r="M9" s="92" t="s">
        <v>92</v>
      </c>
      <c r="N9" s="29">
        <v>1</v>
      </c>
      <c r="O9" s="30">
        <v>1</v>
      </c>
      <c r="P9" s="97"/>
    </row>
    <row r="10" spans="1:18" ht="118.5" customHeight="1" x14ac:dyDescent="0.3">
      <c r="A10" s="128"/>
      <c r="B10" s="130"/>
      <c r="C10" s="144"/>
      <c r="D10" s="145"/>
      <c r="E10" s="130"/>
      <c r="F10" s="96" t="s">
        <v>191</v>
      </c>
      <c r="G10" s="25">
        <f>$E$9/6</f>
        <v>1.6666666666666666E-2</v>
      </c>
      <c r="H10" s="96" t="s">
        <v>23</v>
      </c>
      <c r="I10" s="97" t="s">
        <v>25</v>
      </c>
      <c r="J10" s="31">
        <f>G10</f>
        <v>1.6666666666666666E-2</v>
      </c>
      <c r="K10" s="27">
        <f t="shared" si="0"/>
        <v>1.6666666666666666E-2</v>
      </c>
      <c r="L10" s="20" t="s">
        <v>24</v>
      </c>
      <c r="M10" s="22" t="s">
        <v>166</v>
      </c>
      <c r="N10" s="65">
        <v>3</v>
      </c>
      <c r="O10" s="30">
        <v>1</v>
      </c>
      <c r="P10" s="97"/>
    </row>
    <row r="11" spans="1:18" ht="108" customHeight="1" x14ac:dyDescent="0.3">
      <c r="A11" s="128"/>
      <c r="B11" s="130"/>
      <c r="C11" s="144"/>
      <c r="D11" s="145"/>
      <c r="E11" s="130"/>
      <c r="F11" s="95" t="s">
        <v>192</v>
      </c>
      <c r="G11" s="91">
        <f>$E$9/6</f>
        <v>1.6666666666666666E-2</v>
      </c>
      <c r="H11" s="95" t="s">
        <v>26</v>
      </c>
      <c r="I11" s="96" t="s">
        <v>91</v>
      </c>
      <c r="J11" s="93">
        <f>G11</f>
        <v>1.6666666666666666E-2</v>
      </c>
      <c r="K11" s="32">
        <f t="shared" ref="K11" si="1">O11*J11/(100%)</f>
        <v>1.4583333333333334E-2</v>
      </c>
      <c r="L11" s="34" t="s">
        <v>93</v>
      </c>
      <c r="M11" s="22" t="s">
        <v>167</v>
      </c>
      <c r="N11" s="35">
        <v>18</v>
      </c>
      <c r="O11" s="68">
        <v>0.875</v>
      </c>
      <c r="P11" s="37"/>
    </row>
    <row r="12" spans="1:18" ht="66" customHeight="1" x14ac:dyDescent="0.3">
      <c r="A12" s="128"/>
      <c r="B12" s="130"/>
      <c r="C12" s="144"/>
      <c r="D12" s="145"/>
      <c r="E12" s="130"/>
      <c r="F12" s="146" t="s">
        <v>193</v>
      </c>
      <c r="G12" s="147">
        <f>$E$9/6</f>
        <v>1.6666666666666666E-2</v>
      </c>
      <c r="H12" s="146" t="s">
        <v>194</v>
      </c>
      <c r="I12" s="96" t="s">
        <v>27</v>
      </c>
      <c r="J12" s="31">
        <f>$G$12/2</f>
        <v>8.3333333333333332E-3</v>
      </c>
      <c r="K12" s="27">
        <f t="shared" si="0"/>
        <v>8.5649999999999997E-3</v>
      </c>
      <c r="L12" s="33" t="s">
        <v>28</v>
      </c>
      <c r="M12" s="92" t="s">
        <v>222</v>
      </c>
      <c r="N12" s="38">
        <v>185</v>
      </c>
      <c r="O12" s="69">
        <v>1.0278</v>
      </c>
      <c r="P12" s="97"/>
    </row>
    <row r="13" spans="1:18" ht="78" customHeight="1" x14ac:dyDescent="0.3">
      <c r="A13" s="128"/>
      <c r="B13" s="130"/>
      <c r="C13" s="144"/>
      <c r="D13" s="145"/>
      <c r="E13" s="130"/>
      <c r="F13" s="146"/>
      <c r="G13" s="148"/>
      <c r="H13" s="146"/>
      <c r="I13" s="96" t="s">
        <v>29</v>
      </c>
      <c r="J13" s="31">
        <f>$G$12/2</f>
        <v>8.3333333333333332E-3</v>
      </c>
      <c r="K13" s="27">
        <f t="shared" si="0"/>
        <v>8.3333333333333332E-3</v>
      </c>
      <c r="L13" s="33" t="s">
        <v>30</v>
      </c>
      <c r="M13" s="22" t="s">
        <v>168</v>
      </c>
      <c r="N13" s="39">
        <v>1</v>
      </c>
      <c r="O13" s="21">
        <v>1</v>
      </c>
      <c r="P13" s="97"/>
    </row>
    <row r="14" spans="1:18" ht="69.75" customHeight="1" x14ac:dyDescent="0.3">
      <c r="A14" s="128"/>
      <c r="B14" s="130"/>
      <c r="C14" s="144"/>
      <c r="D14" s="145"/>
      <c r="E14" s="130"/>
      <c r="F14" s="96" t="s">
        <v>195</v>
      </c>
      <c r="G14" s="25">
        <f>$E$9/6</f>
        <v>1.6666666666666666E-2</v>
      </c>
      <c r="H14" s="96" t="s">
        <v>31</v>
      </c>
      <c r="I14" s="96" t="s">
        <v>32</v>
      </c>
      <c r="J14" s="31">
        <f>G14</f>
        <v>1.6666666666666666E-2</v>
      </c>
      <c r="K14" s="27">
        <f t="shared" si="0"/>
        <v>1.6666666666666666E-2</v>
      </c>
      <c r="L14" s="33" t="s">
        <v>33</v>
      </c>
      <c r="M14" s="22" t="s">
        <v>169</v>
      </c>
      <c r="N14" s="39">
        <v>1</v>
      </c>
      <c r="O14" s="21">
        <v>1</v>
      </c>
      <c r="P14" s="97"/>
    </row>
    <row r="15" spans="1:18" ht="117.75" customHeight="1" x14ac:dyDescent="0.3">
      <c r="A15" s="128"/>
      <c r="B15" s="130"/>
      <c r="C15" s="144"/>
      <c r="D15" s="145"/>
      <c r="E15" s="131"/>
      <c r="F15" s="96" t="s">
        <v>196</v>
      </c>
      <c r="G15" s="25">
        <f>$E$9/6</f>
        <v>1.6666666666666666E-2</v>
      </c>
      <c r="H15" s="97" t="s">
        <v>34</v>
      </c>
      <c r="I15" s="96" t="s">
        <v>35</v>
      </c>
      <c r="J15" s="31">
        <f>G15</f>
        <v>1.6666666666666666E-2</v>
      </c>
      <c r="K15" s="27">
        <f t="shared" si="0"/>
        <v>1.6666666666666666E-2</v>
      </c>
      <c r="L15" s="92" t="s">
        <v>36</v>
      </c>
      <c r="M15" s="22" t="s">
        <v>170</v>
      </c>
      <c r="N15" s="70">
        <v>31</v>
      </c>
      <c r="O15" s="21">
        <v>1</v>
      </c>
      <c r="P15" s="97"/>
    </row>
    <row r="16" spans="1:18" ht="91.5" customHeight="1" x14ac:dyDescent="0.3">
      <c r="A16" s="128"/>
      <c r="B16" s="130"/>
      <c r="C16" s="144"/>
      <c r="D16" s="149" t="s">
        <v>197</v>
      </c>
      <c r="E16" s="129">
        <f>$B$9/2</f>
        <v>0.1</v>
      </c>
      <c r="F16" s="146" t="s">
        <v>198</v>
      </c>
      <c r="G16" s="150">
        <f>E16</f>
        <v>0.1</v>
      </c>
      <c r="H16" s="146" t="s">
        <v>37</v>
      </c>
      <c r="I16" s="96" t="s">
        <v>94</v>
      </c>
      <c r="J16" s="94">
        <f>$G$16/2</f>
        <v>0.05</v>
      </c>
      <c r="K16" s="27">
        <f t="shared" si="0"/>
        <v>0.05</v>
      </c>
      <c r="L16" s="92" t="s">
        <v>38</v>
      </c>
      <c r="M16" s="92" t="s">
        <v>96</v>
      </c>
      <c r="N16" s="70">
        <v>17</v>
      </c>
      <c r="O16" s="21">
        <v>1</v>
      </c>
      <c r="P16" s="97"/>
    </row>
    <row r="17" spans="1:16" ht="210.75" customHeight="1" x14ac:dyDescent="0.3">
      <c r="A17" s="128"/>
      <c r="B17" s="131"/>
      <c r="C17" s="144"/>
      <c r="D17" s="145"/>
      <c r="E17" s="131"/>
      <c r="F17" s="146"/>
      <c r="G17" s="151"/>
      <c r="H17" s="146"/>
      <c r="I17" s="96" t="s">
        <v>95</v>
      </c>
      <c r="J17" s="94">
        <f>$G$16/2</f>
        <v>0.05</v>
      </c>
      <c r="K17" s="27">
        <f t="shared" si="0"/>
        <v>0.05</v>
      </c>
      <c r="L17" s="92" t="s">
        <v>39</v>
      </c>
      <c r="M17" s="89">
        <v>2000000</v>
      </c>
      <c r="N17" s="116">
        <v>1049558</v>
      </c>
      <c r="O17" s="67">
        <v>1</v>
      </c>
      <c r="P17" s="97" t="s">
        <v>231</v>
      </c>
    </row>
    <row r="18" spans="1:16" ht="123.75" customHeight="1" x14ac:dyDescent="0.3">
      <c r="A18" s="152" t="s">
        <v>40</v>
      </c>
      <c r="B18" s="129">
        <v>0.2</v>
      </c>
      <c r="C18" s="143">
        <f>SUM(K18:K27)</f>
        <v>0.171015</v>
      </c>
      <c r="D18" s="154" t="s">
        <v>199</v>
      </c>
      <c r="E18" s="129">
        <v>0.2</v>
      </c>
      <c r="F18" s="96" t="s">
        <v>200</v>
      </c>
      <c r="G18" s="31">
        <f>$E$18/8</f>
        <v>2.5000000000000001E-2</v>
      </c>
      <c r="H18" s="97" t="s">
        <v>41</v>
      </c>
      <c r="I18" s="96" t="s">
        <v>42</v>
      </c>
      <c r="J18" s="31">
        <f>G18</f>
        <v>2.5000000000000001E-2</v>
      </c>
      <c r="K18" s="27">
        <f t="shared" si="0"/>
        <v>2.3332500000000003E-2</v>
      </c>
      <c r="L18" s="33" t="s">
        <v>100</v>
      </c>
      <c r="M18" s="22" t="s">
        <v>171</v>
      </c>
      <c r="N18" s="24">
        <v>0.93330000000000002</v>
      </c>
      <c r="O18" s="69">
        <f>N18</f>
        <v>0.93330000000000002</v>
      </c>
      <c r="P18" s="97" t="s">
        <v>228</v>
      </c>
    </row>
    <row r="19" spans="1:16" ht="99" customHeight="1" x14ac:dyDescent="0.3">
      <c r="A19" s="128"/>
      <c r="B19" s="130"/>
      <c r="C19" s="144"/>
      <c r="D19" s="145"/>
      <c r="E19" s="130"/>
      <c r="F19" s="96" t="s">
        <v>201</v>
      </c>
      <c r="G19" s="31">
        <f>$E$18/8</f>
        <v>2.5000000000000001E-2</v>
      </c>
      <c r="H19" s="96" t="s">
        <v>43</v>
      </c>
      <c r="I19" s="96" t="s">
        <v>97</v>
      </c>
      <c r="J19" s="93">
        <f>G19</f>
        <v>2.5000000000000001E-2</v>
      </c>
      <c r="K19" s="27">
        <f t="shared" si="0"/>
        <v>2.5000000000000001E-2</v>
      </c>
      <c r="L19" s="33" t="s">
        <v>103</v>
      </c>
      <c r="M19" s="22" t="s">
        <v>172</v>
      </c>
      <c r="N19" s="71">
        <v>1</v>
      </c>
      <c r="O19" s="72">
        <f>N19</f>
        <v>1</v>
      </c>
      <c r="P19" s="97"/>
    </row>
    <row r="20" spans="1:16" ht="90" customHeight="1" x14ac:dyDescent="0.3">
      <c r="A20" s="128"/>
      <c r="B20" s="130"/>
      <c r="C20" s="144"/>
      <c r="D20" s="145"/>
      <c r="E20" s="130"/>
      <c r="F20" s="96" t="s">
        <v>202</v>
      </c>
      <c r="G20" s="31">
        <f>$E$18/8</f>
        <v>2.5000000000000001E-2</v>
      </c>
      <c r="H20" s="96" t="s">
        <v>44</v>
      </c>
      <c r="I20" s="96" t="s">
        <v>181</v>
      </c>
      <c r="J20" s="93">
        <f>G20</f>
        <v>2.5000000000000001E-2</v>
      </c>
      <c r="K20" s="27">
        <f t="shared" si="0"/>
        <v>2.5000000000000001E-2</v>
      </c>
      <c r="L20" s="33" t="s">
        <v>104</v>
      </c>
      <c r="M20" s="22" t="s">
        <v>78</v>
      </c>
      <c r="N20" s="42">
        <v>1</v>
      </c>
      <c r="O20" s="41">
        <v>1</v>
      </c>
      <c r="P20" s="97"/>
    </row>
    <row r="21" spans="1:16" ht="133.5" customHeight="1" x14ac:dyDescent="0.3">
      <c r="A21" s="153"/>
      <c r="B21" s="130"/>
      <c r="C21" s="144"/>
      <c r="D21" s="155"/>
      <c r="E21" s="130"/>
      <c r="F21" s="100" t="s">
        <v>203</v>
      </c>
      <c r="G21" s="94">
        <f>$E$18/8</f>
        <v>2.5000000000000001E-2</v>
      </c>
      <c r="H21" s="97" t="s">
        <v>45</v>
      </c>
      <c r="I21" s="96" t="s">
        <v>46</v>
      </c>
      <c r="J21" s="93">
        <f>G21</f>
        <v>2.5000000000000001E-2</v>
      </c>
      <c r="K21" s="27">
        <f t="shared" si="0"/>
        <v>2.5000000000000001E-2</v>
      </c>
      <c r="L21" s="33" t="s">
        <v>105</v>
      </c>
      <c r="M21" s="22" t="s">
        <v>162</v>
      </c>
      <c r="N21" s="42">
        <v>3</v>
      </c>
      <c r="O21" s="21">
        <v>1</v>
      </c>
      <c r="P21" s="97"/>
    </row>
    <row r="22" spans="1:16" ht="81" customHeight="1" x14ac:dyDescent="0.3">
      <c r="A22" s="153"/>
      <c r="B22" s="130"/>
      <c r="C22" s="144"/>
      <c r="D22" s="155"/>
      <c r="E22" s="130"/>
      <c r="F22" s="146" t="s">
        <v>204</v>
      </c>
      <c r="G22" s="160">
        <f>$E$18/8</f>
        <v>2.5000000000000001E-2</v>
      </c>
      <c r="H22" s="162" t="s">
        <v>47</v>
      </c>
      <c r="I22" s="96" t="s">
        <v>48</v>
      </c>
      <c r="J22" s="93">
        <f>$G$22/2</f>
        <v>1.2500000000000001E-2</v>
      </c>
      <c r="K22" s="27">
        <f t="shared" si="0"/>
        <v>1.2500000000000001E-2</v>
      </c>
      <c r="L22" s="33" t="s">
        <v>49</v>
      </c>
      <c r="M22" s="43" t="s">
        <v>106</v>
      </c>
      <c r="N22" s="42">
        <v>3</v>
      </c>
      <c r="O22" s="21">
        <v>1</v>
      </c>
      <c r="P22" s="97"/>
    </row>
    <row r="23" spans="1:16" ht="98.25" customHeight="1" x14ac:dyDescent="0.3">
      <c r="A23" s="153"/>
      <c r="B23" s="130"/>
      <c r="C23" s="144"/>
      <c r="D23" s="155"/>
      <c r="E23" s="130"/>
      <c r="F23" s="146"/>
      <c r="G23" s="161"/>
      <c r="H23" s="162"/>
      <c r="I23" s="96" t="s">
        <v>98</v>
      </c>
      <c r="J23" s="93">
        <f>$G$22/2</f>
        <v>1.2500000000000001E-2</v>
      </c>
      <c r="K23" s="27">
        <f t="shared" si="0"/>
        <v>1.2500000000000001E-2</v>
      </c>
      <c r="L23" s="33" t="s">
        <v>101</v>
      </c>
      <c r="M23" s="44" t="s">
        <v>107</v>
      </c>
      <c r="N23" s="46">
        <v>1</v>
      </c>
      <c r="O23" s="21">
        <v>1</v>
      </c>
      <c r="P23" s="97"/>
    </row>
    <row r="24" spans="1:16" ht="185.25" customHeight="1" x14ac:dyDescent="0.3">
      <c r="A24" s="153"/>
      <c r="B24" s="130"/>
      <c r="C24" s="144"/>
      <c r="D24" s="155"/>
      <c r="E24" s="130"/>
      <c r="F24" s="96" t="s">
        <v>205</v>
      </c>
      <c r="G24" s="31">
        <f>$E$18/8</f>
        <v>2.5000000000000001E-2</v>
      </c>
      <c r="H24" s="96" t="s">
        <v>50</v>
      </c>
      <c r="I24" s="96" t="s">
        <v>102</v>
      </c>
      <c r="J24" s="93">
        <f>G24</f>
        <v>2.5000000000000001E-2</v>
      </c>
      <c r="K24" s="27">
        <f t="shared" si="0"/>
        <v>0</v>
      </c>
      <c r="L24" s="33" t="s">
        <v>51</v>
      </c>
      <c r="M24" s="44" t="s">
        <v>173</v>
      </c>
      <c r="N24" s="42">
        <v>0</v>
      </c>
      <c r="O24" s="45">
        <v>0</v>
      </c>
      <c r="P24" s="97" t="s">
        <v>223</v>
      </c>
    </row>
    <row r="25" spans="1:16" ht="105.75" customHeight="1" x14ac:dyDescent="0.3">
      <c r="A25" s="153"/>
      <c r="B25" s="130"/>
      <c r="C25" s="144"/>
      <c r="D25" s="155"/>
      <c r="E25" s="130"/>
      <c r="F25" s="96" t="s">
        <v>206</v>
      </c>
      <c r="G25" s="93">
        <f>$E$18/8</f>
        <v>2.5000000000000001E-2</v>
      </c>
      <c r="H25" s="96" t="s">
        <v>52</v>
      </c>
      <c r="I25" s="96" t="s">
        <v>99</v>
      </c>
      <c r="J25" s="91">
        <f>G25</f>
        <v>2.5000000000000001E-2</v>
      </c>
      <c r="K25" s="27">
        <f t="shared" si="0"/>
        <v>2.2682500000000001E-2</v>
      </c>
      <c r="L25" s="33" t="s">
        <v>108</v>
      </c>
      <c r="M25" s="44" t="s">
        <v>107</v>
      </c>
      <c r="N25" s="73">
        <v>0.9073</v>
      </c>
      <c r="O25" s="68">
        <f>N25</f>
        <v>0.9073</v>
      </c>
      <c r="P25" s="97"/>
    </row>
    <row r="26" spans="1:16" ht="129.75" customHeight="1" x14ac:dyDescent="0.3">
      <c r="A26" s="153"/>
      <c r="B26" s="130"/>
      <c r="C26" s="144"/>
      <c r="D26" s="155"/>
      <c r="E26" s="130"/>
      <c r="F26" s="163" t="s">
        <v>207</v>
      </c>
      <c r="G26" s="160">
        <f>$E$18/8</f>
        <v>2.5000000000000001E-2</v>
      </c>
      <c r="H26" s="163" t="s">
        <v>53</v>
      </c>
      <c r="I26" s="96" t="s">
        <v>54</v>
      </c>
      <c r="J26" s="31">
        <f>$G$25/2</f>
        <v>1.2500000000000001E-2</v>
      </c>
      <c r="K26" s="27">
        <f t="shared" si="0"/>
        <v>1.2500000000000001E-2</v>
      </c>
      <c r="L26" s="33" t="s">
        <v>110</v>
      </c>
      <c r="M26" s="92" t="s">
        <v>174</v>
      </c>
      <c r="N26" s="74">
        <v>1</v>
      </c>
      <c r="O26" s="36">
        <v>1</v>
      </c>
      <c r="P26" s="97"/>
    </row>
    <row r="27" spans="1:16" ht="88.5" customHeight="1" x14ac:dyDescent="0.3">
      <c r="A27" s="128"/>
      <c r="B27" s="131"/>
      <c r="C27" s="144"/>
      <c r="D27" s="145"/>
      <c r="E27" s="131"/>
      <c r="F27" s="164"/>
      <c r="G27" s="161"/>
      <c r="H27" s="164"/>
      <c r="I27" s="96" t="s">
        <v>109</v>
      </c>
      <c r="J27" s="31">
        <f>$G$25/2</f>
        <v>1.2500000000000001E-2</v>
      </c>
      <c r="K27" s="27">
        <f t="shared" si="0"/>
        <v>1.2500000000000001E-2</v>
      </c>
      <c r="L27" s="33" t="s">
        <v>111</v>
      </c>
      <c r="M27" s="92" t="s">
        <v>112</v>
      </c>
      <c r="N27" s="39">
        <v>1</v>
      </c>
      <c r="O27" s="21">
        <v>1</v>
      </c>
      <c r="P27" s="97"/>
    </row>
    <row r="28" spans="1:16" ht="100.5" customHeight="1" x14ac:dyDescent="0.3">
      <c r="A28" s="152" t="s">
        <v>79</v>
      </c>
      <c r="B28" s="129">
        <v>0.2</v>
      </c>
      <c r="C28" s="143">
        <f>SUM(K28:K48)</f>
        <v>0.14828000000000002</v>
      </c>
      <c r="D28" s="129" t="s">
        <v>208</v>
      </c>
      <c r="E28" s="157">
        <v>0.2</v>
      </c>
      <c r="F28" s="164" t="s">
        <v>209</v>
      </c>
      <c r="G28" s="160">
        <f>$E$28/13</f>
        <v>1.5384615384615385E-2</v>
      </c>
      <c r="H28" s="166" t="s">
        <v>55</v>
      </c>
      <c r="I28" s="96" t="s">
        <v>113</v>
      </c>
      <c r="J28" s="47">
        <f>$G$28/3</f>
        <v>5.1282051282051282E-3</v>
      </c>
      <c r="K28" s="27">
        <f t="shared" si="0"/>
        <v>5.1282051282051282E-3</v>
      </c>
      <c r="L28" s="33" t="s">
        <v>115</v>
      </c>
      <c r="M28" s="22" t="s">
        <v>118</v>
      </c>
      <c r="N28" s="48">
        <v>1</v>
      </c>
      <c r="O28" s="21">
        <v>1</v>
      </c>
      <c r="P28" s="97"/>
    </row>
    <row r="29" spans="1:16" ht="117.75" customHeight="1" x14ac:dyDescent="0.3">
      <c r="A29" s="128"/>
      <c r="B29" s="130"/>
      <c r="C29" s="144"/>
      <c r="D29" s="130"/>
      <c r="E29" s="158"/>
      <c r="F29" s="146"/>
      <c r="G29" s="165"/>
      <c r="H29" s="162"/>
      <c r="I29" s="96" t="s">
        <v>114</v>
      </c>
      <c r="J29" s="47">
        <f>$G$28/3</f>
        <v>5.1282051282051282E-3</v>
      </c>
      <c r="K29" s="27">
        <f t="shared" si="0"/>
        <v>5.1282051282051282E-3</v>
      </c>
      <c r="L29" s="33" t="s">
        <v>116</v>
      </c>
      <c r="M29" s="22" t="s">
        <v>119</v>
      </c>
      <c r="N29" s="40">
        <v>1</v>
      </c>
      <c r="O29" s="21">
        <v>1</v>
      </c>
      <c r="P29" s="97"/>
    </row>
    <row r="30" spans="1:16" ht="51.75" customHeight="1" x14ac:dyDescent="0.3">
      <c r="A30" s="128"/>
      <c r="B30" s="130"/>
      <c r="C30" s="144"/>
      <c r="D30" s="130"/>
      <c r="E30" s="158"/>
      <c r="F30" s="146"/>
      <c r="G30" s="161"/>
      <c r="H30" s="162"/>
      <c r="I30" s="96" t="s">
        <v>182</v>
      </c>
      <c r="J30" s="47">
        <f>$G$28/3</f>
        <v>5.1282051282051282E-3</v>
      </c>
      <c r="K30" s="27">
        <f t="shared" si="0"/>
        <v>5.1282051282051282E-3</v>
      </c>
      <c r="L30" s="33" t="s">
        <v>117</v>
      </c>
      <c r="M30" s="22" t="s">
        <v>120</v>
      </c>
      <c r="N30" s="41">
        <v>1</v>
      </c>
      <c r="O30" s="21">
        <v>1</v>
      </c>
      <c r="P30" s="97"/>
    </row>
    <row r="31" spans="1:16" ht="68.25" customHeight="1" x14ac:dyDescent="0.3">
      <c r="A31" s="128"/>
      <c r="B31" s="130"/>
      <c r="C31" s="144"/>
      <c r="D31" s="130"/>
      <c r="E31" s="158"/>
      <c r="F31" s="167" t="s">
        <v>210</v>
      </c>
      <c r="G31" s="168">
        <f>$E$28/13</f>
        <v>1.5384615384615385E-2</v>
      </c>
      <c r="H31" s="162" t="s">
        <v>56</v>
      </c>
      <c r="I31" s="96" t="s">
        <v>57</v>
      </c>
      <c r="J31" s="91">
        <f>$G$31/2</f>
        <v>7.6923076923076927E-3</v>
      </c>
      <c r="K31" s="27">
        <f t="shared" si="0"/>
        <v>7.6923076923076927E-3</v>
      </c>
      <c r="L31" s="33" t="s">
        <v>122</v>
      </c>
      <c r="M31" s="92" t="s">
        <v>183</v>
      </c>
      <c r="N31" s="39">
        <v>0.75</v>
      </c>
      <c r="O31" s="21">
        <v>1</v>
      </c>
      <c r="P31" s="97"/>
    </row>
    <row r="32" spans="1:16" ht="78.75" customHeight="1" x14ac:dyDescent="0.3">
      <c r="A32" s="128"/>
      <c r="B32" s="130"/>
      <c r="C32" s="144"/>
      <c r="D32" s="130"/>
      <c r="E32" s="158"/>
      <c r="F32" s="167"/>
      <c r="G32" s="169"/>
      <c r="H32" s="162"/>
      <c r="I32" s="96" t="s">
        <v>121</v>
      </c>
      <c r="J32" s="91">
        <f>$G$31/2</f>
        <v>7.6923076923076927E-3</v>
      </c>
      <c r="K32" s="27">
        <f t="shared" si="0"/>
        <v>7.6923076923076927E-3</v>
      </c>
      <c r="L32" s="33" t="s">
        <v>123</v>
      </c>
      <c r="M32" s="92" t="s">
        <v>124</v>
      </c>
      <c r="N32" s="23">
        <v>17</v>
      </c>
      <c r="O32" s="21">
        <v>1</v>
      </c>
      <c r="P32" s="97"/>
    </row>
    <row r="33" spans="1:16363" ht="81" customHeight="1" x14ac:dyDescent="0.3">
      <c r="A33" s="128"/>
      <c r="B33" s="130"/>
      <c r="C33" s="144"/>
      <c r="D33" s="130"/>
      <c r="E33" s="158"/>
      <c r="F33" s="96" t="s">
        <v>211</v>
      </c>
      <c r="G33" s="31">
        <f>$E$28/13</f>
        <v>1.5384615384615385E-2</v>
      </c>
      <c r="H33" s="97" t="s">
        <v>58</v>
      </c>
      <c r="I33" s="96" t="s">
        <v>125</v>
      </c>
      <c r="J33" s="91">
        <f>G33</f>
        <v>1.5384615384615385E-2</v>
      </c>
      <c r="K33" s="27">
        <f t="shared" si="0"/>
        <v>0</v>
      </c>
      <c r="L33" s="33" t="s">
        <v>126</v>
      </c>
      <c r="M33" s="92" t="s">
        <v>175</v>
      </c>
      <c r="N33" s="70">
        <v>0</v>
      </c>
      <c r="O33" s="21">
        <v>0</v>
      </c>
      <c r="P33" s="97" t="s">
        <v>224</v>
      </c>
    </row>
    <row r="34" spans="1:16363" ht="121.5" customHeight="1" x14ac:dyDescent="0.3">
      <c r="A34" s="128"/>
      <c r="B34" s="130"/>
      <c r="C34" s="144"/>
      <c r="D34" s="130"/>
      <c r="E34" s="158"/>
      <c r="F34" s="96" t="s">
        <v>212</v>
      </c>
      <c r="G34" s="31">
        <f>$E$28/13</f>
        <v>1.5384615384615385E-2</v>
      </c>
      <c r="H34" s="97" t="s">
        <v>59</v>
      </c>
      <c r="I34" s="97" t="s">
        <v>60</v>
      </c>
      <c r="J34" s="31">
        <f>G34</f>
        <v>1.5384615384615385E-2</v>
      </c>
      <c r="K34" s="27">
        <f t="shared" si="0"/>
        <v>0</v>
      </c>
      <c r="L34" s="92" t="s">
        <v>127</v>
      </c>
      <c r="M34" s="92" t="s">
        <v>176</v>
      </c>
      <c r="N34" s="70">
        <v>0</v>
      </c>
      <c r="O34" s="21">
        <v>0</v>
      </c>
      <c r="P34" s="97" t="s">
        <v>225</v>
      </c>
    </row>
    <row r="35" spans="1:16363" ht="99" customHeight="1" x14ac:dyDescent="0.3">
      <c r="A35" s="128"/>
      <c r="B35" s="130"/>
      <c r="C35" s="144"/>
      <c r="D35" s="130"/>
      <c r="E35" s="158"/>
      <c r="F35" s="96" t="s">
        <v>213</v>
      </c>
      <c r="G35" s="31">
        <f>$E$28/13</f>
        <v>1.5384615384615385E-2</v>
      </c>
      <c r="H35" s="97" t="s">
        <v>61</v>
      </c>
      <c r="I35" s="97" t="s">
        <v>128</v>
      </c>
      <c r="J35" s="31">
        <f>G35</f>
        <v>1.5384615384615385E-2</v>
      </c>
      <c r="K35" s="27">
        <f t="shared" si="0"/>
        <v>9.2230769230769241E-3</v>
      </c>
      <c r="L35" s="92" t="s">
        <v>129</v>
      </c>
      <c r="M35" s="22" t="s">
        <v>130</v>
      </c>
      <c r="N35" s="66">
        <v>0.59950000000000003</v>
      </c>
      <c r="O35" s="67">
        <f>N35</f>
        <v>0.59950000000000003</v>
      </c>
      <c r="P35" s="97"/>
    </row>
    <row r="36" spans="1:16363" ht="200.25" customHeight="1" x14ac:dyDescent="0.3">
      <c r="A36" s="128"/>
      <c r="B36" s="130"/>
      <c r="C36" s="144"/>
      <c r="D36" s="130"/>
      <c r="E36" s="158"/>
      <c r="F36" s="97" t="s">
        <v>214</v>
      </c>
      <c r="G36" s="31">
        <f>$E$28/13</f>
        <v>1.5384615384615385E-2</v>
      </c>
      <c r="H36" s="49" t="s">
        <v>62</v>
      </c>
      <c r="I36" s="97" t="s">
        <v>63</v>
      </c>
      <c r="J36" s="31">
        <f>G35</f>
        <v>1.5384615384615385E-2</v>
      </c>
      <c r="K36" s="27">
        <f t="shared" si="0"/>
        <v>1.6240000000000001E-2</v>
      </c>
      <c r="L36" s="92" t="s">
        <v>131</v>
      </c>
      <c r="M36" s="50" t="s">
        <v>132</v>
      </c>
      <c r="N36" s="66">
        <v>1.0556000000000001</v>
      </c>
      <c r="O36" s="67">
        <f>N36</f>
        <v>1.0556000000000001</v>
      </c>
      <c r="P36" s="97"/>
    </row>
    <row r="37" spans="1:16363" ht="49.5" customHeight="1" x14ac:dyDescent="0.3">
      <c r="A37" s="128"/>
      <c r="B37" s="130"/>
      <c r="C37" s="144"/>
      <c r="D37" s="130"/>
      <c r="E37" s="158"/>
      <c r="F37" s="163" t="s">
        <v>215</v>
      </c>
      <c r="G37" s="160">
        <f>$E$28/13</f>
        <v>1.5384615384615385E-2</v>
      </c>
      <c r="H37" s="171" t="s">
        <v>64</v>
      </c>
      <c r="I37" s="97" t="s">
        <v>133</v>
      </c>
      <c r="J37" s="47">
        <f>$G$37/5</f>
        <v>3.0769230769230769E-3</v>
      </c>
      <c r="K37" s="27">
        <f t="shared" si="0"/>
        <v>3.0769230769230769E-3</v>
      </c>
      <c r="L37" s="92" t="s">
        <v>138</v>
      </c>
      <c r="M37" s="51" t="s">
        <v>143</v>
      </c>
      <c r="N37" s="41">
        <v>1</v>
      </c>
      <c r="O37" s="41">
        <f>N37</f>
        <v>1</v>
      </c>
      <c r="P37" s="78"/>
    </row>
    <row r="38" spans="1:16363" ht="49.5" customHeight="1" x14ac:dyDescent="0.3">
      <c r="A38" s="128"/>
      <c r="B38" s="130"/>
      <c r="C38" s="144"/>
      <c r="D38" s="130"/>
      <c r="E38" s="158"/>
      <c r="F38" s="170"/>
      <c r="G38" s="165"/>
      <c r="H38" s="172"/>
      <c r="I38" s="97" t="s">
        <v>134</v>
      </c>
      <c r="J38" s="47">
        <f>$G$37/5</f>
        <v>3.0769230769230769E-3</v>
      </c>
      <c r="K38" s="27">
        <f t="shared" si="0"/>
        <v>3.0769230769230769E-3</v>
      </c>
      <c r="L38" s="92" t="s">
        <v>139</v>
      </c>
      <c r="M38" s="51" t="s">
        <v>144</v>
      </c>
      <c r="N38" s="41">
        <v>1</v>
      </c>
      <c r="O38" s="41">
        <f t="shared" ref="O38:O41" si="2">N38</f>
        <v>1</v>
      </c>
      <c r="P38" s="78"/>
    </row>
    <row r="39" spans="1:16363" ht="58.5" customHeight="1" x14ac:dyDescent="0.3">
      <c r="A39" s="128"/>
      <c r="B39" s="130"/>
      <c r="C39" s="144"/>
      <c r="D39" s="130"/>
      <c r="E39" s="158"/>
      <c r="F39" s="170"/>
      <c r="G39" s="165"/>
      <c r="H39" s="172"/>
      <c r="I39" s="97" t="s">
        <v>135</v>
      </c>
      <c r="J39" s="47">
        <f>$G$37/5</f>
        <v>3.0769230769230769E-3</v>
      </c>
      <c r="K39" s="27">
        <f t="shared" si="0"/>
        <v>7.6923076923076923E-4</v>
      </c>
      <c r="L39" s="92" t="s">
        <v>140</v>
      </c>
      <c r="M39" s="51" t="s">
        <v>145</v>
      </c>
      <c r="N39" s="40">
        <v>0.25</v>
      </c>
      <c r="O39" s="41">
        <f t="shared" si="2"/>
        <v>0.25</v>
      </c>
      <c r="P39" s="78"/>
    </row>
    <row r="40" spans="1:16363" ht="49.5" customHeight="1" x14ac:dyDescent="0.3">
      <c r="A40" s="128"/>
      <c r="B40" s="130"/>
      <c r="C40" s="144"/>
      <c r="D40" s="130"/>
      <c r="E40" s="158"/>
      <c r="F40" s="170"/>
      <c r="G40" s="165"/>
      <c r="H40" s="172"/>
      <c r="I40" s="97" t="s">
        <v>136</v>
      </c>
      <c r="J40" s="47">
        <f>$G$37/5</f>
        <v>3.0769230769230769E-3</v>
      </c>
      <c r="K40" s="27">
        <f t="shared" si="0"/>
        <v>2.1538461538461538E-3</v>
      </c>
      <c r="L40" s="92" t="s">
        <v>141</v>
      </c>
      <c r="M40" s="51" t="s">
        <v>65</v>
      </c>
      <c r="N40" s="40">
        <v>0.7</v>
      </c>
      <c r="O40" s="41">
        <f t="shared" si="2"/>
        <v>0.7</v>
      </c>
      <c r="P40" s="78"/>
    </row>
    <row r="41" spans="1:16363" ht="49.5" customHeight="1" x14ac:dyDescent="0.3">
      <c r="A41" s="128"/>
      <c r="B41" s="130"/>
      <c r="C41" s="144"/>
      <c r="D41" s="130"/>
      <c r="E41" s="158"/>
      <c r="F41" s="164"/>
      <c r="G41" s="161"/>
      <c r="H41" s="166"/>
      <c r="I41" s="97" t="s">
        <v>137</v>
      </c>
      <c r="J41" s="47">
        <f>$G$37/5</f>
        <v>3.0769230769230769E-3</v>
      </c>
      <c r="K41" s="27">
        <f t="shared" si="0"/>
        <v>0</v>
      </c>
      <c r="L41" s="92" t="s">
        <v>142</v>
      </c>
      <c r="M41" s="51" t="s">
        <v>146</v>
      </c>
      <c r="N41" s="48">
        <v>0</v>
      </c>
      <c r="O41" s="41">
        <f t="shared" si="2"/>
        <v>0</v>
      </c>
      <c r="P41" s="78"/>
    </row>
    <row r="42" spans="1:16363" ht="153.75" customHeight="1" x14ac:dyDescent="0.3">
      <c r="A42" s="128"/>
      <c r="B42" s="130"/>
      <c r="C42" s="144"/>
      <c r="D42" s="130"/>
      <c r="E42" s="158"/>
      <c r="F42" s="102" t="s">
        <v>216</v>
      </c>
      <c r="G42" s="93">
        <f>$E$28/13</f>
        <v>1.5384615384615385E-2</v>
      </c>
      <c r="H42" s="102" t="s">
        <v>66</v>
      </c>
      <c r="I42" s="52" t="s">
        <v>147</v>
      </c>
      <c r="J42" s="31">
        <f>G42</f>
        <v>1.5384615384615385E-2</v>
      </c>
      <c r="K42" s="27">
        <f t="shared" si="0"/>
        <v>1.5384615384615385E-2</v>
      </c>
      <c r="L42" s="53" t="s">
        <v>148</v>
      </c>
      <c r="M42" s="101" t="s">
        <v>149</v>
      </c>
      <c r="N42" s="54">
        <v>3</v>
      </c>
      <c r="O42" s="30">
        <v>1</v>
      </c>
      <c r="P42" s="92"/>
    </row>
    <row r="43" spans="1:16363" ht="84" customHeight="1" x14ac:dyDescent="0.3">
      <c r="A43" s="128"/>
      <c r="B43" s="130"/>
      <c r="C43" s="144"/>
      <c r="D43" s="130"/>
      <c r="E43" s="158"/>
      <c r="F43" s="103" t="s">
        <v>217</v>
      </c>
      <c r="G43" s="31">
        <f>$E$28/13</f>
        <v>1.5384615384615385E-2</v>
      </c>
      <c r="H43" s="97" t="s">
        <v>67</v>
      </c>
      <c r="I43" s="97" t="s">
        <v>68</v>
      </c>
      <c r="J43" s="25">
        <f>G43</f>
        <v>1.5384615384615385E-2</v>
      </c>
      <c r="K43" s="27">
        <f t="shared" si="0"/>
        <v>1.5384615384615385E-2</v>
      </c>
      <c r="L43" s="33" t="s">
        <v>150</v>
      </c>
      <c r="M43" s="22" t="s">
        <v>177</v>
      </c>
      <c r="N43" s="40">
        <v>1</v>
      </c>
      <c r="O43" s="41">
        <v>1</v>
      </c>
      <c r="P43" s="92"/>
    </row>
    <row r="44" spans="1:16363" ht="64.5" customHeight="1" x14ac:dyDescent="0.3">
      <c r="A44" s="128"/>
      <c r="B44" s="130"/>
      <c r="C44" s="144"/>
      <c r="D44" s="130"/>
      <c r="E44" s="158"/>
      <c r="F44" s="97" t="s">
        <v>218</v>
      </c>
      <c r="G44" s="31">
        <f>$E$28/13</f>
        <v>1.5384615384615385E-2</v>
      </c>
      <c r="H44" s="97" t="s">
        <v>69</v>
      </c>
      <c r="I44" s="96" t="s">
        <v>151</v>
      </c>
      <c r="J44" s="31">
        <f>G44</f>
        <v>1.5384615384615385E-2</v>
      </c>
      <c r="K44" s="27">
        <f t="shared" si="0"/>
        <v>1.5384615384615385E-2</v>
      </c>
      <c r="L44" s="33" t="s">
        <v>152</v>
      </c>
      <c r="M44" s="51" t="s">
        <v>178</v>
      </c>
      <c r="N44" s="39">
        <v>1</v>
      </c>
      <c r="O44" s="21">
        <v>1</v>
      </c>
      <c r="P44" s="97"/>
    </row>
    <row r="45" spans="1:16363" ht="86.25" customHeight="1" x14ac:dyDescent="0.3">
      <c r="A45" s="128"/>
      <c r="B45" s="130"/>
      <c r="C45" s="144"/>
      <c r="D45" s="130"/>
      <c r="E45" s="158"/>
      <c r="F45" s="162" t="s">
        <v>219</v>
      </c>
      <c r="G45" s="160">
        <f>$E$28/13</f>
        <v>1.5384615384615385E-2</v>
      </c>
      <c r="H45" s="162" t="s">
        <v>70</v>
      </c>
      <c r="I45" s="96" t="s">
        <v>71</v>
      </c>
      <c r="J45" s="25">
        <f>$G$45/2</f>
        <v>7.6923076923076927E-3</v>
      </c>
      <c r="K45" s="27">
        <f t="shared" si="0"/>
        <v>7.6923076923076927E-3</v>
      </c>
      <c r="L45" s="33" t="s">
        <v>153</v>
      </c>
      <c r="M45" s="22" t="s">
        <v>155</v>
      </c>
      <c r="N45" s="40">
        <v>1</v>
      </c>
      <c r="O45" s="41">
        <v>1</v>
      </c>
      <c r="P45" s="97"/>
    </row>
    <row r="46" spans="1:16363" ht="81" customHeight="1" x14ac:dyDescent="0.3">
      <c r="A46" s="128"/>
      <c r="B46" s="130"/>
      <c r="C46" s="144"/>
      <c r="D46" s="130"/>
      <c r="E46" s="158"/>
      <c r="F46" s="162"/>
      <c r="G46" s="161"/>
      <c r="H46" s="162"/>
      <c r="I46" s="96" t="s">
        <v>72</v>
      </c>
      <c r="J46" s="25">
        <f>$G$45/2</f>
        <v>7.6923076923076927E-3</v>
      </c>
      <c r="K46" s="27">
        <f t="shared" si="0"/>
        <v>7.6923076923076927E-3</v>
      </c>
      <c r="L46" s="33" t="s">
        <v>154</v>
      </c>
      <c r="M46" s="22" t="s">
        <v>155</v>
      </c>
      <c r="N46" s="40">
        <v>1</v>
      </c>
      <c r="O46" s="41">
        <v>1</v>
      </c>
      <c r="P46" s="97"/>
    </row>
    <row r="47" spans="1:16363" ht="118.5" customHeight="1" x14ac:dyDescent="0.3">
      <c r="A47" s="128"/>
      <c r="B47" s="130"/>
      <c r="C47" s="144"/>
      <c r="D47" s="130"/>
      <c r="E47" s="158"/>
      <c r="F47" s="97" t="s">
        <v>220</v>
      </c>
      <c r="G47" s="31">
        <f>$E$28/13</f>
        <v>1.5384615384615385E-2</v>
      </c>
      <c r="H47" s="97" t="s">
        <v>73</v>
      </c>
      <c r="I47" s="97" t="s">
        <v>158</v>
      </c>
      <c r="J47" s="31">
        <f>G47</f>
        <v>1.5384615384615385E-2</v>
      </c>
      <c r="K47" s="27">
        <f t="shared" si="0"/>
        <v>1.374E-2</v>
      </c>
      <c r="L47" s="92" t="s">
        <v>156</v>
      </c>
      <c r="M47" s="92" t="s">
        <v>157</v>
      </c>
      <c r="N47" s="67">
        <v>0.8931</v>
      </c>
      <c r="O47" s="67">
        <f>N47</f>
        <v>0.8931</v>
      </c>
      <c r="P47" s="97"/>
    </row>
    <row r="48" spans="1:16363" ht="81" customHeight="1" x14ac:dyDescent="0.3">
      <c r="A48" s="128"/>
      <c r="B48" s="131"/>
      <c r="C48" s="156"/>
      <c r="D48" s="131"/>
      <c r="E48" s="159"/>
      <c r="F48" s="97" t="s">
        <v>221</v>
      </c>
      <c r="G48" s="25">
        <f>$E$28/13</f>
        <v>1.5384615384615385E-2</v>
      </c>
      <c r="H48" s="97" t="s">
        <v>74</v>
      </c>
      <c r="I48" s="26" t="s">
        <v>159</v>
      </c>
      <c r="J48" s="25">
        <f>G48</f>
        <v>1.5384615384615385E-2</v>
      </c>
      <c r="K48" s="27">
        <f t="shared" si="0"/>
        <v>7.6923076923076927E-3</v>
      </c>
      <c r="L48" s="92" t="s">
        <v>160</v>
      </c>
      <c r="M48" s="22" t="s">
        <v>179</v>
      </c>
      <c r="N48" s="30">
        <v>0.5</v>
      </c>
      <c r="O48" s="30">
        <v>0.5</v>
      </c>
      <c r="P48" s="96"/>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row>
    <row r="49" spans="1:15" ht="36" thickBot="1" x14ac:dyDescent="0.55000000000000004"/>
    <row r="50" spans="1:15" ht="51.75" customHeight="1" x14ac:dyDescent="0.3">
      <c r="A50" s="173" t="s">
        <v>87</v>
      </c>
      <c r="B50" s="174"/>
      <c r="C50" s="174"/>
      <c r="D50" s="10" t="s">
        <v>86</v>
      </c>
      <c r="E50" s="10"/>
      <c r="F50" s="11" t="s">
        <v>85</v>
      </c>
      <c r="G50" s="12"/>
      <c r="H50" s="11" t="s">
        <v>161</v>
      </c>
      <c r="I50" s="9"/>
    </row>
    <row r="51" spans="1:15" ht="51.75" customHeight="1" x14ac:dyDescent="0.3">
      <c r="A51" s="175">
        <v>1</v>
      </c>
      <c r="B51" s="176"/>
      <c r="C51" s="176"/>
      <c r="D51" s="84">
        <f>B4</f>
        <v>0.4</v>
      </c>
      <c r="E51" s="85"/>
      <c r="F51" s="86">
        <f>C4</f>
        <v>0.11144</v>
      </c>
      <c r="G51" s="87">
        <v>1</v>
      </c>
      <c r="H51" s="88">
        <f>G51*F51/(D51)</f>
        <v>0.27859999999999996</v>
      </c>
    </row>
    <row r="52" spans="1:15" ht="51.75" customHeight="1" x14ac:dyDescent="0.3">
      <c r="A52" s="177">
        <v>2</v>
      </c>
      <c r="B52" s="178"/>
      <c r="C52" s="178">
        <v>2</v>
      </c>
      <c r="D52" s="104">
        <f>B9</f>
        <v>0.2</v>
      </c>
      <c r="E52" s="105"/>
      <c r="F52" s="106">
        <f>+C9</f>
        <v>0.19814833333333332</v>
      </c>
      <c r="G52" s="107">
        <v>1</v>
      </c>
      <c r="H52" s="108">
        <f>G52*F52/(D52)</f>
        <v>0.99074166666666652</v>
      </c>
      <c r="O52" s="119"/>
    </row>
    <row r="53" spans="1:15" ht="51.75" customHeight="1" x14ac:dyDescent="0.3">
      <c r="A53" s="177">
        <v>3</v>
      </c>
      <c r="B53" s="178"/>
      <c r="C53" s="178">
        <v>3</v>
      </c>
      <c r="D53" s="109">
        <f>B18</f>
        <v>0.2</v>
      </c>
      <c r="E53" s="105"/>
      <c r="F53" s="110">
        <f>+C18</f>
        <v>0.171015</v>
      </c>
      <c r="G53" s="107">
        <v>1</v>
      </c>
      <c r="H53" s="108">
        <f>G53*F53/(D53)</f>
        <v>0.85507499999999992</v>
      </c>
      <c r="O53" s="119"/>
    </row>
    <row r="54" spans="1:15" ht="51.75" customHeight="1" thickBot="1" x14ac:dyDescent="0.35">
      <c r="A54" s="179">
        <v>4</v>
      </c>
      <c r="B54" s="180"/>
      <c r="C54" s="180">
        <v>4</v>
      </c>
      <c r="D54" s="111">
        <f>B28</f>
        <v>0.2</v>
      </c>
      <c r="E54" s="112"/>
      <c r="F54" s="113">
        <f>+C28</f>
        <v>0.14828000000000002</v>
      </c>
      <c r="G54" s="114">
        <v>1</v>
      </c>
      <c r="H54" s="115">
        <f>G54*F54/(D54)</f>
        <v>0.74140000000000006</v>
      </c>
      <c r="O54" s="119"/>
    </row>
    <row r="55" spans="1:15" ht="51.75" customHeight="1" x14ac:dyDescent="0.45">
      <c r="C55" s="76" t="s">
        <v>88</v>
      </c>
      <c r="D55" s="13">
        <f>SUM(D51:D54)</f>
        <v>1</v>
      </c>
      <c r="E55" s="14"/>
      <c r="F55" s="19">
        <f>SUM(F51:F54)</f>
        <v>0.62888333333333324</v>
      </c>
      <c r="G55" s="13"/>
      <c r="H55" s="13"/>
      <c r="I55" s="13"/>
      <c r="J55" s="15"/>
      <c r="K55" s="16"/>
      <c r="L55" s="17"/>
      <c r="O55" s="119"/>
    </row>
    <row r="56" spans="1:15" ht="51.75" customHeight="1" x14ac:dyDescent="0.5">
      <c r="O56" s="119"/>
    </row>
    <row r="57" spans="1:15" ht="51.75" customHeight="1" x14ac:dyDescent="0.5"/>
  </sheetData>
  <sheetProtection algorithmName="SHA-512" hashValue="r+0cLiDJh76rt2AyK+u0+aFWni4OxWi9npQ0hEgUb/7Pnh2hYrjvfabaAhW8zm9uif0VeRdGGZiCNTWWaCXlXg==" saltValue="a2Y4YA3pudmqRKZsc7E/rQ==" spinCount="100000" sheet="1" formatCells="0" formatColumns="0" formatRows="0" insertColumns="0" insertRows="0" insertHyperlinks="0" deleteColumns="0" deleteRows="0" sort="0" autoFilter="0" pivotTables="0"/>
  <autoFilter ref="A3:A48" xr:uid="{00000000-0009-0000-0000-000000000000}"/>
  <mergeCells count="56">
    <mergeCell ref="A50:C50"/>
    <mergeCell ref="A51:C51"/>
    <mergeCell ref="A52:C52"/>
    <mergeCell ref="A53:C53"/>
    <mergeCell ref="A54:C54"/>
    <mergeCell ref="F37:F41"/>
    <mergeCell ref="G37:G41"/>
    <mergeCell ref="H37:H41"/>
    <mergeCell ref="F45:F46"/>
    <mergeCell ref="G45:G46"/>
    <mergeCell ref="H45:H46"/>
    <mergeCell ref="F28:F30"/>
    <mergeCell ref="G28:G30"/>
    <mergeCell ref="H28:H30"/>
    <mergeCell ref="F31:F32"/>
    <mergeCell ref="G31:G32"/>
    <mergeCell ref="H31:H32"/>
    <mergeCell ref="G22:G23"/>
    <mergeCell ref="H22:H23"/>
    <mergeCell ref="F26:F27"/>
    <mergeCell ref="G26:G27"/>
    <mergeCell ref="H26:H27"/>
    <mergeCell ref="F22:F23"/>
    <mergeCell ref="A28:A48"/>
    <mergeCell ref="B28:B48"/>
    <mergeCell ref="C28:C48"/>
    <mergeCell ref="D28:D48"/>
    <mergeCell ref="E28:E48"/>
    <mergeCell ref="A18:A27"/>
    <mergeCell ref="B18:B27"/>
    <mergeCell ref="C18:C27"/>
    <mergeCell ref="D18:D27"/>
    <mergeCell ref="E18:E27"/>
    <mergeCell ref="F12:F13"/>
    <mergeCell ref="G12:G13"/>
    <mergeCell ref="H12:H13"/>
    <mergeCell ref="D16:D17"/>
    <mergeCell ref="E16:E17"/>
    <mergeCell ref="F16:F17"/>
    <mergeCell ref="G16:G17"/>
    <mergeCell ref="H16:H17"/>
    <mergeCell ref="A9:A17"/>
    <mergeCell ref="B9:B17"/>
    <mergeCell ref="C9:C17"/>
    <mergeCell ref="D9:D15"/>
    <mergeCell ref="E9:E15"/>
    <mergeCell ref="A2:G2"/>
    <mergeCell ref="H2:P2"/>
    <mergeCell ref="A4:A8"/>
    <mergeCell ref="B4:B8"/>
    <mergeCell ref="C4:C8"/>
    <mergeCell ref="D4:D8"/>
    <mergeCell ref="E4:E8"/>
    <mergeCell ref="F7:F8"/>
    <mergeCell ref="G7:G8"/>
    <mergeCell ref="H7:H8"/>
  </mergeCells>
  <pageMargins left="0.70866141732283472" right="0.70866141732283472" top="0.74803149606299213" bottom="0.74803149606299213" header="0.31496062992125984" footer="0.31496062992125984"/>
  <pageSetup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 POA 2018 - II TRIM </vt:lpstr>
      <vt:lpstr>'SEGUIM POA 2018 - II TRIM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Corredor Herrera</dc:creator>
  <cp:lastModifiedBy>Giovanny Andres Mendez Cubides</cp:lastModifiedBy>
  <cp:lastPrinted>2018-09-05T23:43:09Z</cp:lastPrinted>
  <dcterms:created xsi:type="dcterms:W3CDTF">2018-02-13T16:58:03Z</dcterms:created>
  <dcterms:modified xsi:type="dcterms:W3CDTF">2018-10-02T21:48:55Z</dcterms:modified>
</cp:coreProperties>
</file>