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3820"/>
  <mc:AlternateContent xmlns:mc="http://schemas.openxmlformats.org/markup-compatibility/2006">
    <mc:Choice Requires="x15">
      <x15ac:absPath xmlns:x15ac="http://schemas.microsoft.com/office/spreadsheetml/2010/11/ac" url="D:\TRECE 2027\Matriz de Riesgos\"/>
    </mc:Choice>
  </mc:AlternateContent>
  <xr:revisionPtr revIDLastSave="0" documentId="13_ncr:1_{E7A44F5B-87CC-4ECE-A703-77C0B672C53F}" xr6:coauthVersionLast="47" xr6:coauthVersionMax="47" xr10:uidLastSave="{00000000-0000-0000-0000-000000000000}"/>
  <bookViews>
    <workbookView xWindow="-120" yWindow="-120" windowWidth="20730" windowHeight="11160" xr2:uid="{00000000-000D-0000-FFFF-FFFF00000000}"/>
  </bookViews>
  <sheets>
    <sheet name="Matriz de Riesgos Institucional" sheetId="1" r:id="rId1"/>
    <sheet name="Mapa calor" sheetId="2" r:id="rId2"/>
  </sheets>
  <externalReferences>
    <externalReference r:id="rId3"/>
  </externalReferences>
  <definedNames>
    <definedName name="_xlnm._FilterDatabase" localSheetId="0" hidden="1">'Matriz de Riesgos Institucional'!$A$5:$AB$55</definedName>
    <definedName name="_xlnm.Print_Area" localSheetId="0">'Matriz de Riesgos Institucional'!$A$1:$AB$55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1" l="1"/>
  <c r="U27" i="1"/>
  <c r="N28" i="1"/>
  <c r="N27" i="1"/>
  <c r="U44" i="1" l="1"/>
  <c r="N44" i="1"/>
  <c r="N18" i="1" l="1"/>
  <c r="U18" i="1"/>
  <c r="U12" i="1"/>
  <c r="N12" i="1"/>
  <c r="U11" i="1"/>
  <c r="N11" i="1"/>
  <c r="AM56" i="2"/>
  <c r="AL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AM55" i="2"/>
  <c r="AL55" i="2"/>
  <c r="AJ55" i="2"/>
  <c r="AI55" i="2"/>
  <c r="AH55" i="2"/>
  <c r="AG55" i="2"/>
  <c r="AF55" i="2"/>
  <c r="AD55" i="2"/>
  <c r="AC55" i="2"/>
  <c r="AB55" i="2"/>
  <c r="AA55" i="2"/>
  <c r="Z55" i="2"/>
  <c r="X55" i="2"/>
  <c r="W55" i="2"/>
  <c r="V55" i="2"/>
  <c r="U55" i="2"/>
  <c r="T55" i="2"/>
  <c r="R55" i="2"/>
  <c r="Q55" i="2"/>
  <c r="P55" i="2"/>
  <c r="O55" i="2"/>
  <c r="N55" i="2"/>
  <c r="L55" i="2"/>
  <c r="K55" i="2"/>
  <c r="J55"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AM45" i="2"/>
  <c r="AL45" i="2"/>
  <c r="AJ45" i="2"/>
  <c r="AI45" i="2"/>
  <c r="AH45" i="2"/>
  <c r="AG45" i="2"/>
  <c r="AF45" i="2"/>
  <c r="AD45" i="2"/>
  <c r="AC45" i="2"/>
  <c r="AB45" i="2"/>
  <c r="AA45" i="2"/>
  <c r="Z45" i="2"/>
  <c r="X45" i="2"/>
  <c r="W45" i="2"/>
  <c r="V45" i="2"/>
  <c r="U45" i="2"/>
  <c r="T45" i="2"/>
  <c r="R45" i="2"/>
  <c r="Q45" i="2"/>
  <c r="P45" i="2"/>
  <c r="O45" i="2"/>
  <c r="N45" i="2"/>
  <c r="L45" i="2"/>
  <c r="K45" i="2"/>
  <c r="J45"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J43"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AM41" i="2"/>
  <c r="AL41" i="2"/>
  <c r="AK41" i="2"/>
  <c r="AJ41" i="2"/>
  <c r="AI41" i="2"/>
  <c r="AH41" i="2"/>
  <c r="AG41" i="2"/>
  <c r="AF41" i="2"/>
  <c r="AE41" i="2"/>
  <c r="AD41" i="2"/>
  <c r="AC41" i="2"/>
  <c r="AB41" i="2"/>
  <c r="AA41" i="2"/>
  <c r="Z41" i="2"/>
  <c r="Y41" i="2"/>
  <c r="X41" i="2"/>
  <c r="W41" i="2"/>
  <c r="V41" i="2"/>
  <c r="U41" i="2"/>
  <c r="T41" i="2"/>
  <c r="S41" i="2"/>
  <c r="R41" i="2"/>
  <c r="Q41" i="2"/>
  <c r="P41" i="2"/>
  <c r="M41" i="2"/>
  <c r="L41" i="2"/>
  <c r="J41" i="2"/>
  <c r="AM40" i="2"/>
  <c r="AL40" i="2"/>
  <c r="AK40" i="2"/>
  <c r="AJ40" i="2"/>
  <c r="AI40" i="2"/>
  <c r="AH40" i="2"/>
  <c r="AG40" i="2"/>
  <c r="AF40" i="2"/>
  <c r="AE40" i="2"/>
  <c r="AD40" i="2"/>
  <c r="AC40" i="2"/>
  <c r="AB40" i="2"/>
  <c r="AA40" i="2"/>
  <c r="Z40" i="2"/>
  <c r="Y40" i="2"/>
  <c r="X40" i="2"/>
  <c r="W40" i="2"/>
  <c r="V40" i="2"/>
  <c r="U40" i="2"/>
  <c r="T40" i="2"/>
  <c r="S40" i="2"/>
  <c r="R40" i="2"/>
  <c r="Q40" i="2"/>
  <c r="P40" i="2"/>
  <c r="O40"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J39" i="2"/>
  <c r="AM38" i="2"/>
  <c r="AL38" i="2"/>
  <c r="AK38" i="2"/>
  <c r="AJ38" i="2"/>
  <c r="AI38" i="2"/>
  <c r="AH38" i="2"/>
  <c r="AG38" i="2"/>
  <c r="AF38" i="2"/>
  <c r="AE38" i="2"/>
  <c r="AD38" i="2"/>
  <c r="AC38" i="2"/>
  <c r="AB38" i="2"/>
  <c r="AA38" i="2"/>
  <c r="Z38" i="2"/>
  <c r="Y38" i="2"/>
  <c r="X38" i="2"/>
  <c r="W38" i="2"/>
  <c r="U38" i="2"/>
  <c r="T38" i="2"/>
  <c r="S38" i="2"/>
  <c r="R38" i="2"/>
  <c r="Q38" i="2"/>
  <c r="P38" i="2"/>
  <c r="O38" i="2"/>
  <c r="N38" i="2"/>
  <c r="M38" i="2"/>
  <c r="L38" i="2"/>
  <c r="K38" i="2"/>
  <c r="J38" i="2"/>
  <c r="AM37" i="2"/>
  <c r="AL37" i="2"/>
  <c r="AK37" i="2"/>
  <c r="AJ37" i="2"/>
  <c r="AI37" i="2"/>
  <c r="AH37" i="2"/>
  <c r="AG37" i="2"/>
  <c r="AF37" i="2"/>
  <c r="AE37" i="2"/>
  <c r="AD37" i="2"/>
  <c r="AC37" i="2"/>
  <c r="AB37" i="2"/>
  <c r="AA37" i="2"/>
  <c r="Z37" i="2"/>
  <c r="Y37" i="2"/>
  <c r="X37" i="2"/>
  <c r="U37" i="2"/>
  <c r="T37" i="2"/>
  <c r="S37" i="2"/>
  <c r="R37" i="2"/>
  <c r="Q37" i="2"/>
  <c r="P37" i="2"/>
  <c r="O37" i="2"/>
  <c r="N37" i="2"/>
  <c r="M37" i="2"/>
  <c r="L37" i="2"/>
  <c r="K37" i="2"/>
  <c r="J37" i="2"/>
  <c r="AM36" i="2"/>
  <c r="AL36" i="2"/>
  <c r="AK36" i="2"/>
  <c r="AJ36" i="2"/>
  <c r="AI36" i="2"/>
  <c r="AH36" i="2"/>
  <c r="AG36" i="2"/>
  <c r="AF36" i="2"/>
  <c r="AE36" i="2"/>
  <c r="AD36" i="2"/>
  <c r="AC36" i="2"/>
  <c r="AB36" i="2"/>
  <c r="U36" i="2"/>
  <c r="T36" i="2"/>
  <c r="S36" i="2"/>
  <c r="R36" i="2"/>
  <c r="Q36" i="2"/>
  <c r="P36" i="2"/>
  <c r="O36" i="2"/>
  <c r="N36" i="2"/>
  <c r="M36" i="2"/>
  <c r="L36" i="2"/>
  <c r="K36" i="2"/>
  <c r="J36" i="2"/>
  <c r="AM35" i="2"/>
  <c r="AL35" i="2"/>
  <c r="AJ35" i="2"/>
  <c r="AI35" i="2"/>
  <c r="AH35" i="2"/>
  <c r="AG35" i="2"/>
  <c r="AF35" i="2"/>
  <c r="AD35" i="2"/>
  <c r="AC35" i="2"/>
  <c r="AB35" i="2"/>
  <c r="U35" i="2"/>
  <c r="T35" i="2"/>
  <c r="R35" i="2"/>
  <c r="Q35" i="2"/>
  <c r="P35" i="2"/>
  <c r="O35" i="2"/>
  <c r="N35" i="2"/>
  <c r="L35" i="2"/>
  <c r="K35" i="2"/>
  <c r="J35" i="2"/>
  <c r="AM34" i="2"/>
  <c r="AL34" i="2"/>
  <c r="AJ34" i="2"/>
  <c r="AI34" i="2"/>
  <c r="AH34" i="2"/>
  <c r="AG34" i="2"/>
  <c r="AF34" i="2"/>
  <c r="AE34" i="2"/>
  <c r="AD34" i="2"/>
  <c r="AC34" i="2"/>
  <c r="AB34" i="2"/>
  <c r="U34" i="2"/>
  <c r="T34" i="2"/>
  <c r="S34" i="2"/>
  <c r="Q34" i="2"/>
  <c r="P34" i="2"/>
  <c r="O34" i="2"/>
  <c r="N34" i="2"/>
  <c r="M34" i="2"/>
  <c r="L34" i="2"/>
  <c r="J34" i="2"/>
  <c r="AM33" i="2"/>
  <c r="AL33" i="2"/>
  <c r="AK33" i="2"/>
  <c r="AJ33" i="2"/>
  <c r="AI33" i="2"/>
  <c r="AH33" i="2"/>
  <c r="AG33" i="2"/>
  <c r="AF33" i="2"/>
  <c r="AE33" i="2"/>
  <c r="AD33" i="2"/>
  <c r="AC33" i="2"/>
  <c r="AB33" i="2"/>
  <c r="AA33" i="2"/>
  <c r="Z33" i="2"/>
  <c r="X33" i="2"/>
  <c r="W33" i="2"/>
  <c r="V33" i="2"/>
  <c r="U33" i="2"/>
  <c r="T33" i="2"/>
  <c r="S33" i="2"/>
  <c r="R33" i="2"/>
  <c r="Q33" i="2"/>
  <c r="P33" i="2"/>
  <c r="O33" i="2"/>
  <c r="N33" i="2"/>
  <c r="M33" i="2"/>
  <c r="L33" i="2"/>
  <c r="K33" i="2"/>
  <c r="J33" i="2"/>
  <c r="AM32" i="2"/>
  <c r="AL32" i="2"/>
  <c r="AK32" i="2"/>
  <c r="AJ32" i="2"/>
  <c r="AI32" i="2"/>
  <c r="AH32" i="2"/>
  <c r="AG32" i="2"/>
  <c r="AF32" i="2"/>
  <c r="AE32" i="2"/>
  <c r="AD32" i="2"/>
  <c r="AC32" i="2"/>
  <c r="AB32" i="2"/>
  <c r="U32" i="2"/>
  <c r="T32" i="2"/>
  <c r="S32" i="2"/>
  <c r="R32" i="2"/>
  <c r="Q32" i="2"/>
  <c r="P32" i="2"/>
  <c r="O32" i="2"/>
  <c r="N32" i="2"/>
  <c r="M32" i="2"/>
  <c r="L32" i="2"/>
  <c r="K32" i="2"/>
  <c r="J32" i="2"/>
  <c r="AM31" i="2"/>
  <c r="AL31" i="2"/>
  <c r="AK31" i="2"/>
  <c r="AJ31" i="2"/>
  <c r="AI31" i="2"/>
  <c r="AH31" i="2"/>
  <c r="AG31" i="2"/>
  <c r="AF31" i="2"/>
  <c r="AE31" i="2"/>
  <c r="AD31" i="2"/>
  <c r="AC31" i="2"/>
  <c r="AB31" i="2"/>
  <c r="U31" i="2"/>
  <c r="T31" i="2"/>
  <c r="S31" i="2"/>
  <c r="R31" i="2"/>
  <c r="Q31" i="2"/>
  <c r="P31" i="2"/>
  <c r="O31" i="2"/>
  <c r="N31" i="2"/>
  <c r="M31" i="2"/>
  <c r="L31" i="2"/>
  <c r="K31" i="2"/>
  <c r="J31" i="2"/>
  <c r="AM30" i="2"/>
  <c r="AL30" i="2"/>
  <c r="AK30" i="2"/>
  <c r="AJ30" i="2"/>
  <c r="AI30" i="2"/>
  <c r="AH30" i="2"/>
  <c r="AG30" i="2"/>
  <c r="AF30" i="2"/>
  <c r="AE30" i="2"/>
  <c r="AD30" i="2"/>
  <c r="AC30" i="2"/>
  <c r="AB30" i="2"/>
  <c r="U30" i="2"/>
  <c r="T30" i="2"/>
  <c r="S30" i="2"/>
  <c r="R30" i="2"/>
  <c r="Q30" i="2"/>
  <c r="P30" i="2"/>
  <c r="O30" i="2"/>
  <c r="N30" i="2"/>
  <c r="M30" i="2"/>
  <c r="L30" i="2"/>
  <c r="K30" i="2"/>
  <c r="J30" i="2"/>
  <c r="AM29" i="2"/>
  <c r="AL29" i="2"/>
  <c r="AK29" i="2"/>
  <c r="AJ29" i="2"/>
  <c r="AI29" i="2"/>
  <c r="AH29" i="2"/>
  <c r="AG29" i="2"/>
  <c r="AF29" i="2"/>
  <c r="AE29" i="2"/>
  <c r="AD29" i="2"/>
  <c r="AC29" i="2"/>
  <c r="AB29" i="2"/>
  <c r="U29" i="2"/>
  <c r="T29" i="2"/>
  <c r="S29" i="2"/>
  <c r="R29" i="2"/>
  <c r="Q29" i="2"/>
  <c r="P29" i="2"/>
  <c r="O29" i="2"/>
  <c r="N29" i="2"/>
  <c r="M29" i="2"/>
  <c r="L29" i="2"/>
  <c r="K29" i="2"/>
  <c r="J29" i="2"/>
  <c r="AM28" i="2"/>
  <c r="AL28" i="2"/>
  <c r="AK28" i="2"/>
  <c r="AJ28" i="2"/>
  <c r="AI28" i="2"/>
  <c r="AH28" i="2"/>
  <c r="AG28" i="2"/>
  <c r="AF28" i="2"/>
  <c r="AE28" i="2"/>
  <c r="AD28" i="2"/>
  <c r="AC28" i="2"/>
  <c r="AB28" i="2"/>
  <c r="W28" i="2"/>
  <c r="U28" i="2"/>
  <c r="T28" i="2"/>
  <c r="S28" i="2"/>
  <c r="R28" i="2"/>
  <c r="Q28" i="2"/>
  <c r="P28" i="2"/>
  <c r="O28" i="2"/>
  <c r="N28" i="2"/>
  <c r="M28" i="2"/>
  <c r="L28" i="2"/>
  <c r="K28" i="2"/>
  <c r="J28" i="2"/>
  <c r="AM27" i="2"/>
  <c r="AL27" i="2"/>
  <c r="AK27" i="2"/>
  <c r="AJ27" i="2"/>
  <c r="AI27" i="2"/>
  <c r="AH27" i="2"/>
  <c r="AG27" i="2"/>
  <c r="AF27" i="2"/>
  <c r="AE27" i="2"/>
  <c r="AD27" i="2"/>
  <c r="AC27" i="2"/>
  <c r="AB27" i="2"/>
  <c r="U27" i="2"/>
  <c r="T27" i="2"/>
  <c r="S27" i="2"/>
  <c r="R27" i="2"/>
  <c r="Q27" i="2"/>
  <c r="P27" i="2"/>
  <c r="O27" i="2"/>
  <c r="N27" i="2"/>
  <c r="M27" i="2"/>
  <c r="L27" i="2"/>
  <c r="K27" i="2"/>
  <c r="J27"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AM25" i="2"/>
  <c r="AL25" i="2"/>
  <c r="AJ25" i="2"/>
  <c r="AI25" i="2"/>
  <c r="AH25" i="2"/>
  <c r="AG25" i="2"/>
  <c r="AD25" i="2"/>
  <c r="AC25" i="2"/>
  <c r="AB25" i="2"/>
  <c r="AA25" i="2"/>
  <c r="Z25" i="2"/>
  <c r="X25" i="2"/>
  <c r="W25" i="2"/>
  <c r="V25" i="2"/>
  <c r="U25" i="2"/>
  <c r="T25" i="2"/>
  <c r="R25" i="2"/>
  <c r="Q25" i="2"/>
  <c r="P25" i="2"/>
  <c r="O25" i="2"/>
  <c r="N25" i="2"/>
  <c r="L25" i="2"/>
  <c r="K25" i="2"/>
  <c r="J25"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AM23" i="2"/>
  <c r="AL23" i="2"/>
  <c r="AK23" i="2"/>
  <c r="AJ23" i="2"/>
  <c r="AI23" i="2"/>
  <c r="AH23" i="2"/>
  <c r="AG23" i="2"/>
  <c r="AA23" i="2"/>
  <c r="Z23" i="2"/>
  <c r="Y23" i="2"/>
  <c r="X23" i="2"/>
  <c r="W23" i="2"/>
  <c r="V23" i="2"/>
  <c r="U23" i="2"/>
  <c r="T23" i="2"/>
  <c r="S23" i="2"/>
  <c r="R23" i="2"/>
  <c r="Q23" i="2"/>
  <c r="P23" i="2"/>
  <c r="O23" i="2"/>
  <c r="N23" i="2"/>
  <c r="M23" i="2"/>
  <c r="L23" i="2"/>
  <c r="K23" i="2"/>
  <c r="J23" i="2"/>
  <c r="AM22" i="2"/>
  <c r="AL22" i="2"/>
  <c r="AK22" i="2"/>
  <c r="AJ22" i="2"/>
  <c r="AI22" i="2"/>
  <c r="AH22" i="2"/>
  <c r="AG22" i="2"/>
  <c r="AF22" i="2"/>
  <c r="AE22" i="2"/>
  <c r="AD22" i="2"/>
  <c r="AB22" i="2"/>
  <c r="AA22" i="2"/>
  <c r="Z22" i="2"/>
  <c r="Y22" i="2"/>
  <c r="X22" i="2"/>
  <c r="W22" i="2"/>
  <c r="V22" i="2"/>
  <c r="U22" i="2"/>
  <c r="T22" i="2"/>
  <c r="S22" i="2"/>
  <c r="R22" i="2"/>
  <c r="Q22" i="2"/>
  <c r="P22" i="2"/>
  <c r="O22" i="2"/>
  <c r="N22" i="2"/>
  <c r="M22" i="2"/>
  <c r="L22" i="2"/>
  <c r="K22" i="2"/>
  <c r="J22"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AM20" i="2"/>
  <c r="AL20" i="2"/>
  <c r="AK20" i="2"/>
  <c r="AJ20" i="2"/>
  <c r="AI20" i="2"/>
  <c r="AH20" i="2"/>
  <c r="AG20" i="2"/>
  <c r="AE20" i="2"/>
  <c r="AA20" i="2"/>
  <c r="Z20" i="2"/>
  <c r="Y20" i="2"/>
  <c r="X20" i="2"/>
  <c r="W20" i="2"/>
  <c r="V20" i="2"/>
  <c r="U20" i="2"/>
  <c r="T20" i="2"/>
  <c r="S20" i="2"/>
  <c r="R20" i="2"/>
  <c r="Q20" i="2"/>
  <c r="P20" i="2"/>
  <c r="O20" i="2"/>
  <c r="N20" i="2"/>
  <c r="M20" i="2"/>
  <c r="L20" i="2"/>
  <c r="K20" i="2"/>
  <c r="J20"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AM15" i="2"/>
  <c r="AL15" i="2"/>
  <c r="AJ15" i="2"/>
  <c r="AI15" i="2"/>
  <c r="AH15" i="2"/>
  <c r="AG15" i="2"/>
  <c r="AF15" i="2"/>
  <c r="AD15" i="2"/>
  <c r="AC15" i="2"/>
  <c r="AB15" i="2"/>
  <c r="Z15" i="2"/>
  <c r="X15" i="2"/>
  <c r="W15" i="2"/>
  <c r="V15" i="2"/>
  <c r="U15" i="2"/>
  <c r="T15" i="2"/>
  <c r="R15" i="2"/>
  <c r="Q15" i="2"/>
  <c r="P15" i="2"/>
  <c r="O15" i="2"/>
  <c r="N15" i="2"/>
  <c r="L15" i="2"/>
  <c r="K15" i="2"/>
  <c r="J15"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U36" i="1"/>
  <c r="U35" i="1"/>
  <c r="U34" i="1"/>
  <c r="N35" i="1"/>
  <c r="N34" i="1"/>
  <c r="U50" i="1"/>
  <c r="N50" i="1"/>
  <c r="U22" i="1" l="1"/>
  <c r="N22" i="1"/>
  <c r="N37" i="1"/>
  <c r="U37" i="1"/>
  <c r="N29" i="1"/>
  <c r="U29" i="1"/>
  <c r="N26" i="1"/>
  <c r="U26" i="1"/>
  <c r="N7" i="1"/>
  <c r="U7" i="1"/>
  <c r="N55" i="1"/>
  <c r="U47" i="1"/>
  <c r="U54" i="1"/>
  <c r="U53" i="1"/>
  <c r="U52" i="1"/>
  <c r="U48" i="1"/>
  <c r="U40" i="1"/>
  <c r="U39" i="1"/>
  <c r="U38" i="1"/>
  <c r="U55" i="1"/>
  <c r="U51" i="1"/>
  <c r="U49" i="1"/>
  <c r="U46" i="1"/>
  <c r="U43" i="1"/>
  <c r="U42" i="1"/>
  <c r="U41" i="1"/>
  <c r="U33" i="1"/>
  <c r="U32" i="1"/>
  <c r="U31" i="1"/>
  <c r="U30" i="1"/>
  <c r="U25" i="1"/>
  <c r="U24" i="1"/>
  <c r="U23" i="1"/>
  <c r="U21" i="1"/>
  <c r="U20" i="1"/>
  <c r="U19" i="1"/>
  <c r="U16" i="1"/>
  <c r="U15" i="1"/>
  <c r="U14" i="1"/>
  <c r="U10" i="1"/>
  <c r="U9" i="1"/>
  <c r="U8" i="1"/>
  <c r="U6" i="1"/>
  <c r="N54" i="1"/>
  <c r="N53" i="1"/>
  <c r="N52" i="1"/>
  <c r="N51" i="1"/>
  <c r="N49" i="1"/>
  <c r="N48" i="1"/>
  <c r="N47" i="1"/>
  <c r="N46" i="1"/>
  <c r="N43" i="1"/>
  <c r="N42" i="1"/>
  <c r="N40" i="1"/>
  <c r="N41" i="1"/>
  <c r="N39" i="1"/>
  <c r="N38" i="1"/>
  <c r="N36" i="1"/>
  <c r="N33" i="1"/>
  <c r="N32" i="1"/>
  <c r="N31" i="1"/>
  <c r="N30" i="1"/>
  <c r="N25" i="1"/>
  <c r="N24" i="1"/>
  <c r="N23" i="1"/>
  <c r="N21" i="1"/>
  <c r="N20" i="1"/>
  <c r="N19" i="1"/>
  <c r="N15" i="1"/>
  <c r="N14" i="1"/>
  <c r="N10" i="1"/>
  <c r="N9" i="1"/>
  <c r="N8" i="1"/>
  <c r="N6" i="1"/>
</calcChain>
</file>

<file path=xl/sharedStrings.xml><?xml version="1.0" encoding="utf-8"?>
<sst xmlns="http://schemas.openxmlformats.org/spreadsheetml/2006/main" count="657" uniqueCount="442">
  <si>
    <t>MEJORA CONTINÚA</t>
  </si>
  <si>
    <t>VERSIÓN:</t>
  </si>
  <si>
    <t>MATRIZ DE RIESGOS INTEGRADA</t>
  </si>
  <si>
    <t>FECHA:</t>
  </si>
  <si>
    <t>Ítem</t>
  </si>
  <si>
    <t>Proceso / Subproceso</t>
  </si>
  <si>
    <t>Nombre del Riesgo</t>
  </si>
  <si>
    <t>Tipología del Riesgo</t>
  </si>
  <si>
    <t>Activo de Información</t>
  </si>
  <si>
    <t>Causas</t>
  </si>
  <si>
    <t>Consecuencias</t>
  </si>
  <si>
    <t>R i e s g o In h e re n t e</t>
  </si>
  <si>
    <t>Control Existente</t>
  </si>
  <si>
    <t>R i e s g o R e s i d u a l</t>
  </si>
  <si>
    <t>Opción de manejo</t>
  </si>
  <si>
    <t>Acciones Preventivas</t>
  </si>
  <si>
    <t>Periodo
Seguimiento</t>
  </si>
  <si>
    <t>Fecha de Inicio</t>
  </si>
  <si>
    <t>Fecha de terminación</t>
  </si>
  <si>
    <t>Acción  de contingencia ante posible materialización</t>
  </si>
  <si>
    <t>Ít e m</t>
  </si>
  <si>
    <t>P ro c e s o /
S u b p ro c e s o</t>
  </si>
  <si>
    <t>D e p e n d e n c i a</t>
  </si>
  <si>
    <t>N o m b re d e l R i e s g o</t>
  </si>
  <si>
    <t>C l a s i f i c a c i ó n d e l
R i e s g o</t>
  </si>
  <si>
    <t>A c t i v o d e In f o rm a c i ó n</t>
  </si>
  <si>
    <t>Probabilidad</t>
  </si>
  <si>
    <t>Impacto</t>
  </si>
  <si>
    <t>Nivel</t>
  </si>
  <si>
    <t>Planeación Estratégica</t>
  </si>
  <si>
    <t>Riesgo Estratégico</t>
  </si>
  <si>
    <t>2</t>
  </si>
  <si>
    <t>4</t>
  </si>
  <si>
    <t>Reducir</t>
  </si>
  <si>
    <t>Trimestral</t>
  </si>
  <si>
    <t>Riesgo de Corrupción</t>
  </si>
  <si>
    <t>Plan Anual de Adquisiciones</t>
  </si>
  <si>
    <t>Incumplimiento del Código de Integridad de la entidad por parte del trabajador</t>
  </si>
  <si>
    <t>Perdida de Imagen Institucional</t>
  </si>
  <si>
    <t>Evitar</t>
  </si>
  <si>
    <t>Mensual</t>
  </si>
  <si>
    <t>Herramienta ITA de la Procuraduría General de la Nación</t>
  </si>
  <si>
    <t>Riesgo Financiero</t>
  </si>
  <si>
    <t>Anual</t>
  </si>
  <si>
    <t>Compartir</t>
  </si>
  <si>
    <t>Mejora Continua</t>
  </si>
  <si>
    <t>Repositorio SGC SharePoint</t>
  </si>
  <si>
    <t>Formato de Registro de Planes de Mejoramiento</t>
  </si>
  <si>
    <t>Abuso del poder para realizar acuerdos o negocios con proveedores contratados por la entidad que estén por fuera de los términos de los contratos, desviando los recursos públicos en beneficios de un privado.</t>
  </si>
  <si>
    <t>Demandas Judiciales y Sanciones legales.</t>
  </si>
  <si>
    <t>ALTA</t>
  </si>
  <si>
    <t>Resoluciones de Tarifas y del Margen de Utilidad del Canal</t>
  </si>
  <si>
    <t>Afectación económica para el Canal</t>
  </si>
  <si>
    <t>SECOP</t>
  </si>
  <si>
    <t>La no consecución de nuevos
clientes y falta de acciones de
mercadeo y comercialización
del Canal</t>
  </si>
  <si>
    <t xml:space="preserve">Afectación económica para el Canal y su flujo de caja
</t>
  </si>
  <si>
    <t>Esto se realiza cada vez que se genere la solicitud de una propuesta comercial o una visita comercial.</t>
  </si>
  <si>
    <t>Planilla de Entrega de Merchandising y Boletería</t>
  </si>
  <si>
    <t>Cada vez que se realiza una alianza</t>
  </si>
  <si>
    <t>Gestión de Comunicaciones</t>
  </si>
  <si>
    <t>Boletines de Prensa</t>
  </si>
  <si>
    <t>Manipulación, ocultamiento o alteración de la información con beneficios propios o de privados.</t>
  </si>
  <si>
    <t>Daño o afectación en la reputación del canal.</t>
  </si>
  <si>
    <t>Cada vez que sea requerido</t>
  </si>
  <si>
    <t>Riesgo Operativo</t>
  </si>
  <si>
    <t>Imposibilidad de divulgación y promoción de las noticias, lanzamientos, eventos, convocatorias y contenidos del canal.</t>
  </si>
  <si>
    <t>Correo Electrónico</t>
  </si>
  <si>
    <t>Todos los procesos misionales</t>
  </si>
  <si>
    <t>Misional</t>
  </si>
  <si>
    <t>Formato MA-GC-F42 Autorización de Uso de Obra v5 o video de autorización de release</t>
  </si>
  <si>
    <t>Investigaciones y Sanciones Económicas</t>
  </si>
  <si>
    <t>De acuerdo a la etapa de ejecución</t>
  </si>
  <si>
    <t>Material Audiovisual</t>
  </si>
  <si>
    <t>Actas del Comité de Contenidos</t>
  </si>
  <si>
    <t>Mala imagen del Canal.</t>
  </si>
  <si>
    <t>De acuerdo con las necesidades de contenidos</t>
  </si>
  <si>
    <t>Cada vez que se genere la necesidad</t>
  </si>
  <si>
    <t>Plan de Grabaciones o flow de producción</t>
  </si>
  <si>
    <t>Mala imagen del Canal, daño total o parcial del equipo tecnológico del Canal.</t>
  </si>
  <si>
    <t>De acuerdo con las necesidades de grabación de contenidos de la entidad</t>
  </si>
  <si>
    <t>Gestión de Programación</t>
  </si>
  <si>
    <t>Correos de entrega de material, de revisión, de tráfico e ingesta de material</t>
  </si>
  <si>
    <t>Deficiente control y seguimiento del material audiovisual entregado por producción al proceso de programación</t>
  </si>
  <si>
    <t>Disminución de las audiencias de los contenidos de Canal.</t>
  </si>
  <si>
    <t>De acuerdo con las necesidades de programación de la entidad</t>
  </si>
  <si>
    <t>Bitácora de closed caption y de emisión</t>
  </si>
  <si>
    <t>Incumplimiento a la Resolución 350 de 2016</t>
  </si>
  <si>
    <t>Incumplimiento por falta de monitoreo del closed caption en la emisiónal aire</t>
  </si>
  <si>
    <t>Gestión de Emisión y Transmisión</t>
  </si>
  <si>
    <t>MM-ET-F02 Bitácora de emisión</t>
  </si>
  <si>
    <t xml:space="preserve">Disminución de las audiencias y mala imagen del Canal </t>
  </si>
  <si>
    <t>Desconocimiento de procedimientos y controles existentes por parte de Programación.</t>
  </si>
  <si>
    <t>Investigaciones disciplinarias.
Fiscales.
Penales.
Sanciones.</t>
  </si>
  <si>
    <t>Gestion de emergencia</t>
  </si>
  <si>
    <t>Gestión Financiera</t>
  </si>
  <si>
    <t>Procesos de Apoyo</t>
  </si>
  <si>
    <t>Sistema SYSMAN</t>
  </si>
  <si>
    <t>Extractos bancarios</t>
  </si>
  <si>
    <t>Pérdida de recursos</t>
  </si>
  <si>
    <t>Plan Anual de Adquisiciones y Anteproyecto de Presupuesto</t>
  </si>
  <si>
    <t>Seguimiento inadecuado o nulo a la ejecución presupuestal.</t>
  </si>
  <si>
    <t>Normas Tributarias aplicables</t>
  </si>
  <si>
    <t>Condenas, Multas y costos para la Entidad con probables acciones de repetición</t>
  </si>
  <si>
    <t>Riesgo Tecnológico</t>
  </si>
  <si>
    <t>Infraestructura de Administración de red LAN</t>
  </si>
  <si>
    <t xml:space="preserve">Afectación de la operación de los procesos de la entidad que se soportan en infraestructura tecnológica </t>
  </si>
  <si>
    <t>Diario</t>
  </si>
  <si>
    <t>Gestión de Recursos Físicos</t>
  </si>
  <si>
    <t>Información incompleta, inexacta, desactualizada o no confiable suministrada por el personal a cargo de la ejecución de los inventarios.</t>
  </si>
  <si>
    <t>Detrimento Patrimonial.</t>
  </si>
  <si>
    <t>Falencias en los controles establecidos en los procedimientos cotidianos</t>
  </si>
  <si>
    <t>Retraso de las actividades operativas de procesos Misionales y de Apoyo de la Entidad.</t>
  </si>
  <si>
    <t>Cada vez que se genere la necesidad de contratación</t>
  </si>
  <si>
    <t>Procesos y Procedimientos de Gestión Contractual</t>
  </si>
  <si>
    <t>Evaluación deficiente de los parámetros y/o criterios de evaluación para beneficio de un privado.</t>
  </si>
  <si>
    <t>Riesgo Legal o de Cumplimiento</t>
  </si>
  <si>
    <t>Cronograma de Actividades Contractuales</t>
  </si>
  <si>
    <t>Manual de Contratación</t>
  </si>
  <si>
    <t>Checklist de requisitos de ejecución</t>
  </si>
  <si>
    <t>Ausencia de controles y seguimiento en el perfeccionamiento del contrato o falta de conocimientos en los procesos de contratación</t>
  </si>
  <si>
    <t xml:space="preserve">Sanciones legales
Demandas Judiciales
</t>
  </si>
  <si>
    <t>Base de Datos Contractual</t>
  </si>
  <si>
    <t>Falta de control y seguimiento al estado de la contratación</t>
  </si>
  <si>
    <t>Formato MA-GJ-F02 Formato Informe Procesos Judiciales</t>
  </si>
  <si>
    <t>Perdidas económicas.</t>
  </si>
  <si>
    <t>Falta de seguimiento por parte de los apoderados designados para los procesos judiciales</t>
  </si>
  <si>
    <t>Cada vez que se presente el informe de gestión de los procesos judiciales.</t>
  </si>
  <si>
    <t>Participación y Atención al Ciudadano</t>
  </si>
  <si>
    <t>Sistema de correspondencia oficial</t>
  </si>
  <si>
    <t xml:space="preserve">Deficiencias por parte de los controles frente a los procesos y procedimientos definidos para el tramite y gestión de las PQRSD. </t>
  </si>
  <si>
    <t>Cada vez que se genere una PQRSD en la entidad</t>
  </si>
  <si>
    <t>formato MA-PAC-F01 Consolidado Peticiones, Quejas , Reclamos y Denuncias</t>
  </si>
  <si>
    <t xml:space="preserve">Acciones constitucionales por parte de los peticionarios, que pueden desencadenar en procesos judiciales y/o administrativos para el representante legal de la entidad y para el colaborador encargado de emitir la respuesta.        </t>
  </si>
  <si>
    <t>Gestión Documental</t>
  </si>
  <si>
    <t>Archivo Central</t>
  </si>
  <si>
    <t>Pérdida de confidencialidad de la información</t>
  </si>
  <si>
    <t xml:space="preserve">   Cada seis meses, de acuerdo al cronograma de transferencias previamente establecido en la entidad</t>
  </si>
  <si>
    <t>Manual de Perfiles y Competencias</t>
  </si>
  <si>
    <t>Intereses particulares en beneficio propio o de un tercero, aceptando presiones para la vinculación de personal y/o terceros que no cumplan con el perfil solicitado</t>
  </si>
  <si>
    <t xml:space="preserve">Perdidas económicas por desgaste administrativo al interior de la Entidad e Investigaciones disciplinarias
</t>
  </si>
  <si>
    <t>Cada vez que se presente una necesidad de contratación</t>
  </si>
  <si>
    <t>Desconocimiento de la disposiciones legales vigentes en materia laboral, salarial, tributaria y parafiscal.</t>
  </si>
  <si>
    <t>Cada vez que se requiera actualizar el Manual</t>
  </si>
  <si>
    <t>Los perfiles no reflejan las características requeridas para desempeñar los cargos requeridos en la Entidad.</t>
  </si>
  <si>
    <t>Gestión de Evaluación, Control y Seguimiento</t>
  </si>
  <si>
    <t>Plan Anual de Auditorias y Seguimientos</t>
  </si>
  <si>
    <t>trimestralmente</t>
  </si>
  <si>
    <t>No conformidades detectadas pero no reportadas en situaciones donde pueda existir Conflicto de Intereses.</t>
  </si>
  <si>
    <t>Informes y/o Certificados de envio</t>
  </si>
  <si>
    <t>Investigaciones y sanciones disciplinarias</t>
  </si>
  <si>
    <t>De acuerdo con cronograma del Plan anual de auditorias y segimientos de cada vigencia</t>
  </si>
  <si>
    <t xml:space="preserve"> Gestion del talento humano</t>
  </si>
  <si>
    <t>Posible incumplimiento de los objetivos y estrategias institucionales</t>
  </si>
  <si>
    <t>Tomar decisionescon  base a un seguimiento desactualizado</t>
  </si>
  <si>
    <t>Posible diseño del plan de adquisiciones de bienes y servicios para beneficio de un privado</t>
  </si>
  <si>
    <t>Inadecuada gestión en la actualización y divulgación de  documentos</t>
  </si>
  <si>
    <t>Posible uso de contenidos con derecho de autor, conexos, imagen, marcas y/o locaciones sin autorización.</t>
  </si>
  <si>
    <t>Investigaciones y Sanciones Económicas / afectación imagen institucional</t>
  </si>
  <si>
    <t>Posible uso de los equipos tecnológicos del canal para atender requerimientos propios o de terceros.</t>
  </si>
  <si>
    <t>Posible emisión de contenidos audiovisuales que no  se ajusten a los parámetros de calidad y contenido o a la normatividad vigente.</t>
  </si>
  <si>
    <t xml:space="preserve">Posibilidad de emitir la parrilla (Playlist) de programación con errores. </t>
  </si>
  <si>
    <t>Posible Ejecución de recursos no contemplados en la planeación Presupuestal</t>
  </si>
  <si>
    <t>Desconocimiento o desactualización en las normas tributarias en la entidad que puedan ocasionar que personal sin el conocimiento adecuado pueda cometer errores</t>
  </si>
  <si>
    <t xml:space="preserve">Posibles Interrupciones en la prestación de los servicios tecnológicos, sistemas de información y comunicaciones </t>
  </si>
  <si>
    <t>Afectaciones de confidencialidad, integridad y disponibilidad sobre los activos de información. Posibles investigaciones y sanciones</t>
  </si>
  <si>
    <t>Falencias en los controles establecidos en los procedimientos cotidianos de compra de bienes</t>
  </si>
  <si>
    <t xml:space="preserve">
Falta de control en los documentos entregados en custodia de un colaborador, y/o no aplicación de procedimientos de archivo
</t>
  </si>
  <si>
    <t xml:space="preserve"> Posible limitacion al derecho de acceso a la información pública.</t>
  </si>
  <si>
    <r>
      <rPr>
        <sz val="8"/>
        <rFont val="Calibri"/>
        <family val="2"/>
        <scheme val="minor"/>
      </rPr>
      <t>Desactualización o no publicación de informacion requerido en items del anexo 2 de la resolución 1519/20.</t>
    </r>
    <r>
      <rPr>
        <sz val="8"/>
        <color rgb="FFFF0000"/>
        <rFont val="Calibri"/>
        <family val="2"/>
        <scheme val="minor"/>
      </rPr>
      <t xml:space="preserve"> </t>
    </r>
  </si>
  <si>
    <r>
      <rPr>
        <sz val="8"/>
        <rFont val="Calibri"/>
        <family val="2"/>
        <scheme val="minor"/>
      </rPr>
      <t xml:space="preserve"> Acciones legales</t>
    </r>
    <r>
      <rPr>
        <sz val="8"/>
        <color rgb="FFFF0000"/>
        <rFont val="Calibri"/>
        <family val="2"/>
        <scheme val="minor"/>
      </rPr>
      <t xml:space="preserve">. </t>
    </r>
  </si>
  <si>
    <t>No identificar la causa raíz de los hallazgos o no conformidades.</t>
  </si>
  <si>
    <r>
      <rPr>
        <sz val="8"/>
        <rFont val="Calibri"/>
        <family val="2"/>
        <scheme val="minor"/>
      </rPr>
      <t>Procesos estancados.</t>
    </r>
    <r>
      <rPr>
        <sz val="8"/>
        <color rgb="FFFF0000"/>
        <rFont val="Calibri"/>
        <family val="2"/>
        <scheme val="minor"/>
      </rPr>
      <t xml:space="preserve"> </t>
    </r>
  </si>
  <si>
    <t xml:space="preserve">Fallas en la planeación contractual y ausencia de controles en la ejecución. </t>
  </si>
  <si>
    <r>
      <t xml:space="preserve"> </t>
    </r>
    <r>
      <rPr>
        <sz val="8"/>
        <rFont val="Calibri"/>
        <family val="2"/>
        <scheme val="minor"/>
      </rPr>
      <t>Falta deconocimiento y/o experticia de quienes adelantan el proceso contractual</t>
    </r>
  </si>
  <si>
    <t xml:space="preserve">Contratación que no cumple los fines para los cuales se adelantó
</t>
  </si>
  <si>
    <t xml:space="preserve">Sanciones legales
</t>
  </si>
  <si>
    <t xml:space="preserve">Riesgo operativo </t>
  </si>
  <si>
    <t>Desconocimiento o inaplicabilidad de la resolución de tarifas y del margen de utilidad del canal</t>
  </si>
  <si>
    <t xml:space="preserve">Posible disminución de ingresos    </t>
  </si>
  <si>
    <t xml:space="preserve">Posibles cotizaciones erroneas </t>
  </si>
  <si>
    <r>
      <rPr>
        <sz val="8"/>
        <rFont val="Calibri"/>
        <family val="2"/>
        <scheme val="minor"/>
      </rPr>
      <t>No verificar previamente las autorizaciones necesarias para todo tipo de emisión o publicación, conforme alas normas vigente y/o porotocolos internos</t>
    </r>
    <r>
      <rPr>
        <sz val="8"/>
        <color rgb="FFFF0000"/>
        <rFont val="Calibri"/>
        <family val="2"/>
        <scheme val="minor"/>
      </rPr>
      <t xml:space="preserve">. </t>
    </r>
  </si>
  <si>
    <t>Posibilidad de vulneración de derechos de honra, intimidad o buen nombre de las personas naturales o juridicas.</t>
  </si>
  <si>
    <t xml:space="preserve">No dar cumplimeitno a las normas y protocolos internos frente a la garantia del derecho al buen nombre y a la honra. </t>
  </si>
  <si>
    <t xml:space="preserve">Posible aceptación de contenidos que incumplan con los parámetros morales, educativos y culturales de la televisión pública regional. </t>
  </si>
  <si>
    <t xml:space="preserve">Control y seguimiento deficiente en los contenidos propuestos.  </t>
  </si>
  <si>
    <t>Gestión de producción</t>
  </si>
  <si>
    <r>
      <rPr>
        <sz val="8"/>
        <rFont val="Calibri"/>
        <family val="2"/>
        <scheme val="minor"/>
      </rPr>
      <t>Ausencia de personal operativo en master de emision</t>
    </r>
    <r>
      <rPr>
        <sz val="8"/>
        <color rgb="FFFF0000"/>
        <rFont val="Calibri"/>
        <family val="2"/>
        <scheme val="minor"/>
      </rPr>
      <t>.</t>
    </r>
  </si>
  <si>
    <t>Disminucion de audiencias y mala imagen del canal</t>
  </si>
  <si>
    <t xml:space="preserve">Posibles errores en transferencias a proveedores </t>
  </si>
  <si>
    <t>Equivocaciones en el registro de la transferencia en la plataforma bancaria</t>
  </si>
  <si>
    <r>
      <rPr>
        <sz val="8"/>
        <rFont val="Calibri"/>
        <family val="2"/>
        <scheme val="minor"/>
      </rPr>
      <t>Posibles errores tributarios.</t>
    </r>
    <r>
      <rPr>
        <sz val="8"/>
        <color rgb="FFFF0000"/>
        <rFont val="Calibri"/>
        <family val="2"/>
        <scheme val="minor"/>
      </rPr>
      <t xml:space="preserve"> </t>
    </r>
  </si>
  <si>
    <t>Riesgo operativo</t>
  </si>
  <si>
    <t xml:space="preserve">El Líder de TI realiza el diseño, aprobación, aplicación y seguimiento de las políticas de seguridad de la información y se implementan los controles correspondientes,  actualizandola de acuerdo a los estándares de seguridad vigentes . </t>
  </si>
  <si>
    <t xml:space="preserve">Falta de infraestructura para la administración de la Red LAN del Canal. </t>
  </si>
  <si>
    <t>Posible pérdida de bienes por no aseguramiento oportuno</t>
  </si>
  <si>
    <r>
      <rPr>
        <sz val="8"/>
        <rFont val="Calibri"/>
        <family val="2"/>
        <scheme val="minor"/>
      </rPr>
      <t>Daño patrimonial</t>
    </r>
    <r>
      <rPr>
        <sz val="8"/>
        <color rgb="FFFF0000"/>
        <rFont val="Calibri"/>
        <family val="2"/>
        <scheme val="minor"/>
      </rPr>
      <t xml:space="preserve">. </t>
    </r>
  </si>
  <si>
    <t>Posibilidad de no detectar pérdida, faltantes, daños y/u obsolescencia de los Bienes de la entidad</t>
  </si>
  <si>
    <t>Posibles faltantes de Insumos de Aseo y Cafetería, Insumos de Papelería, Elementos de Ferretería</t>
  </si>
  <si>
    <t>Gestión contractual</t>
  </si>
  <si>
    <t>Posible incumplimiento deliberado y/o desviación de las modalidades de contratación, y falta de aplicación de los principios y etapas en la contratación y supervisión para beneficiar a un privado</t>
  </si>
  <si>
    <t>Posibilidad de No liquidar los contratos en los plazos establecidos en estos o en la Ley</t>
  </si>
  <si>
    <t>Posibles demandas no presentadas  y/o falta de contestación oportuna de las mismas.</t>
  </si>
  <si>
    <t xml:space="preserve"> Pérdida de  credibilidad en la imagen institucional y acciones constitucionales  en contra de la Entidad.</t>
  </si>
  <si>
    <t>Cada vez que se genere una PQRSD en la entidad y Seguimiento trimestral</t>
  </si>
  <si>
    <t>Información entregada por los lideres de proceso no validada adecuadamente por control interno</t>
  </si>
  <si>
    <r>
      <t>Riesg</t>
    </r>
    <r>
      <rPr>
        <sz val="8"/>
        <rFont val="Calibri"/>
        <family val="2"/>
        <scheme val="minor"/>
      </rPr>
      <t>o operativo</t>
    </r>
  </si>
  <si>
    <t>Incumplimiento de las funciones y obligaciones propias de los cargos y d eobejtivos y metas institucionales.</t>
  </si>
  <si>
    <t>Posibles fallas o errores en la generación de nomina.</t>
  </si>
  <si>
    <t>Demandas, procesos legales, sanciones, condenas y Detrimento patrimonial.</t>
  </si>
  <si>
    <t>Posible registro inadecaudo de las operaciones contables y financieras</t>
  </si>
  <si>
    <t>Posible emisión de programas que están al aire sin Closed Caption</t>
  </si>
  <si>
    <t>Posibilidad de hacer uso indebido de los productos de las alianzas en beneficio propio o de un tercero</t>
  </si>
  <si>
    <t xml:space="preserve">Posibilidad de que el sistema integral de gestión sea ineficiente. </t>
  </si>
  <si>
    <t xml:space="preserve">Posible desviación u obsolecencia del Sistema integral de gestión. </t>
  </si>
  <si>
    <t xml:space="preserve">Posibilidad de permitir la ejecución del contrato sin el cumplimiento de los requisitos </t>
  </si>
  <si>
    <t xml:space="preserve">Posibilidad de agilizar o demorar la respuesta de una PQRSD en beneficio de un privado </t>
  </si>
  <si>
    <t>Posible vinculación de personal no idóneo e incumplimiento del mandato misional.</t>
  </si>
  <si>
    <t>Posible manipulación, pérdida y/o distorsión premeditada de la información en el desarrollo de la auditoría interna con el fin de obtener un beneficio para un privado</t>
  </si>
  <si>
    <t>Posible inconsistencias en la información presentada y/o incumplimiento en informes requeridos por los entes de control</t>
  </si>
  <si>
    <t>Demandas y denuncias Judiciales</t>
  </si>
  <si>
    <t>Riesgo Operativo / Fiscal</t>
  </si>
  <si>
    <t>Riesgo de Imagen / Fiscal</t>
  </si>
  <si>
    <t>Riesgo de Corrupción / Fiscal</t>
  </si>
  <si>
    <t>Riesgo Financiero / Fiscal</t>
  </si>
  <si>
    <t>Riesgo Legal o de Cumplimiento / Fiscal</t>
  </si>
  <si>
    <t xml:space="preserve">Posible perdida de documentos del canal </t>
  </si>
  <si>
    <t>Posible distorsión de la información emitida con beneficio propio o de un privado.</t>
  </si>
  <si>
    <t>Posible vencimiento en los plazos para cumplir con el objeto del contrato</t>
  </si>
  <si>
    <r>
      <rPr>
        <sz val="8"/>
        <rFont val="Calibri"/>
        <family val="2"/>
        <scheme val="minor"/>
      </rPr>
      <t>Ausencia de Plan de Grabaciones y falta de seguimiento y control en la entrega de equipos tecnicos y tecnologicos del canal</t>
    </r>
    <r>
      <rPr>
        <sz val="8"/>
        <color rgb="FFFF0000"/>
        <rFont val="Calibri"/>
        <family val="2"/>
        <scheme val="minor"/>
      </rPr>
      <t xml:space="preserve"> </t>
    </r>
  </si>
  <si>
    <t>Desconocimiento o aplicación erronea de la normatividad, procedimientos  o disposiciones Contables</t>
  </si>
  <si>
    <t>Incumplimiento en los términos otorgados por la ley para dar una respuesta de fondo y concreta al solicitante por parte de los responsables</t>
  </si>
  <si>
    <t xml:space="preserve"> Evaluación</t>
  </si>
  <si>
    <t>Ejecución de los objetivos del Plan de Acción por fuera de los tiempos establecidos</t>
  </si>
  <si>
    <t>SharePoint (Seguimiento de Proyectos) Plan de Acción</t>
  </si>
  <si>
    <t>Trimestralmente se solicita a los lideres el reporte de ejecución de sus metas del plan de acción con evidencias, se verifica y se presenta el informe trimestral al comité de gestión y desempeño, se publica en pagina web y en el repositorio institucional (seguimiento proyectos)</t>
  </si>
  <si>
    <t xml:space="preserve">Realizar mesas de trabajo para verificación de información cuando se encuentre retraso en la ejecución para determinar ajustes o planes de contingencia. </t>
  </si>
  <si>
    <t>Se verifica mensualmente la concordancia de las proyecciones de contratos del PAA con los CDP solicitados y se deja registro dentro del SECOP y se ajustan diferencias si llegan a existir y se divulgan alertas sobre fechas de contratación no cumplidas y se depura permanentemente el PAA.</t>
  </si>
  <si>
    <t>Realizar cronograma de seguimiento y control y emitir alertar mínimo con 8 días de antelación a la fecha estipulada.</t>
  </si>
  <si>
    <t>Se hace la solicitud por parte del profesional de planeación de la información mínima requerida en la normatividad de la Ley de Transparencia trimestralmente, a los líderes y/o responsables de la información y se hace la validación del nivel de cumplimiento.</t>
  </si>
  <si>
    <t>Hacer monitoreo bimestral y emitir alertas para cumplimiento oportuno.</t>
  </si>
  <si>
    <t>El Profesional de Planeación asegura que cada vez que se realice actualización de un documento que este bajo el control del SGC y se divulga internamente, luego de hacer el cargue en el repositorio SGC de SharePoint eliminando la desactualizada, de igual manera de verifica permanentemente le sistema OsTicket para atender todas las solicitudes de actualización o creación de documentos</t>
  </si>
  <si>
    <t>Hacer acompañamiento y brindar asesoría a cada área cuando se requiera la actualización o creación de documentos.</t>
  </si>
  <si>
    <t>El Profesional de Planeación plantea los planes de mejoramiento para solucionar las observaciones, no conformidades o hallazgos que se hagan a la entidad y diseña el plan de trabajo requerido para la actualización de sus políticas basado en la normatividad vigente y alineándolas a la normatividad vigente y al MIPG.</t>
  </si>
  <si>
    <t>Realizar monitoreo trimestral a las acciones de los diferentes planes de mejoramiento  vigente para presentar cierre de cada actividad.</t>
  </si>
  <si>
    <t xml:space="preserve"> Revisión y v.b. del coordinador de comunicaciones y/o profesional de comunicaciones con criterio de revisar y validar</t>
  </si>
  <si>
    <t xml:space="preserve"> Formular estructura de filtros para que previamente se verifique el origen de la información para pasar al resto.”</t>
  </si>
  <si>
    <t xml:space="preserve">
Se utiliza, emite y publica, en los casos que sea necesario, un disclaimer en el cual el canal exprese su independencia respecto a juicios emitidos por personajes o entrevistados en el desarrollo de un contenido determinado y se garantizar que los directores a cargo de los programas conozcan y hagan cumplir los lineamientos del canal en relación con el respeto a la honra y buen nombre de las personas o terceros. incumplimiento en la meta de ventas establecidaincumplimiento en la meta de ventas establecidaincumplimiento en la meta de ventas establecida. </t>
  </si>
  <si>
    <t xml:space="preserve"> Se revisa continuamente la política de derechos de autor de la entidad y la documentación asociada, incluyendo actividades de sensibilización y apropiación ,  estableciendo puntos de control  (registros) dentro de los procedimientos internos. De acuerdo a la etapa de ejecución, el productor del equipo de contenidos o el productor ejecutivo, inspecciona que las casas productoras que trabajan para la entidad y/o el equipo a cargo del proyecto InHouse,  diligencien oportunamente los formatos de release o que realicen videos a los terceros donde se autorice el uso del material cumpliendo con los parámetros que hacen parte de los entregables del contrato suscrito con la entidad.</t>
  </si>
  <si>
    <t xml:space="preserve">Se tiene continuidad en metodologías de investigación de contenidos basadas en audiencias, temas y formatos audiovisuales. El comité de contenidos se reune una vez al mes y define la línea editorial y de contenidos de la entidad, y a partir de allí garantiza la coherencia en los procesos de diseño, desarrollo, producción y postproducción . </t>
  </si>
  <si>
    <t>Actualizar y dar  a conocer el Manual de contenidos y del área digital del canal, que debe incluir, entre otros puntos, las consideraciones editoriales a tomar en cuenta en todas las producciones de Canal Trece, contemplando las relacionadas con respeto a la honra y buen nombre de las personas o terceros.</t>
  </si>
  <si>
    <t>Los productores y/o líderes de los proyectos  planean, solicitan y verifican el equipo técnico y/o tecnológico requerido dentro de las 72 horas de anterioridad al encargado de asignar los recursos físicos, justificando la necesidad en lugar, tiempo y hora para el uso de los mismos y para el desarrollo propio de las actividades de producción.</t>
  </si>
  <si>
    <t>El encargado de controlar los inventarios tecnológicos del Canal, deberá cruzar las solicitudes de equipos con el Plan de Grabaciones aprobado por el Líder de Contenidos de la entidad y aprobación del líder de producción para evitar que se utilicen equipos en actividades diferentes a la producción de contenidos propios y/o de terceros.</t>
  </si>
  <si>
    <t>Posible retraso en el inicio de grabaciones planeadas</t>
  </si>
  <si>
    <t>Falta de disponibilidad de recursos financieros o humanos</t>
  </si>
  <si>
    <t>Mala imagen, incumplimiento planeación: metas u obligaciones contractuales.</t>
  </si>
  <si>
    <t>Se realizan cronogramas de contingencia para lograr cumplimiento o reprogramación.</t>
  </si>
  <si>
    <t xml:space="preserve">Realizar comités de contenidos y producción para tomar decisiones de manera oportuna y mantener banco de hojas de vida de personal idóneo para desarrollar ciertas actividades especializadas 
</t>
  </si>
  <si>
    <t>Accion de contingencia</t>
  </si>
  <si>
    <t>Los operadores de control de calidad y tráfico revisan los programas que alistan para la emisión, que cuenten con el sistema closed caption, de lo contrario deberán informar para su respectiva ejecución. Y los operadores del master de emisión e ingenieros de emisión,  monitorean las señales de Canal Trece, con el fin de reportar inmediatamente cualquier anomalía que se pueda presentar en la emisión y realización del closed caption en vivo, a través de comunicación inmediata con el Líder de Emision e Infraestructura de TV  y supervisor de programación y posterior información por bitácora y/o correo electrónico</t>
  </si>
  <si>
    <t xml:space="preserve"> Hacer doble filtro a la parrilla antes de publicarla para eliminar errores.</t>
  </si>
  <si>
    <t>Diligenciamiento de la Bitácora por parte de cada uno de los operadores del master de emisión en su turno correspondiente, en donde se dejan establecidas y realizadas las diferentes actividades diarias, las fallas o dificultades presentadas en la emisión, igualmente se comunicará de manera inmediata cualquier anomalía que se deba solucionar, para dar cumpliendo a los parámetros de emisión de cada uno de los programas, la cual tendrá seguimiento por parte del líder Emisión y supervisión de programación. Se generó un procedimiento desde emisión e infraestructura de TV y programación en el cual están identificados los puntos de control y se hace el seguimiento respectivo.”.</t>
  </si>
  <si>
    <t>Posible Inoperatividad del master de emision</t>
  </si>
  <si>
    <t>El personal de máster de emisión reporta cualquier situación que le genere traumatismo para adoptar medidas inmediatas y cubrir la contingencia. Y el líder de emisión e Infraestructura, en compañía de la líder de programación realizan la planeación de la contratación para mantener la disponibilidad continua de personal operativo del master de emisión.</t>
  </si>
  <si>
    <t xml:space="preserve"> Realizar cuadro de turnos de disponibilidad anexo al cuadro de turnos principal para cubrir contingencias.</t>
  </si>
  <si>
    <t xml:space="preserve"> Seguimiento por parte del contador a los registros efectuados por los apoyos profesionales del area.</t>
  </si>
  <si>
    <t>Los apoyos profesionales del área contable y el contador, realizan verificación de la información registrada antes de ser entregada al área de tesorería para pago; se aplican los filtros de revisión de la información registrada en la carpeta de one drive del área de evidencia por proyecto y en caso de desviación, se devuelven las cuentas al filtro anterior o al supervisor para subsanación. Se implementan controles y verificación de los registros a través del establecimiento de filtros en el proceso del área.</t>
  </si>
  <si>
    <t xml:space="preserve"> Verificar al  momento de la creación de la cuenta bancaria que esta  corresponda a la cuenta certificada .</t>
  </si>
  <si>
    <t>El profesional de apoyo de tesorería y facturación registra en el ERP, la información de la cuenta bancaria de los terceros certificada en la etapa precontractual. La coordinadora de Tesorería y Facturación verifica la información registrada por el personal de apoyo en los archivos planos que se suben a la plataforma bancaria. En caso de desviación, la coordinación de tesorería realiza los ajustes respectivos y toma las medidas correspondientes. Se registra una IP en la plataforma de la entidad financiera, para evitar pagos no autorizados en beneficios de privados asegurando la verificación de la consistencia y razonabilidad de la información entregada por los colaboradores del proceso.</t>
  </si>
  <si>
    <t>Pérdida de confidencialidad sobre el contenido de activos de información</t>
  </si>
  <si>
    <t>Perdida de la disponibilidad de activos de información</t>
  </si>
  <si>
    <t xml:space="preserve"> Pérdida de la integridad sobre activos de información</t>
  </si>
  <si>
    <t>Al recibir las solicitudes de CDP, el profesional de apoyo verifica que contengan el visto bueno del líder de planeación y se registra de acuerdo con lo planeado en el anteproyecto de presupuesto. En caso de desviación, se devuelve la solicitud de CDP para ser corregida. El coordinador de Presupuesto y Contabilidad elabora informes mensuales de ejecución presupuestal, previamente conciliado con las áreas de contabilidad, facturación y tesorería y caso de desviación, se realizan los ajustes correspondientes. Así mismo se verifica periódicamente de la contratación de acuerdo con el PAA y el anteproyecto de presupuesto presentado a MinHacienda</t>
  </si>
  <si>
    <t>Presentar la ejecución presupuestal mensual ante el MINHACIENDA y publicarla en la sede electrónica en el botón de transparencia</t>
  </si>
  <si>
    <t>De manera conjunta el apoyo profesional contable y el contador realizan las liquidaciones tributarias, para posteriormente ser revisadas y verificadas por la revisoría fiscal de la entidad. En caso de desviación, la revisoría fiscal devolverá las liquidaciones vía correo electrónico y solicita la corrección al contador. El contador revisa permanente de la normatividad, actualización tributaria y la revisoría fiscal realizara revisiones constantes a las declaraciones tributarias en cumplimiento de sus obligaciones contractuales.</t>
  </si>
  <si>
    <t>Capacitar al personal del área contable para que estén actualizados en materia tributaria.</t>
  </si>
  <si>
    <t>Se realiza monitoreo diario de la red de datos y comunicaciones y se actualiza la información del cuadro de mando de servicios TI y/o envía informe por la persona de soporte de los sistemas informáticos y se hace mantenimiento y actualización de los dispositivos de red para monitoreo y control a través de la infraestructura para la administración de la Red LAN del Canal.</t>
  </si>
  <si>
    <t>Riesgo operativo y de seguridad de la información</t>
  </si>
  <si>
    <t>Videoteca</t>
  </si>
  <si>
    <t>Tecnologias convergentes</t>
  </si>
  <si>
    <t>Levar a cabo un seguimiento frecuente de la red de datos, Wireless e infraestructura en comunicaciones, actualizando los data en el tablero de control de servicios TI, y/o enviando en informes correspondientes al líder de TI, a través del personal infraestructura, Soporte técnico y sistemas informáticos. Asimismo, se realiza el mantenimiento y la actualización de los dispositivos de red para asegurar continuidad de negocio, monitoreo y control a través de la infraestructura destinada a la gestión de Teveandina Canal Trece.</t>
  </si>
  <si>
    <t>Seguridad de la información</t>
  </si>
  <si>
    <t>Ausencia de protocolo de seguridad de la Información</t>
  </si>
  <si>
    <t>Falta de apropiación y aplicación de lineamientos y requerimientos del sistema de seguridad de la información</t>
  </si>
  <si>
    <t>Formular protocolo de seguridad de la información, el cual debe tener una socialización e implementación, para asegurar su ejecución y de esta manera mitigar el riesgo</t>
  </si>
  <si>
    <t>Mala imagen / Investigaciones y sanciones</t>
  </si>
  <si>
    <t xml:space="preserve"> Trimestral</t>
  </si>
  <si>
    <t>Archivo gestión y Central</t>
  </si>
  <si>
    <t xml:space="preserve">  Ausencia de protocolo de seguridad de la Información</t>
  </si>
  <si>
    <t xml:space="preserve"> El encargado de recursos físicos debe velar por la actualización y verificación de los Activos Fijos, que se encuentren registrados y asignados en el ERP designado por la Entidad. Esta actividad se desarrolla mínimo una vez al año o cuando por disposiciones legales o de la gerencia sea requerida. Se verifica, revisa y validan los responsables, ubicaciones, estado físico de los activos fijos de la entidad a cargo de las diferentes áreas  y se hace actualización de registros en el ERP designado por la Entidad en el sistema SYSMAN.</t>
  </si>
  <si>
    <t xml:space="preserve"> Hacer verificaciones semestrales aleatorias en las áreas más críticas (mediante muestreo).</t>
  </si>
  <si>
    <t xml:space="preserve"> El encargado de los recursos físicos realiza controles de Supervisión según lo establece el Manual de Supervisión a los proveedores de insumos de la entidad, asegurando la entrega completa y oportuna de los productos adquiridos. Esta actividad se realiza una vez al mes con cada proveedor contratado. Y se realiza seguimiento del consumo mensual de insumos a través de Inventarios registrados en el ERP designado por la Entidad.</t>
  </si>
  <si>
    <t xml:space="preserve"> Controlar el consumo para determinar gasto histórico y mínimos mensuales y así evitar gasto inadecuado</t>
  </si>
  <si>
    <t xml:space="preserve"> El encargado de recursos físicos realiza un constante seguimiento sobre la adquisición de activos nuevos, es decir, recolección de evidencia, facturas de compra, correos electrónicos y demás soportes según corresponda para gestionar la inclusión de los elementos adquiridos en el plan de seguros vigente. Se hace seguimiento de los activos que se adquieren en la Entidad para poder dar ingreso oportuno en el sistema SYSMAN para gestionar la inclusión de los elementos adquiridos en el plan de seguros vigente.</t>
  </si>
  <si>
    <t xml:space="preserve"> Consultar periódicamente el PAA para estar pendientes de los bienes nuevos adquiridos y proceder a su inclusión. </t>
  </si>
  <si>
    <t>Se revisan los procedimientos y formatos periódicamente realizando las actualizaciones correspondientes según la normatividad aplicable, se brinda acompañamiento y asesoría jurídica por parte de los abogados del área en las diferentes etapas precontractuales y cuando la contratación supera los 280 SMLMV esta es aprobada por los miembros del Comité de Contratación de la entidad.</t>
  </si>
  <si>
    <t xml:space="preserve"> Verificación a la observancia y aplicación del manual de contratación en la etapa precontractual y seguimiento en la etapa de ejecución contractual a los parámetros en el manual de supervisión según competencias de los supervisores.</t>
  </si>
  <si>
    <t xml:space="preserve"> Se realiza cronograma de actividades y entregables de la ejecución para reducir probabilidad de incumplimiento.</t>
  </si>
  <si>
    <t xml:space="preserve"> Realizar medición de cumplimiento de metas contractuales frente al cronograma de actividades previamente a la presentación de la última cuenta de cobro.</t>
  </si>
  <si>
    <t xml:space="preserve"> Posible fallas en la etapa de evaluación y adjudicación del proceso contractual</t>
  </si>
  <si>
    <t xml:space="preserve"> El comité evaluador verifica el cumplimiento de requisitos habilitantes y ponderantes con cumplimiento de lineamientos establecidos en las reglas de participación del proceso de selección, esto es aspectos jurídicos, financieros y técnicos.</t>
  </si>
  <si>
    <t>Estricto cumplimiento a los requisitos dejando constanc ia por escrito</t>
  </si>
  <si>
    <t xml:space="preserve"> El equipo de gestión contractual verifica y controla los requisitos de perfeccionamiento de todos los contratos que celebra la entidad como contratante.</t>
  </si>
  <si>
    <t xml:space="preserve"> El equipo contractual notificará al supervisor del contrato junto con el acta de aprobación de pólizas para poder iniciar la ejecución.</t>
  </si>
  <si>
    <t xml:space="preserve"> Reiterar en los espacios de capacitación a supervisores la importancia de la realización de las actas liquidación en término según los plazos establecidos contractualmente.</t>
  </si>
  <si>
    <t>Gestión jurídica</t>
  </si>
  <si>
    <t xml:space="preserve"> El abogado designado por la entidad vela por el correcto diligenciamiento de los Informes de seguimiento a los procesos judiciales que involucran al Canal; envía las notificaciones de demanda, y demás notificaciones que se requieran enviar, revisando constantemente el estado del proceso en el juzgado donde se encuentre el litigio; se hacen Informes de seguimiento de los procesos judiciales que involucran al Canal cuando es necesario al comité de conciliación, de las posibles actuaciones jurídicas a tomar dentro de cada proceso, para su aprobación.</t>
  </si>
  <si>
    <t xml:space="preserve"> Implementación de flujo de comportamiento del proceso, haciendo filtros y seguimiento diario a los procesos presentando novedades cuando haya lugar y tener en cuenta reportes del sistema eKogui.</t>
  </si>
  <si>
    <t xml:space="preserve"> El colaborador de Atención al Ciudadano  realiza una publicación trimestral de los informes de recepción y contestación de PQRSD  en la página web de la entidad. Se usan herramientas de gestión como: encuestas de satisfacción, seguimiento en la oportunidad de las respuestas y las respuestas que así lo requieran son revisadas por el proceso de Defensa Jurídica de la entidad para asegurar control en las respuestas y que sean contestadas en los tiempos establecidos normativamente.</t>
  </si>
  <si>
    <t xml:space="preserve"> Seguimiento a la implementación del sistema de alerta diaria sobre respuestas pendientes y vencimientos próximos.</t>
  </si>
  <si>
    <t xml:space="preserve"> El encargado de Atención al Ciudadano consigna toda la información de PQRSD en el formato MA-PAC-F01 Consolidado Peticiones, quejas, reclamos y denuncias, informa periódicamente a la persona asignada acerca del tiempo ordinario de respuesta para poder dar seguimiento y control a la atención integral de las PQRSD. Uso de herramientas de gestión como: encuestas de satisfacción, seguimiento en la oportunidad de las respuestas.</t>
  </si>
  <si>
    <t xml:space="preserve"> Aplicar la interrupción de términos cuando sea necesario, informando oportunamente al solicitante.</t>
  </si>
  <si>
    <t xml:space="preserve"> Verificación y seguimiento al programa de conservación en los archivos de gestión y central por parte del responsable de cada área de la gestión documental y del equipo de gestión documental, según cronograma de transferencia aprobado</t>
  </si>
  <si>
    <t xml:space="preserve"> Exigir el diligenciamiento del  FUID (MA-GDO-F04) en cada área de manera semestral y llevar control estricto con el formato de prestado De documentos del archivo central (MA-GRF-F11).</t>
  </si>
  <si>
    <t xml:space="preserve"> Evitar</t>
  </si>
  <si>
    <t xml:space="preserve"> Posible acuerdo entre funcionarios públicos para beneficiar a personas en particular a través de su vinculación de manera directa  para  beneficio de un privado</t>
  </si>
  <si>
    <t xml:space="preserve"> Se realiza la revisión del perfil requerido de conformidad con el manual de perfiles y competencias de la entidad, teniendo en cuenta la vacante, se realiza la convocatoria la cual se publica en la página web del canal, recibidas y validadas las hojas de vida se evalúan aquellas que cumplen con los requisitos y el perfil solicitado (MA-GTH-F03), se procede a citar a entrevistas y pruebas técnicas a las personas preseleccionadas, surtido este proceso de acuerdo con los resultados se selecciona el candidato y se remite memorando de recomendación a la gerencia para su aprobación y se continua con el procedimiento establecido. Se verifica estrictamente la lista de chequeo (MA-GTH-F10) de requisitos para la vinculación a la entidad teniendo en cuenta el procedimiento selección de personal (MA-GTH-P01)</t>
  </si>
  <si>
    <t>Realizar cuadro comparativo de estudio de hojas de vida para incluirlo en el acta de verificación de la convocatoria.”</t>
  </si>
  <si>
    <t xml:space="preserve"> El colaborador de compensación de nómina y talento humano realiza una verificación de control previa a la aprobación de la nómina de forma mensual por quienes intervienen (Dirección Jurídica y Administrativa, Coordinación de presupuesto y Contabilidad y Gerencia). Se genera la nómina y se realiza un control previo a la aprobación para minimizar la posibilidad de cometer errores.</t>
  </si>
  <si>
    <t xml:space="preserve"> Ajustar el procedimiento de nómina para que incluya los pasos a seguir cuando las novedades se reportan posterior al procesamiento y otras situaciones no previsibles y socializarlo.</t>
  </si>
  <si>
    <t xml:space="preserve"> Se consulta el Manual de Perfiles y Competencias Laborales de la Planta de Cargo, según las disposiciones legales y se actualiza cuando se requiera por cambios de los objetivos estratégicos de la entidad. Se realiza la actualización cuando se requiera del documento de compilación del Manual de Perfiles y Competencias Laborales de la Planta de Cargos</t>
  </si>
  <si>
    <t xml:space="preserve"> Revisión y ajuste del manual de perfiles y competencias laborales de acuerdo a normatividad vigente y naturaleza jurídica de la entidad. </t>
  </si>
  <si>
    <t xml:space="preserve"> El profesional de Control Interno presenta a aprobación y/o actualización el Plan Anual de Auditorias y Seguimientos al Comité Institucional Coordinador de Control Interno, adicionalmente se reporta el resultado del mismo en la evaluación trimestral que realiza la Oficina de Planeación. Los informes de las auditorias se socializan con los responsables de proceso y con los miembros del Comité, en caso de que alguno de los miembros detecte una anomalía en el informe lo reporta para adelantar las investigaciones que haya a lugar. El Profesional de Control Interno socializara semestralmente los resultados de las auditorias y seguimientos en el Comité Institucional Coordinador de Control Interno, dejando consignado en acta de comité</t>
  </si>
  <si>
    <t xml:space="preserve"> Realizar Informe de avance semestral del plan del plan de auditoría y resultados presentado a la alta gerencia.</t>
  </si>
  <si>
    <t xml:space="preserve"> El Profesional de Control Interno cuando se requiera, tiene en cuenta la información que este refrendada por el líder de proceso, quien garantiza que la información es confiable, oportuna y de calidad y se realizan revisiones aleatorias para verificar la información suministrada.</t>
  </si>
  <si>
    <t xml:space="preserve"> Realizar cronograma de informes con fechas de entrega y socializarlo. </t>
  </si>
  <si>
    <t>Monitoreo a todo producto relaiconado al que deba aplciarse la politica de  derechos de autor</t>
  </si>
  <si>
    <t>Revisión y aprobación contenidos en comite</t>
  </si>
  <si>
    <t>Verificar permanentemente calidad frente  a parametros establecidos</t>
  </si>
  <si>
    <t>Realizar monitoreo en tiempo real para detectar inconsistencias.</t>
  </si>
  <si>
    <t>Se realiza comité de verificación entre líder comercial y de mercadeo y la profesional de
soporte de mercadeo. Se hace revisión mensual del cuadro de control por parte del líder comercial y de mercadeo suministrado por la profesional de soporte de mercadeo para verificar que toda la información quede dentro de la documentación de la entidad.</t>
  </si>
  <si>
    <t xml:space="preserve"> Cruce de cotizaciones contra documentación de cada proceso para determinar inconsistencias (cotizaciones de estudios de mercado, ofertas de los posibles contratistas u oferta
dispuesta en SECOP)</t>
  </si>
  <si>
    <t xml:space="preserve"> Proyección de clientes nuevos y antiguos a mantener a través de acercamientos comerciales, conocimiento de necesidades y envío de ofertas. </t>
  </si>
  <si>
    <t>Se cuenta con resolución de tarifas, se da visto bueno a las propuestas por varios niveles
de la entidad previo a la firma del gerente. Adicionalmente se programan visitas a clientes potenciales por parte del líder comercial y de mercadeo, enviando correo que promocione las líneas de negocio del canal  entidades públicas y privadas y presentada respuesta oportuna a las solicitudes de cotización recibidas de nuevos clientes verificando constantemente el SECOP de las licitaciones a las cuales el canal pueda aplicar.</t>
  </si>
  <si>
    <t>Se verifica la resolución de Tarifas, se dan vistos buenos de la propuesta en varios
niveles de la entidad y firma por parte de la gerente. El Líder de Mercadeo presenta las propuestas de
alianzas previamente a los líderes del área de acuerdo con el objeto de la alianza y realiza la monetización
de las alianzas basado en la resolución de tarifas del año expedidas por la entidad.</t>
  </si>
  <si>
    <t>Presentación reporte destinación productos y beneficios alianzas y posterior constancia
de revisión.</t>
  </si>
  <si>
    <t>Toma decision sobre ajsute metas en comité de gesitón y desemepeño</t>
  </si>
  <si>
    <t>Toma decisión comité de compras y/ gestión y desempeño</t>
  </si>
  <si>
    <t>Revisión en mesa de trabajo y/ o comité gestión y desempeño</t>
  </si>
  <si>
    <t>Toma decisión en CGDI</t>
  </si>
  <si>
    <t>Revision mesa trabajo</t>
  </si>
  <si>
    <t>Toma decisión CGDI</t>
  </si>
  <si>
    <t>Verificación en grupo interno de trabajo control disciplinario</t>
  </si>
  <si>
    <t>Toma decisione sen comité de contenidos/ Grupo inteno de tabajo de control disciplinario</t>
  </si>
  <si>
    <t>Revisión y toma de decisiones en grupo interno de trabajo control disciplinario</t>
  </si>
  <si>
    <t>Toma decisiones en comité de producción</t>
  </si>
  <si>
    <t>Toma de decisiones en comité de contenidos</t>
  </si>
  <si>
    <t>Toma decisiones en CGDI</t>
  </si>
  <si>
    <t>Toma de decisiones en comité de sostenibilidad financiera</t>
  </si>
  <si>
    <t>Toma de decisiones en comité de sostenibilidad financiera y/o grupo interno de trabajo control disciplinario</t>
  </si>
  <si>
    <t>Toma decisiones en comie de contratación</t>
  </si>
  <si>
    <t>Toma decisiones en comie de contratación y/o grupo interno de trabajo control disciplinario</t>
  </si>
  <si>
    <t>Toma de decisiones en CCCI</t>
  </si>
  <si>
    <t xml:space="preserve"> Matriz de Calor Residual</t>
  </si>
  <si>
    <t>Muy Alta
100%</t>
  </si>
  <si>
    <t>Extremo</t>
  </si>
  <si>
    <t>Alta
80%</t>
  </si>
  <si>
    <t>Alto</t>
  </si>
  <si>
    <t>Media
60%</t>
  </si>
  <si>
    <t>1,2,</t>
  </si>
  <si>
    <t>3,5,</t>
  </si>
  <si>
    <t>6,7,</t>
  </si>
  <si>
    <t>8,9,</t>
  </si>
  <si>
    <t>Moderado</t>
  </si>
  <si>
    <t xml:space="preserve"> </t>
  </si>
  <si>
    <t>Baja
40%</t>
  </si>
  <si>
    <t>Bajo</t>
  </si>
  <si>
    <t>Muy Baja
20%</t>
  </si>
  <si>
    <t>Leve
20%</t>
  </si>
  <si>
    <t>Menor
40%</t>
  </si>
  <si>
    <t>Moderado
60%</t>
  </si>
  <si>
    <t>Mayor
80%</t>
  </si>
  <si>
    <t>Catastrófico
100%</t>
  </si>
  <si>
    <t>Gestion de contenidos</t>
  </si>
  <si>
    <t>Archivo gestión,  Central y videoteca</t>
  </si>
  <si>
    <t>Afectación imagen/ investigaciones y sanciones</t>
  </si>
  <si>
    <t>Posible retraso en las respuestas emitidas por la entidad o respuestas que no cumplen con lo requerido en la PQRSD.</t>
  </si>
  <si>
    <t>Posible pérdida  del archivo audiovisual soportes físicos, analógicos, magnéticos  y de cintas con información misional.</t>
  </si>
  <si>
    <t>El Líder de TI realiza el diseño, aprobación, aplicación y seguimiento de las políticas de seguridad de la información y se implementan los controles correspondientes,  actualizandola de acuerdo a los estándares de seguridad vigentes. El área de emisión y seguridad de la información respalda la información de la videoteca en otros medios o dispositivos .</t>
  </si>
  <si>
    <t>El Líder de TI realiza el diseño, aprobación, aplicación y seguimiento de las políticas de seguridad de la información y se implementan los controles correspondientes,  actualizandola de acuerdo a los estándares de seguridad vigentes. El responsable de la videoteca verifica el contenido antes de ser respaldado.</t>
  </si>
  <si>
    <t>Formular el protocolo de seguridad de la información y se realizara su socialización e implementación, con capítulo específico para la videoteca, con acciones puntuales para los contenidos de está área por su particularidad.</t>
  </si>
  <si>
    <t>Formular el protocolo de seguridad de la información y se realizara su socialización e implementación,  con capítulo específico para la videoteca, con acciones puntuales para los contenidos de está área por su particularidad.</t>
  </si>
  <si>
    <t xml:space="preserve"> Ausencia de protocolo de custodia, conservación  (dispositivos de almacenamiento adecuados) y preservación de los soportes físicos.</t>
  </si>
  <si>
    <t>El líder de Gestión documental con el apoyo de TI (seguridad de la información ) y el responsable de la videoteca,  incluira en el programa de conservación y preservación, los lineamientos correspondientes a la conservación y preservación de los contenidos audiovisuales, los cuales se incluiran tambien en el protocolo de seguridad de la información.</t>
  </si>
  <si>
    <t>Respaldo de información, en el área de Tecnologías convergentes se  realizan copias de respaldo de la información que reposa en las cintas LTO y las prueba, de acuerdo con la política de copias de respaldo.</t>
  </si>
  <si>
    <t>Gestion comercial y mercadeo</t>
  </si>
  <si>
    <t xml:space="preserve"> Misional</t>
  </si>
  <si>
    <t xml:space="preserve"> Estratégico</t>
  </si>
  <si>
    <t>Estrategico</t>
  </si>
  <si>
    <t>Posibilidad de afectación reputacional por prestar servicios de pauta publicitaria a personas juridicas ficticias</t>
  </si>
  <si>
    <t>Riesgo LAFT</t>
  </si>
  <si>
    <t xml:space="preserve">No hacer verificación previa de la cpntrapate y/o beneficiario final </t>
  </si>
  <si>
    <t>Mala imagen del canal</t>
  </si>
  <si>
    <t>Documentos contractuales</t>
  </si>
  <si>
    <t>CATASTROFICO</t>
  </si>
  <si>
    <t>Cada vez que se va  acelebrar un contrato o convenio</t>
  </si>
  <si>
    <t xml:space="preserve"> Gestión digital</t>
  </si>
  <si>
    <t>22 Nuevo</t>
  </si>
  <si>
    <t>23 Nuevo</t>
  </si>
  <si>
    <t>8 Nuevo</t>
  </si>
  <si>
    <t>12 Nuevo</t>
  </si>
  <si>
    <t>Apoyo</t>
  </si>
  <si>
    <t xml:space="preserve"> Apoyo</t>
  </si>
  <si>
    <t>Macroproceso</t>
  </si>
  <si>
    <t>Verificación y seguimiento periódico al estado de ejecución del contrato para efectuar la liquidación previo al último pago.</t>
  </si>
  <si>
    <t>Posibilidad de afectación reputacional por contratación con persona natural o juridica ficticia o ligada  actividades ilicitas</t>
  </si>
  <si>
    <t>Sanciones legales</t>
  </si>
  <si>
    <t>No aplicar o aplicar inadecuadsmente medidas de debida diligencia</t>
  </si>
  <si>
    <t xml:space="preserve"> Mala imagen </t>
  </si>
  <si>
    <t xml:space="preserve"> Getión comercial y mercadeo garantiza  que se realice  el analisis de contrapartes y beneficiarios finales dejando registro </t>
  </si>
  <si>
    <t xml:space="preserve"> Gestión comercial y mercadeo y contratación verifican  antecedentes y trayectoria del posible contratista previo a la celebración del contrato</t>
  </si>
  <si>
    <t xml:space="preserve">El comité de contratación analiza resultado verificaciones realizadas por Gestión contractual y/o gestión comercial y mercadeo </t>
  </si>
  <si>
    <t>Cada vez que se va acelebar un contrto</t>
  </si>
  <si>
    <t xml:space="preserve">Posibilidad de  no detectar alteraciones en la proyección de la audiencia  </t>
  </si>
  <si>
    <t>Informes análisis de audiencias</t>
  </si>
  <si>
    <t>Error en las formulas de medición</t>
  </si>
  <si>
    <t>Perdidas economicas por  no poder tomar decisiones oportunamente</t>
  </si>
  <si>
    <t>MODERADA</t>
  </si>
  <si>
    <t>Semanal</t>
  </si>
  <si>
    <t>Seguimiento diario   control de variables</t>
  </si>
  <si>
    <t>Control de variables</t>
  </si>
  <si>
    <t>Toma decisiones en comité de programación</t>
  </si>
  <si>
    <t>Riesgo operativo/ tecnologico</t>
  </si>
  <si>
    <t>Posibles interrumpciones de servicios en la nube que impidan transmitir y/o informar oportunamente</t>
  </si>
  <si>
    <t>Ausencia o debilidad de controles de la seguridad de la información por esos canales</t>
  </si>
  <si>
    <t>Aplicar medidas de la  politica de seguridad de la información</t>
  </si>
  <si>
    <t>No contar con respaldo externo para abordar la situación</t>
  </si>
  <si>
    <t>Generar procedimiento conjunto con TI- seguridad d ela informacion para contrarrestar el ataque</t>
  </si>
  <si>
    <t>Monitoreo constante para solventar cualquier  interrupción por otros medios</t>
  </si>
  <si>
    <t>Verificarfuncionaliddes y mantener respaldo disponible</t>
  </si>
  <si>
    <t>Pemanente</t>
  </si>
  <si>
    <t>Permanente</t>
  </si>
  <si>
    <t>Toma decisiones comite</t>
  </si>
  <si>
    <t>Posibles ataques ciberneticos que alteren la información o interrumpan el flujo</t>
  </si>
  <si>
    <t>Background redes</t>
  </si>
  <si>
    <t xml:space="preserve"> Verificar por parte del comité de contratación que  el análisis de cada cliente este soportado y no existan inconsistencias</t>
  </si>
  <si>
    <r>
      <t>Se controla la calidad de los contenidos que son entregados por directores y productores informando sobre las fallas y/o normatividad que no se cumple en cada capitulo previo a su emisión. Se realiza  continuidad y blocklist con la revisión del minuto a minuto,</t>
    </r>
    <r>
      <rPr>
        <b/>
        <sz val="8"/>
        <color rgb="FF00A3B0"/>
        <rFont val="Calibri"/>
        <family val="2"/>
      </rPr>
      <t xml:space="preserve"> indicando einformando cualquier tipo de novedad al área correspondiente.</t>
    </r>
    <r>
      <rPr>
        <sz val="8"/>
        <color rgb="FFFF0000"/>
        <rFont val="Calibri"/>
        <family val="2"/>
      </rPr>
      <t xml:space="preserve"> El líder de Audiencias realizará informes de audiencias mensuales para informar al comité de contenidos acerca de los programas que generan mayor  y menor impacto en las audiencias, en pro de mejora</t>
    </r>
    <r>
      <rPr>
        <sz val="8"/>
        <color theme="1"/>
        <rFont val="Calibri"/>
        <family val="2"/>
      </rPr>
      <t xml:space="preserve">. </t>
    </r>
    <r>
      <rPr>
        <sz val="8"/>
        <color rgb="FF7030A0"/>
        <rFont val="Calibri"/>
        <family val="2"/>
      </rPr>
      <t>Los operadores de control de calidad y tráfico de la programación realizan seguimiento al material audiovisual recibido, informando las novedades a los directores y productores de los programas, y dejan trazabilidad de las observaciones de los capítulos por correo electrónico.</t>
    </r>
  </si>
  <si>
    <r>
      <t xml:space="preserve">Ausencia de </t>
    </r>
    <r>
      <rPr>
        <sz val="8"/>
        <color rgb="FFFF0000"/>
        <rFont val="Calibri"/>
        <family val="2"/>
        <scheme val="minor"/>
      </rPr>
      <t>protocolos</t>
    </r>
    <r>
      <rPr>
        <sz val="8"/>
        <color theme="1"/>
        <rFont val="Calibri"/>
        <family val="2"/>
        <scheme val="minor"/>
      </rPr>
      <t xml:space="preserve"> para el correcto flujo de información.</t>
    </r>
    <r>
      <rPr>
        <sz val="8"/>
        <color rgb="FFFF0000"/>
        <rFont val="Calibri"/>
        <family val="2"/>
        <scheme val="minor"/>
      </rPr>
      <t xml:space="preserve"> </t>
    </r>
  </si>
  <si>
    <r>
      <t>Posible</t>
    </r>
    <r>
      <rPr>
        <sz val="8"/>
        <color rgb="FFFF0000"/>
        <rFont val="Calibri"/>
        <family val="2"/>
        <scheme val="minor"/>
      </rPr>
      <t xml:space="preserve"> falta de oportunidad </t>
    </r>
    <r>
      <rPr>
        <sz val="8"/>
        <color theme="1"/>
        <rFont val="Calibri"/>
        <family val="2"/>
        <scheme val="minor"/>
      </rPr>
      <t xml:space="preserve">en la recepción de la información a divulgar. </t>
    </r>
  </si>
  <si>
    <r>
      <rPr>
        <sz val="8"/>
        <color rgb="FFFF0000"/>
        <rFont val="Calibri"/>
        <family val="2"/>
        <scheme val="minor"/>
      </rPr>
      <t xml:space="preserve"> Implementación protocolo de flujo de información</t>
    </r>
    <r>
      <rPr>
        <sz val="8"/>
        <color theme="1"/>
        <rFont val="Calibri"/>
        <family val="2"/>
        <scheme val="minor"/>
      </rPr>
      <t xml:space="preserve"> y </t>
    </r>
    <r>
      <rPr>
        <sz val="8"/>
        <color rgb="FFFF0000"/>
        <rFont val="Calibri"/>
        <family val="2"/>
        <scheme val="minor"/>
      </rPr>
      <t>cronograma semanal de envíos.</t>
    </r>
  </si>
  <si>
    <r>
      <t xml:space="preserve">Celebrar </t>
    </r>
    <r>
      <rPr>
        <sz val="8"/>
        <color rgb="FFFF0000"/>
        <rFont val="Calibri"/>
        <family val="2"/>
        <scheme val="minor"/>
      </rPr>
      <t>mesas de trabajo</t>
    </r>
    <r>
      <rPr>
        <sz val="8"/>
        <color theme="1"/>
        <rFont val="Calibri"/>
        <family val="2"/>
        <scheme val="minor"/>
      </rPr>
      <t xml:space="preserve"> para validar o resolver con las áreas los temas internos a ejecutar. </t>
    </r>
  </si>
  <si>
    <r>
      <t xml:space="preserve">Toma decisiones en </t>
    </r>
    <r>
      <rPr>
        <sz val="8"/>
        <color rgb="FFFF0000"/>
        <rFont val="Calibri"/>
        <family val="2"/>
        <scheme val="minor"/>
      </rPr>
      <t>comité de comunicaciones</t>
    </r>
  </si>
  <si>
    <t>Fidelización y comprensión de audiencias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</si>
</sst>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family val="2"/>
      <charset val="204"/>
    </font>
    <font>
      <sz val="11"/>
      <color theme="1"/>
      <name val="Calibri"/>
      <family val="2"/>
      <scheme val="minor"/>
    </font>
    <font>
      <sz val="8"/>
      <color theme="1"/>
      <name val="Calibri"/>
      <family val="2"/>
    </font>
    <font>
      <sz val="8"/>
      <color rgb="FF000000"/>
      <name val="Calibri"/>
      <family val="2"/>
    </font>
    <font>
      <sz val="8"/>
      <color theme="1"/>
      <name val="Calibri"/>
      <family val="2"/>
      <scheme val="minor"/>
    </font>
    <font>
      <b/>
      <sz val="8"/>
      <color rgb="FF000000"/>
      <name val="Calibri"/>
      <family val="2"/>
      <scheme val="minor"/>
    </font>
    <font>
      <sz val="11"/>
      <name val="Arial"/>
      <family val="2"/>
    </font>
    <font>
      <b/>
      <sz val="14"/>
      <color theme="1"/>
      <name val="Arial"/>
      <family val="2"/>
    </font>
    <font>
      <b/>
      <sz val="11"/>
      <color theme="1"/>
      <name val="Arial"/>
      <family val="2"/>
    </font>
    <font>
      <b/>
      <sz val="12"/>
      <name val="Arial"/>
      <family val="2"/>
    </font>
    <font>
      <b/>
      <sz val="9"/>
      <color theme="0"/>
      <name val="Calibri"/>
      <family val="2"/>
      <scheme val="minor"/>
    </font>
    <font>
      <sz val="10"/>
      <name val="Arial"/>
      <family val="2"/>
    </font>
    <font>
      <b/>
      <sz val="12"/>
      <color theme="1"/>
      <name val="Arial"/>
      <family val="2"/>
    </font>
    <font>
      <sz val="8"/>
      <color rgb="FFFF0000"/>
      <name val="Calibri"/>
      <family val="2"/>
      <scheme val="minor"/>
    </font>
    <font>
      <sz val="8"/>
      <color rgb="FF000000"/>
      <name val="Calibri"/>
      <family val="2"/>
      <scheme val="minor"/>
    </font>
    <font>
      <sz val="8"/>
      <name val="Calibri"/>
      <family val="2"/>
      <scheme val="minor"/>
    </font>
    <font>
      <sz val="8"/>
      <name val="Calibri"/>
      <family val="2"/>
    </font>
    <font>
      <b/>
      <sz val="22"/>
      <color theme="1"/>
      <name val="Arial Narrow"/>
      <family val="2"/>
    </font>
    <font>
      <b/>
      <sz val="40"/>
      <color rgb="FF000000"/>
      <name val="Calibri"/>
      <family val="2"/>
    </font>
    <font>
      <b/>
      <sz val="20"/>
      <color theme="1"/>
      <name val="Calibri"/>
      <family val="2"/>
      <scheme val="minor"/>
    </font>
    <font>
      <b/>
      <sz val="12"/>
      <color rgb="FF000000"/>
      <name val="Calibri"/>
      <family val="2"/>
    </font>
    <font>
      <b/>
      <sz val="24"/>
      <color rgb="FF000000"/>
      <name val="Calibri"/>
      <family val="2"/>
    </font>
    <font>
      <sz val="12"/>
      <color rgb="FF000000"/>
      <name val="Calibri"/>
      <family val="2"/>
      <charset val="204"/>
    </font>
    <font>
      <b/>
      <sz val="16"/>
      <color rgb="FF000000"/>
      <name val="Calibri"/>
      <family val="2"/>
    </font>
    <font>
      <b/>
      <sz val="18"/>
      <color rgb="FF000000"/>
      <name val="Calibri"/>
      <family val="2"/>
    </font>
    <font>
      <sz val="16"/>
      <color theme="1"/>
      <name val="Calibri"/>
      <family val="2"/>
      <scheme val="minor"/>
    </font>
    <font>
      <sz val="6"/>
      <color theme="1"/>
      <name val="Calibri"/>
      <family val="2"/>
      <scheme val="minor"/>
    </font>
    <font>
      <sz val="8"/>
      <color rgb="FFFF0000"/>
      <name val="Calibri"/>
      <family val="2"/>
    </font>
    <font>
      <sz val="8"/>
      <color rgb="FF7030A0"/>
      <name val="Calibri"/>
      <family val="2"/>
    </font>
    <font>
      <b/>
      <sz val="8"/>
      <color rgb="FF00A3B0"/>
      <name val="Calibri"/>
      <family val="2"/>
    </font>
    <font>
      <u/>
      <sz val="11"/>
      <color theme="10"/>
      <name val="Calibri"/>
      <family val="2"/>
      <charset val="204"/>
    </font>
  </fonts>
  <fills count="15">
    <fill>
      <patternFill patternType="none"/>
    </fill>
    <fill>
      <patternFill patternType="gray125"/>
    </fill>
    <fill>
      <patternFill patternType="solid">
        <fgColor rgb="FFEF7731"/>
        <bgColor indexed="64"/>
      </patternFill>
    </fill>
    <fill>
      <patternFill patternType="solid">
        <fgColor rgb="FF00A3B0"/>
        <bgColor indexed="64"/>
      </patternFill>
    </fill>
    <fill>
      <patternFill patternType="solid">
        <fgColor rgb="FFF69F2E"/>
        <bgColor indexed="64"/>
      </patternFill>
    </fill>
    <fill>
      <patternFill patternType="solid">
        <fgColor rgb="FFFBBB39"/>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E26B0A"/>
        <bgColor indexed="64"/>
      </patternFill>
    </fill>
    <fill>
      <patternFill patternType="solid">
        <fgColor rgb="FFC00000"/>
        <bgColor indexed="64"/>
      </patternFill>
    </fill>
    <fill>
      <patternFill patternType="solid">
        <fgColor rgb="FF00B05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indexed="64"/>
      </left>
      <right/>
      <top/>
      <bottom/>
      <diagonal/>
    </border>
    <border>
      <left style="medium">
        <color theme="0"/>
      </left>
      <right/>
      <top/>
      <bottom/>
      <diagonal/>
    </border>
    <border>
      <left/>
      <right style="medium">
        <color theme="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
    <xf numFmtId="0" fontId="0" fillId="0" borderId="0"/>
    <xf numFmtId="0" fontId="1" fillId="0" borderId="0"/>
    <xf numFmtId="0" fontId="1" fillId="0" borderId="0"/>
    <xf numFmtId="0" fontId="11" fillId="0" borderId="0"/>
    <xf numFmtId="0" fontId="11" fillId="0" borderId="0"/>
    <xf numFmtId="0" fontId="30" fillId="0" borderId="0" applyNumberFormat="0" applyFill="0" applyBorder="0" applyAlignment="0" applyProtection="0"/>
  </cellStyleXfs>
  <cellXfs count="193">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0" fontId="5" fillId="0" borderId="0" xfId="0" applyFont="1"/>
    <xf numFmtId="0" fontId="8" fillId="6" borderId="3"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8" borderId="3" xfId="0" applyFont="1" applyFill="1" applyBorder="1" applyAlignment="1">
      <alignment horizontal="center" vertical="center"/>
    </xf>
    <xf numFmtId="0" fontId="4" fillId="8" borderId="3" xfId="0" applyFont="1" applyFill="1" applyBorder="1" applyAlignment="1">
      <alignment horizontal="center" vertical="center" wrapText="1"/>
    </xf>
    <xf numFmtId="14" fontId="4" fillId="8" borderId="3" xfId="0" applyNumberFormat="1" applyFont="1" applyFill="1" applyBorder="1" applyAlignment="1">
      <alignment horizontal="center" vertical="center" wrapText="1"/>
    </xf>
    <xf numFmtId="0" fontId="5" fillId="8" borderId="0" xfId="0" applyFont="1" applyFill="1"/>
    <xf numFmtId="0" fontId="2" fillId="8" borderId="3" xfId="0" applyFont="1" applyFill="1" applyBorder="1" applyAlignment="1">
      <alignment horizontal="center" vertical="center" wrapText="1"/>
    </xf>
    <xf numFmtId="0" fontId="4" fillId="0" borderId="3" xfId="0" applyFont="1" applyBorder="1" applyAlignment="1">
      <alignment vertical="center" wrapText="1"/>
    </xf>
    <xf numFmtId="0" fontId="4" fillId="8" borderId="4" xfId="0" applyFont="1" applyFill="1" applyBorder="1" applyAlignment="1">
      <alignment vertical="center" wrapText="1"/>
    </xf>
    <xf numFmtId="0" fontId="4" fillId="8" borderId="3" xfId="0" applyFont="1" applyFill="1" applyBorder="1" applyAlignment="1">
      <alignment vertical="center" wrapText="1"/>
    </xf>
    <xf numFmtId="0" fontId="4" fillId="8" borderId="4"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 xfId="0" applyFont="1" applyFill="1" applyBorder="1" applyAlignment="1">
      <alignment horizontal="center" vertical="center"/>
    </xf>
    <xf numFmtId="0" fontId="2" fillId="8" borderId="3" xfId="0" applyFont="1" applyFill="1" applyBorder="1" applyAlignment="1">
      <alignment vertical="center" wrapText="1"/>
    </xf>
    <xf numFmtId="0" fontId="4" fillId="8" borderId="19" xfId="0" applyFont="1" applyFill="1" applyBorder="1" applyAlignment="1">
      <alignment horizontal="center" vertical="center" wrapText="1"/>
    </xf>
    <xf numFmtId="0" fontId="4" fillId="8" borderId="18" xfId="0" applyFont="1" applyFill="1" applyBorder="1" applyAlignment="1">
      <alignment horizontal="left" vertical="center" wrapText="1"/>
    </xf>
    <xf numFmtId="0" fontId="2" fillId="8" borderId="5" xfId="0" applyFont="1" applyFill="1" applyBorder="1" applyAlignment="1">
      <alignment wrapText="1"/>
    </xf>
    <xf numFmtId="0" fontId="15" fillId="8" borderId="22" xfId="0" applyFont="1" applyFill="1" applyBorder="1" applyAlignment="1">
      <alignment vertical="center" wrapText="1"/>
    </xf>
    <xf numFmtId="0" fontId="4" fillId="8" borderId="22" xfId="0" applyFont="1" applyFill="1" applyBorder="1" applyAlignment="1">
      <alignment vertical="center" wrapText="1"/>
    </xf>
    <xf numFmtId="0" fontId="1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5" xfId="0" applyFont="1" applyFill="1" applyBorder="1" applyAlignment="1">
      <alignment vertical="center" wrapText="1"/>
    </xf>
    <xf numFmtId="0" fontId="15" fillId="8" borderId="3" xfId="2" applyFont="1" applyFill="1" applyBorder="1" applyAlignment="1">
      <alignment horizontal="center" vertical="center" wrapText="1"/>
    </xf>
    <xf numFmtId="49" fontId="15" fillId="8"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3" fillId="8" borderId="3" xfId="0" applyFont="1" applyFill="1" applyBorder="1" applyAlignment="1">
      <alignment vertical="center" wrapText="1"/>
    </xf>
    <xf numFmtId="0" fontId="16" fillId="8" borderId="3" xfId="0" applyFont="1" applyFill="1" applyBorder="1" applyAlignment="1">
      <alignment horizontal="center" vertical="center" wrapText="1"/>
    </xf>
    <xf numFmtId="0" fontId="0" fillId="8" borderId="0" xfId="0" applyFill="1"/>
    <xf numFmtId="0" fontId="20" fillId="12" borderId="25" xfId="0" applyFont="1" applyFill="1" applyBorder="1" applyAlignment="1" applyProtection="1">
      <alignment horizontal="center" vertical="center" wrapText="1" readingOrder="1"/>
      <protection hidden="1"/>
    </xf>
    <xf numFmtId="0" fontId="20" fillId="12" borderId="26" xfId="0" applyFont="1" applyFill="1" applyBorder="1" applyAlignment="1" applyProtection="1">
      <alignment horizontal="center" vertical="center" wrapText="1" readingOrder="1"/>
      <protection hidden="1"/>
    </xf>
    <xf numFmtId="0" fontId="20" fillId="12" borderId="27" xfId="0" applyFont="1" applyFill="1" applyBorder="1" applyAlignment="1" applyProtection="1">
      <alignment horizontal="center" vertical="center" wrapText="1" readingOrder="1"/>
      <protection hidden="1"/>
    </xf>
    <xf numFmtId="0" fontId="20" fillId="13" borderId="25" xfId="0" applyFont="1" applyFill="1" applyBorder="1" applyAlignment="1" applyProtection="1">
      <alignment horizontal="center" wrapText="1" readingOrder="1"/>
      <protection hidden="1"/>
    </xf>
    <xf numFmtId="0" fontId="20" fillId="13" borderId="26" xfId="0" applyFont="1" applyFill="1" applyBorder="1" applyAlignment="1" applyProtection="1">
      <alignment horizontal="center" wrapText="1" readingOrder="1"/>
      <protection hidden="1"/>
    </xf>
    <xf numFmtId="0" fontId="20" fillId="13" borderId="27" xfId="0" applyFont="1" applyFill="1" applyBorder="1" applyAlignment="1" applyProtection="1">
      <alignment horizontal="center" wrapText="1" readingOrder="1"/>
      <protection hidden="1"/>
    </xf>
    <xf numFmtId="0" fontId="20" fillId="12" borderId="31"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24" xfId="0" applyFont="1" applyFill="1" applyBorder="1" applyAlignment="1" applyProtection="1">
      <alignment horizontal="center" vertical="center" wrapText="1" readingOrder="1"/>
      <protection hidden="1"/>
    </xf>
    <xf numFmtId="0" fontId="20" fillId="13" borderId="31"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24" xfId="0" applyFont="1" applyFill="1" applyBorder="1" applyAlignment="1" applyProtection="1">
      <alignment horizontal="center" wrapText="1" readingOrder="1"/>
      <protection hidden="1"/>
    </xf>
    <xf numFmtId="0" fontId="20" fillId="12" borderId="34" xfId="0" applyFont="1" applyFill="1" applyBorder="1" applyAlignment="1" applyProtection="1">
      <alignment horizontal="center" vertical="center" wrapText="1" readingOrder="1"/>
      <protection hidden="1"/>
    </xf>
    <xf numFmtId="0" fontId="20" fillId="12" borderId="35" xfId="0" applyFont="1" applyFill="1" applyBorder="1" applyAlignment="1" applyProtection="1">
      <alignment horizontal="center" vertical="center" wrapText="1" readingOrder="1"/>
      <protection hidden="1"/>
    </xf>
    <xf numFmtId="0" fontId="20" fillId="12" borderId="36" xfId="0" applyFont="1" applyFill="1" applyBorder="1" applyAlignment="1" applyProtection="1">
      <alignment horizontal="center" vertical="center" wrapText="1" readingOrder="1"/>
      <protection hidden="1"/>
    </xf>
    <xf numFmtId="0" fontId="20" fillId="13" borderId="34" xfId="0" applyFont="1" applyFill="1" applyBorder="1" applyAlignment="1" applyProtection="1">
      <alignment horizontal="center" wrapText="1" readingOrder="1"/>
      <protection hidden="1"/>
    </xf>
    <xf numFmtId="0" fontId="20" fillId="13" borderId="35" xfId="0" applyFont="1" applyFill="1" applyBorder="1" applyAlignment="1" applyProtection="1">
      <alignment horizontal="center" wrapText="1" readingOrder="1"/>
      <protection hidden="1"/>
    </xf>
    <xf numFmtId="0" fontId="20" fillId="13" borderId="36" xfId="0" applyFont="1" applyFill="1" applyBorder="1" applyAlignment="1" applyProtection="1">
      <alignment horizontal="center" wrapText="1" readingOrder="1"/>
      <protection hidden="1"/>
    </xf>
    <xf numFmtId="0" fontId="20" fillId="9" borderId="25" xfId="0" applyFont="1" applyFill="1" applyBorder="1" applyAlignment="1" applyProtection="1">
      <alignment horizontal="center" wrapText="1" readingOrder="1"/>
      <protection hidden="1"/>
    </xf>
    <xf numFmtId="0" fontId="20" fillId="9" borderId="26" xfId="0" applyFont="1" applyFill="1" applyBorder="1" applyAlignment="1" applyProtection="1">
      <alignment horizontal="center" wrapText="1" readingOrder="1"/>
      <protection hidden="1"/>
    </xf>
    <xf numFmtId="0" fontId="20" fillId="9" borderId="27" xfId="0" applyFont="1" applyFill="1" applyBorder="1" applyAlignment="1" applyProtection="1">
      <alignment horizontal="center" wrapText="1" readingOrder="1"/>
      <protection hidden="1"/>
    </xf>
    <xf numFmtId="0" fontId="20" fillId="9" borderId="31" xfId="0" applyFont="1" applyFill="1" applyBorder="1" applyAlignment="1" applyProtection="1">
      <alignment horizontal="center" wrapText="1" readingOrder="1"/>
      <protection hidden="1"/>
    </xf>
    <xf numFmtId="0" fontId="20" fillId="9" borderId="0" xfId="0" applyFont="1" applyFill="1" applyAlignment="1" applyProtection="1">
      <alignment horizontal="center" wrapText="1" readingOrder="1"/>
      <protection hidden="1"/>
    </xf>
    <xf numFmtId="0" fontId="20" fillId="9" borderId="24" xfId="0" applyFont="1" applyFill="1" applyBorder="1" applyAlignment="1" applyProtection="1">
      <alignment horizontal="center" wrapText="1" readingOrder="1"/>
      <protection hidden="1"/>
    </xf>
    <xf numFmtId="0" fontId="20" fillId="9" borderId="34" xfId="0" applyFont="1" applyFill="1" applyBorder="1" applyAlignment="1" applyProtection="1">
      <alignment horizontal="center" wrapText="1" readingOrder="1"/>
      <protection hidden="1"/>
    </xf>
    <xf numFmtId="0" fontId="20" fillId="9" borderId="35" xfId="0" applyFont="1" applyFill="1" applyBorder="1" applyAlignment="1" applyProtection="1">
      <alignment horizontal="center" wrapText="1" readingOrder="1"/>
      <protection hidden="1"/>
    </xf>
    <xf numFmtId="0" fontId="20" fillId="9" borderId="36" xfId="0" applyFont="1" applyFill="1" applyBorder="1" applyAlignment="1" applyProtection="1">
      <alignment horizontal="center" wrapText="1" readingOrder="1"/>
      <protection hidden="1"/>
    </xf>
    <xf numFmtId="0" fontId="22" fillId="9" borderId="0" xfId="0" applyFont="1" applyFill="1"/>
    <xf numFmtId="0" fontId="0" fillId="9" borderId="0" xfId="0" applyFill="1"/>
    <xf numFmtId="0" fontId="20" fillId="10" borderId="25" xfId="0" applyFont="1" applyFill="1" applyBorder="1" applyAlignment="1" applyProtection="1">
      <alignment horizontal="center" wrapText="1" readingOrder="1"/>
      <protection hidden="1"/>
    </xf>
    <xf numFmtId="0" fontId="20" fillId="10" borderId="26" xfId="0" applyFont="1" applyFill="1" applyBorder="1" applyAlignment="1" applyProtection="1">
      <alignment horizontal="center" wrapText="1" readingOrder="1"/>
      <protection hidden="1"/>
    </xf>
    <xf numFmtId="0" fontId="20" fillId="10" borderId="27" xfId="0" applyFont="1" applyFill="1" applyBorder="1" applyAlignment="1" applyProtection="1">
      <alignment horizontal="center" wrapText="1" readingOrder="1"/>
      <protection hidden="1"/>
    </xf>
    <xf numFmtId="0" fontId="23" fillId="12" borderId="25" xfId="0" applyFont="1" applyFill="1" applyBorder="1" applyAlignment="1" applyProtection="1">
      <alignment horizontal="center" vertical="center" wrapText="1" readingOrder="1"/>
      <protection hidden="1"/>
    </xf>
    <xf numFmtId="0" fontId="20" fillId="10" borderId="31" xfId="0" applyFont="1" applyFill="1" applyBorder="1" applyAlignment="1" applyProtection="1">
      <alignment horizontal="center" wrapText="1" readingOrder="1"/>
      <protection hidden="1"/>
    </xf>
    <xf numFmtId="0" fontId="20" fillId="10" borderId="0" xfId="0" applyFont="1" applyFill="1" applyAlignment="1" applyProtection="1">
      <alignment horizontal="center" wrapText="1" readingOrder="1"/>
      <protection hidden="1"/>
    </xf>
    <xf numFmtId="0" fontId="20" fillId="10" borderId="24" xfId="0" applyFont="1" applyFill="1" applyBorder="1" applyAlignment="1" applyProtection="1">
      <alignment horizontal="center" wrapText="1" readingOrder="1"/>
      <protection hidden="1"/>
    </xf>
    <xf numFmtId="0" fontId="20" fillId="10" borderId="34" xfId="0" applyFont="1" applyFill="1" applyBorder="1" applyAlignment="1" applyProtection="1">
      <alignment horizontal="center" wrapText="1" readingOrder="1"/>
      <protection hidden="1"/>
    </xf>
    <xf numFmtId="0" fontId="20" fillId="10" borderId="35" xfId="0" applyFont="1" applyFill="1" applyBorder="1" applyAlignment="1" applyProtection="1">
      <alignment horizontal="center" wrapText="1" readingOrder="1"/>
      <protection hidden="1"/>
    </xf>
    <xf numFmtId="0" fontId="20" fillId="10" borderId="36" xfId="0" applyFont="1" applyFill="1" applyBorder="1" applyAlignment="1" applyProtection="1">
      <alignment horizontal="center" wrapText="1" readingOrder="1"/>
      <protection hidden="1"/>
    </xf>
    <xf numFmtId="0" fontId="24" fillId="9" borderId="26" xfId="0" applyFont="1" applyFill="1" applyBorder="1" applyAlignment="1" applyProtection="1">
      <alignment horizontal="center" wrapText="1" readingOrder="1"/>
      <protection hidden="1"/>
    </xf>
    <xf numFmtId="0" fontId="25" fillId="8" borderId="0" xfId="0" applyFont="1" applyFill="1" applyAlignment="1">
      <alignment vertical="center"/>
    </xf>
    <xf numFmtId="0" fontId="4" fillId="0" borderId="14" xfId="0" applyFont="1" applyBorder="1" applyAlignment="1">
      <alignment horizontal="center" vertical="center" wrapText="1"/>
    </xf>
    <xf numFmtId="0" fontId="14" fillId="8" borderId="5"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14" fontId="4" fillId="8" borderId="4" xfId="0" applyNumberFormat="1" applyFont="1" applyFill="1" applyBorder="1" applyAlignment="1">
      <alignment horizontal="center" vertical="center" wrapText="1"/>
    </xf>
    <xf numFmtId="0" fontId="4" fillId="8" borderId="14" xfId="0" applyFont="1" applyFill="1" applyBorder="1" applyAlignment="1">
      <alignment vertical="center" wrapText="1"/>
    </xf>
    <xf numFmtId="0" fontId="4" fillId="8" borderId="17" xfId="0" applyFont="1" applyFill="1" applyBorder="1" applyAlignment="1">
      <alignment vertical="center" wrapText="1"/>
    </xf>
    <xf numFmtId="0" fontId="15" fillId="0" borderId="23" xfId="0" applyFont="1" applyBorder="1" applyAlignment="1">
      <alignment horizontal="center" vertical="center" wrapText="1"/>
    </xf>
    <xf numFmtId="0" fontId="4" fillId="8" borderId="12"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8" borderId="2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8" borderId="23" xfId="0" applyFont="1" applyFill="1" applyBorder="1" applyAlignment="1">
      <alignment horizontal="center" vertical="center" wrapText="1"/>
    </xf>
    <xf numFmtId="0" fontId="12" fillId="0" borderId="3" xfId="0" applyFont="1" applyBorder="1" applyAlignment="1">
      <alignment horizontal="center" vertical="center" wrapText="1"/>
    </xf>
    <xf numFmtId="0" fontId="10" fillId="3" borderId="2" xfId="0" applyFont="1" applyFill="1" applyBorder="1" applyAlignment="1">
      <alignment horizontal="center" vertical="center" textRotation="14"/>
    </xf>
    <xf numFmtId="0" fontId="10" fillId="3" borderId="2" xfId="0" applyFont="1" applyFill="1" applyBorder="1" applyAlignment="1">
      <alignment horizontal="center" vertical="center" textRotation="14" wrapText="1"/>
    </xf>
    <xf numFmtId="0" fontId="10" fillId="3" borderId="7" xfId="0" applyFont="1" applyFill="1" applyBorder="1" applyAlignment="1">
      <alignment horizontal="center" vertical="center" textRotation="14"/>
    </xf>
    <xf numFmtId="0" fontId="10" fillId="3" borderId="8" xfId="0" applyFont="1" applyFill="1" applyBorder="1" applyAlignment="1">
      <alignment horizontal="center" vertical="center" textRotation="14"/>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7" borderId="3"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textRotation="14" wrapText="1"/>
    </xf>
    <xf numFmtId="0" fontId="10" fillId="3" borderId="8" xfId="0" applyFont="1" applyFill="1" applyBorder="1" applyAlignment="1">
      <alignment horizontal="center" vertical="center" textRotation="14" wrapText="1"/>
    </xf>
    <xf numFmtId="0" fontId="26" fillId="8" borderId="12"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9" fillId="0" borderId="24"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26" xfId="0" applyFont="1" applyBorder="1" applyAlignment="1">
      <alignment horizontal="center" vertical="center" wrapText="1"/>
    </xf>
    <xf numFmtId="0" fontId="17" fillId="0" borderId="0" xfId="0" applyFont="1" applyAlignment="1">
      <alignment horizontal="center" vertical="center" wrapText="1"/>
    </xf>
    <xf numFmtId="0" fontId="18" fillId="11" borderId="0" xfId="0" applyFont="1" applyFill="1" applyAlignment="1">
      <alignment horizontal="center" vertical="center" wrapText="1" readingOrder="1"/>
    </xf>
    <xf numFmtId="0" fontId="18" fillId="11" borderId="0" xfId="0" applyFont="1" applyFill="1" applyAlignment="1">
      <alignment horizontal="center" vertical="center" textRotation="90" wrapText="1" readingOrder="1"/>
    </xf>
    <xf numFmtId="0" fontId="18" fillId="11" borderId="24" xfId="0" applyFont="1" applyFill="1" applyBorder="1" applyAlignment="1">
      <alignment horizontal="center" vertical="center" textRotation="90" wrapText="1" readingOrder="1"/>
    </xf>
    <xf numFmtId="0" fontId="21" fillId="13" borderId="28" xfId="0" applyFont="1" applyFill="1" applyBorder="1" applyAlignment="1">
      <alignment horizontal="center" vertical="center" wrapText="1" readingOrder="1"/>
    </xf>
    <xf numFmtId="0" fontId="21" fillId="13" borderId="29" xfId="0" applyFont="1" applyFill="1" applyBorder="1" applyAlignment="1">
      <alignment horizontal="center" vertical="center" wrapText="1" readingOrder="1"/>
    </xf>
    <xf numFmtId="0" fontId="21" fillId="13" borderId="30" xfId="0" applyFont="1" applyFill="1" applyBorder="1" applyAlignment="1">
      <alignment horizontal="center" vertical="center" wrapText="1" readingOrder="1"/>
    </xf>
    <xf numFmtId="0" fontId="21" fillId="13" borderId="32"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33" xfId="0" applyFont="1" applyFill="1" applyBorder="1" applyAlignment="1">
      <alignment horizontal="center" vertical="center" wrapText="1" readingOrder="1"/>
    </xf>
    <xf numFmtId="0" fontId="21" fillId="13" borderId="37" xfId="0" applyFont="1" applyFill="1" applyBorder="1" applyAlignment="1">
      <alignment horizontal="center" vertical="center" wrapText="1" readingOrder="1"/>
    </xf>
    <xf numFmtId="0" fontId="21" fillId="13" borderId="38" xfId="0" applyFont="1" applyFill="1" applyBorder="1" applyAlignment="1">
      <alignment horizontal="center" vertical="center" wrapText="1" readingOrder="1"/>
    </xf>
    <xf numFmtId="0" fontId="21" fillId="13" borderId="39" xfId="0" applyFont="1" applyFill="1" applyBorder="1" applyAlignment="1">
      <alignment horizontal="center" vertical="center" wrapText="1" readingOrder="1"/>
    </xf>
    <xf numFmtId="0" fontId="19" fillId="0" borderId="31" xfId="0" applyFont="1" applyBorder="1" applyAlignment="1">
      <alignment horizontal="center" vertical="center" wrapText="1"/>
    </xf>
    <xf numFmtId="0" fontId="21" fillId="12" borderId="28" xfId="0" applyFont="1" applyFill="1" applyBorder="1" applyAlignment="1">
      <alignment horizontal="center" vertical="center" wrapText="1" readingOrder="1"/>
    </xf>
    <xf numFmtId="0" fontId="21" fillId="12" borderId="29" xfId="0" applyFont="1" applyFill="1" applyBorder="1" applyAlignment="1">
      <alignment horizontal="center" vertical="center" wrapText="1" readingOrder="1"/>
    </xf>
    <xf numFmtId="0" fontId="21" fillId="12" borderId="30" xfId="0" applyFont="1" applyFill="1" applyBorder="1" applyAlignment="1">
      <alignment horizontal="center" vertical="center" wrapText="1" readingOrder="1"/>
    </xf>
    <xf numFmtId="0" fontId="21" fillId="12" borderId="32"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33" xfId="0" applyFont="1" applyFill="1" applyBorder="1" applyAlignment="1">
      <alignment horizontal="center" vertical="center" wrapText="1" readingOrder="1"/>
    </xf>
    <xf numFmtId="0" fontId="21" fillId="12" borderId="37" xfId="0" applyFont="1" applyFill="1" applyBorder="1" applyAlignment="1">
      <alignment horizontal="center" vertical="center" wrapText="1" readingOrder="1"/>
    </xf>
    <xf numFmtId="0" fontId="21" fillId="12" borderId="38" xfId="0" applyFont="1" applyFill="1" applyBorder="1" applyAlignment="1">
      <alignment horizontal="center" vertical="center" wrapText="1" readingOrder="1"/>
    </xf>
    <xf numFmtId="0" fontId="21" fillId="12" borderId="39" xfId="0" applyFont="1" applyFill="1" applyBorder="1" applyAlignment="1">
      <alignment horizontal="center" vertical="center" wrapText="1" readingOrder="1"/>
    </xf>
    <xf numFmtId="0" fontId="21" fillId="9" borderId="28" xfId="0" applyFont="1" applyFill="1" applyBorder="1" applyAlignment="1">
      <alignment horizontal="center" vertical="center" wrapText="1" readingOrder="1"/>
    </xf>
    <xf numFmtId="0" fontId="21" fillId="9" borderId="29" xfId="0" applyFont="1" applyFill="1" applyBorder="1" applyAlignment="1">
      <alignment horizontal="center" vertical="center" wrapText="1" readingOrder="1"/>
    </xf>
    <xf numFmtId="0" fontId="21" fillId="9" borderId="30" xfId="0" applyFont="1" applyFill="1" applyBorder="1" applyAlignment="1">
      <alignment horizontal="center" vertical="center" wrapText="1" readingOrder="1"/>
    </xf>
    <xf numFmtId="0" fontId="21" fillId="9" borderId="32" xfId="0" applyFont="1" applyFill="1" applyBorder="1" applyAlignment="1">
      <alignment horizontal="center" vertical="center" wrapText="1" readingOrder="1"/>
    </xf>
    <xf numFmtId="0" fontId="21" fillId="9" borderId="0" xfId="0" applyFont="1" applyFill="1" applyAlignment="1">
      <alignment horizontal="center" vertical="center" wrapText="1" readingOrder="1"/>
    </xf>
    <xf numFmtId="0" fontId="21" fillId="9" borderId="33" xfId="0" applyFont="1" applyFill="1" applyBorder="1" applyAlignment="1">
      <alignment horizontal="center" vertical="center" wrapText="1" readingOrder="1"/>
    </xf>
    <xf numFmtId="0" fontId="21" fillId="9" borderId="37" xfId="0" applyFont="1" applyFill="1" applyBorder="1" applyAlignment="1">
      <alignment horizontal="center" vertical="center" wrapText="1" readingOrder="1"/>
    </xf>
    <xf numFmtId="0" fontId="21" fillId="9" borderId="38" xfId="0" applyFont="1" applyFill="1" applyBorder="1" applyAlignment="1">
      <alignment horizontal="center" vertical="center" wrapText="1" readingOrder="1"/>
    </xf>
    <xf numFmtId="0" fontId="21" fillId="9" borderId="39" xfId="0" applyFont="1" applyFill="1" applyBorder="1" applyAlignment="1">
      <alignment horizontal="center" vertical="center" wrapText="1" readingOrder="1"/>
    </xf>
    <xf numFmtId="0" fontId="21" fillId="10" borderId="28" xfId="0" applyFont="1" applyFill="1" applyBorder="1" applyAlignment="1">
      <alignment horizontal="center" vertical="center" wrapText="1" readingOrder="1"/>
    </xf>
    <xf numFmtId="0" fontId="21" fillId="10" borderId="29" xfId="0" applyFont="1" applyFill="1" applyBorder="1" applyAlignment="1">
      <alignment horizontal="center" vertical="center" wrapText="1" readingOrder="1"/>
    </xf>
    <xf numFmtId="0" fontId="21" fillId="10" borderId="30" xfId="0" applyFont="1" applyFill="1" applyBorder="1" applyAlignment="1">
      <alignment horizontal="center" vertical="center" wrapText="1" readingOrder="1"/>
    </xf>
    <xf numFmtId="0" fontId="21" fillId="10" borderId="32" xfId="0" applyFont="1" applyFill="1" applyBorder="1" applyAlignment="1">
      <alignment horizontal="center" vertical="center" wrapText="1" readingOrder="1"/>
    </xf>
    <xf numFmtId="0" fontId="21" fillId="10" borderId="0" xfId="0" applyFont="1" applyFill="1" applyAlignment="1">
      <alignment horizontal="center" vertical="center" wrapText="1" readingOrder="1"/>
    </xf>
    <xf numFmtId="0" fontId="21" fillId="10" borderId="33" xfId="0" applyFont="1" applyFill="1" applyBorder="1" applyAlignment="1">
      <alignment horizontal="center" vertical="center" wrapText="1" readingOrder="1"/>
    </xf>
    <xf numFmtId="0" fontId="21" fillId="10" borderId="37" xfId="0" applyFont="1" applyFill="1" applyBorder="1" applyAlignment="1">
      <alignment horizontal="center" vertical="center" wrapText="1" readingOrder="1"/>
    </xf>
    <xf numFmtId="0" fontId="21" fillId="10" borderId="38" xfId="0" applyFont="1" applyFill="1" applyBorder="1" applyAlignment="1">
      <alignment horizontal="center" vertical="center" wrapText="1" readingOrder="1"/>
    </xf>
    <xf numFmtId="0" fontId="21" fillId="10" borderId="39" xfId="0" applyFont="1" applyFill="1" applyBorder="1" applyAlignment="1">
      <alignment horizontal="center" vertical="center" wrapText="1" readingOrder="1"/>
    </xf>
  </cellXfs>
  <cellStyles count="6">
    <cellStyle name="Hyperlink" xfId="5" xr:uid="{9C38FD88-960A-4225-A1F7-7302E7749C7F}"/>
    <cellStyle name="Normal" xfId="0" builtinId="0"/>
    <cellStyle name="Normal 2 2" xfId="4" xr:uid="{19D43F48-4674-478C-9E9C-73F7715A1D14}"/>
    <cellStyle name="Normal 2 3" xfId="3" xr:uid="{8C952312-BDD3-42A4-9997-96D2BEA45DD2}"/>
    <cellStyle name="Normal 4" xfId="1" xr:uid="{36BD1013-22F1-425F-97F5-DB914C09C339}"/>
    <cellStyle name="Normal 4 2" xfId="2" xr:uid="{292C77C7-A76E-4A0D-A1DB-059D4075FB83}"/>
  </cellStyles>
  <dxfs count="0"/>
  <tableStyles count="0" defaultTableStyle="TableStyleMedium9" defaultPivotStyle="PivotStyleLight16"/>
  <colors>
    <mruColors>
      <color rgb="FF00A3B0"/>
      <color rgb="FFEF7731"/>
      <color rgb="FFFBBB39"/>
      <color rgb="FFF69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7938</xdr:colOff>
      <xdr:row>0</xdr:row>
      <xdr:rowOff>0</xdr:rowOff>
    </xdr:from>
    <xdr:to>
      <xdr:col>1</xdr:col>
      <xdr:colOff>823975</xdr:colOff>
      <xdr:row>3</xdr:row>
      <xdr:rowOff>35412</xdr:rowOff>
    </xdr:to>
    <xdr:pic>
      <xdr:nvPicPr>
        <xdr:cNvPr id="2" name="Picture 1">
          <a:extLst>
            <a:ext uri="{FF2B5EF4-FFF2-40B4-BE49-F238E27FC236}">
              <a16:creationId xmlns:a16="http://schemas.microsoft.com/office/drawing/2014/main" id="{A73A7316-C9F0-4A90-8B8B-A982606A9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8" y="0"/>
          <a:ext cx="1189100" cy="5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2</xdr:col>
      <xdr:colOff>104775</xdr:colOff>
      <xdr:row>3</xdr:row>
      <xdr:rowOff>4525</xdr:rowOff>
    </xdr:to>
    <xdr:pic>
      <xdr:nvPicPr>
        <xdr:cNvPr id="2" name="Picture 1">
          <a:extLst>
            <a:ext uri="{FF2B5EF4-FFF2-40B4-BE49-F238E27FC236}">
              <a16:creationId xmlns:a16="http://schemas.microsoft.com/office/drawing/2014/main" id="{5BC76F79-9182-4F81-B194-ED6A80B31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1247775" cy="53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ie\Downloads\MAPA-DE-RIESGOS-DE-GESTION-2021-OCIG-V2.xlsx" TargetMode="External"/><Relationship Id="rId1" Type="http://schemas.openxmlformats.org/officeDocument/2006/relationships/externalLinkPath" Target="file:///C:\Users\angie\Downloads\MAPA-DE-RIESGOS-DE-GESTION-2021-OCIG-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row r="16">
          <cell r="P16">
            <v>1</v>
          </cell>
          <cell r="Z16" t="str">
            <v>Baja</v>
          </cell>
          <cell r="AB16" t="str">
            <v>Moderado</v>
          </cell>
        </row>
        <row r="17">
          <cell r="P17">
            <v>2</v>
          </cell>
          <cell r="Z17" t="str">
            <v>Baja</v>
          </cell>
          <cell r="AB17" t="str">
            <v>Moderado</v>
          </cell>
        </row>
        <row r="18">
          <cell r="P18">
            <v>3</v>
          </cell>
          <cell r="Z18" t="str">
            <v/>
          </cell>
          <cell r="AB18" t="str">
            <v/>
          </cell>
        </row>
        <row r="19">
          <cell r="P19">
            <v>4</v>
          </cell>
          <cell r="Z19" t="str">
            <v/>
          </cell>
          <cell r="AB19" t="str">
            <v/>
          </cell>
        </row>
        <row r="20">
          <cell r="P20">
            <v>5</v>
          </cell>
          <cell r="Z20" t="str">
            <v/>
          </cell>
          <cell r="AB20" t="str">
            <v/>
          </cell>
        </row>
        <row r="21">
          <cell r="P21">
            <v>6</v>
          </cell>
          <cell r="Z21" t="str">
            <v/>
          </cell>
          <cell r="AB21" t="str">
            <v/>
          </cell>
        </row>
        <row r="22">
          <cell r="P22">
            <v>1</v>
          </cell>
          <cell r="Z22" t="str">
            <v>Baja</v>
          </cell>
          <cell r="AB22" t="str">
            <v>Moderado</v>
          </cell>
        </row>
        <row r="23">
          <cell r="P23">
            <v>2</v>
          </cell>
          <cell r="Z23" t="str">
            <v/>
          </cell>
          <cell r="AB23" t="str">
            <v/>
          </cell>
        </row>
        <row r="24">
          <cell r="P24">
            <v>3</v>
          </cell>
          <cell r="Z24" t="str">
            <v/>
          </cell>
          <cell r="AB24" t="str">
            <v/>
          </cell>
        </row>
        <row r="25">
          <cell r="P25">
            <v>4</v>
          </cell>
          <cell r="Z25" t="str">
            <v/>
          </cell>
          <cell r="AB25" t="str">
            <v/>
          </cell>
        </row>
        <row r="26">
          <cell r="P26">
            <v>5</v>
          </cell>
          <cell r="Z26" t="str">
            <v/>
          </cell>
          <cell r="AB26" t="str">
            <v/>
          </cell>
        </row>
        <row r="27">
          <cell r="P27">
            <v>6</v>
          </cell>
          <cell r="Z27" t="str">
            <v/>
          </cell>
          <cell r="AB27" t="str">
            <v/>
          </cell>
        </row>
        <row r="28">
          <cell r="P28">
            <v>1</v>
          </cell>
          <cell r="Z28" t="str">
            <v>Media</v>
          </cell>
          <cell r="AB28" t="str">
            <v>Moderado</v>
          </cell>
        </row>
        <row r="29">
          <cell r="P29">
            <v>2</v>
          </cell>
          <cell r="Z29" t="str">
            <v/>
          </cell>
          <cell r="AB29" t="str">
            <v/>
          </cell>
        </row>
        <row r="30">
          <cell r="P30">
            <v>3</v>
          </cell>
          <cell r="Z30" t="str">
            <v/>
          </cell>
          <cell r="AB30" t="str">
            <v/>
          </cell>
        </row>
        <row r="31">
          <cell r="P31">
            <v>4</v>
          </cell>
          <cell r="Z31" t="str">
            <v/>
          </cell>
          <cell r="AB31" t="str">
            <v/>
          </cell>
        </row>
        <row r="32">
          <cell r="P32">
            <v>5</v>
          </cell>
          <cell r="Z32" t="str">
            <v/>
          </cell>
          <cell r="AB32" t="str">
            <v/>
          </cell>
        </row>
        <row r="33">
          <cell r="P33">
            <v>6</v>
          </cell>
          <cell r="Z33" t="str">
            <v/>
          </cell>
          <cell r="AB33" t="str">
            <v/>
          </cell>
        </row>
        <row r="34">
          <cell r="P34">
            <v>1</v>
          </cell>
          <cell r="Z34" t="str">
            <v/>
          </cell>
          <cell r="AB34" t="str">
            <v/>
          </cell>
        </row>
        <row r="35">
          <cell r="P35">
            <v>2</v>
          </cell>
          <cell r="Z35" t="str">
            <v/>
          </cell>
          <cell r="AB35" t="str">
            <v/>
          </cell>
        </row>
        <row r="36">
          <cell r="P36">
            <v>3</v>
          </cell>
          <cell r="Z36" t="str">
            <v/>
          </cell>
          <cell r="AB36" t="str">
            <v/>
          </cell>
        </row>
        <row r="37">
          <cell r="P37">
            <v>4</v>
          </cell>
          <cell r="Z37" t="str">
            <v/>
          </cell>
          <cell r="AB37" t="str">
            <v/>
          </cell>
        </row>
        <row r="38">
          <cell r="P38">
            <v>5</v>
          </cell>
          <cell r="Z38" t="str">
            <v/>
          </cell>
          <cell r="AB38" t="str">
            <v/>
          </cell>
        </row>
        <row r="39">
          <cell r="P39">
            <v>6</v>
          </cell>
          <cell r="Z39" t="str">
            <v/>
          </cell>
          <cell r="AB39" t="str">
            <v/>
          </cell>
        </row>
        <row r="40">
          <cell r="P40">
            <v>1</v>
          </cell>
          <cell r="Z40" t="str">
            <v/>
          </cell>
          <cell r="AB40" t="str">
            <v/>
          </cell>
        </row>
        <row r="41">
          <cell r="P41">
            <v>2</v>
          </cell>
          <cell r="Z41" t="str">
            <v/>
          </cell>
          <cell r="AB41" t="str">
            <v/>
          </cell>
        </row>
        <row r="42">
          <cell r="P42">
            <v>3</v>
          </cell>
          <cell r="Z42" t="str">
            <v/>
          </cell>
          <cell r="AB42" t="str">
            <v/>
          </cell>
        </row>
        <row r="43">
          <cell r="P43">
            <v>4</v>
          </cell>
          <cell r="Z43" t="str">
            <v/>
          </cell>
          <cell r="AB43" t="str">
            <v/>
          </cell>
        </row>
        <row r="44">
          <cell r="P44">
            <v>5</v>
          </cell>
          <cell r="Z44" t="str">
            <v/>
          </cell>
          <cell r="AB44" t="str">
            <v/>
          </cell>
        </row>
        <row r="45">
          <cell r="P45">
            <v>6</v>
          </cell>
          <cell r="Z45" t="str">
            <v/>
          </cell>
          <cell r="AB45" t="str">
            <v/>
          </cell>
        </row>
        <row r="46">
          <cell r="P46">
            <v>1</v>
          </cell>
          <cell r="Z46" t="str">
            <v/>
          </cell>
          <cell r="AB46" t="str">
            <v/>
          </cell>
        </row>
        <row r="47">
          <cell r="P47">
            <v>2</v>
          </cell>
          <cell r="Z47" t="str">
            <v/>
          </cell>
          <cell r="AB47" t="str">
            <v/>
          </cell>
        </row>
        <row r="48">
          <cell r="P48">
            <v>3</v>
          </cell>
          <cell r="Z48" t="str">
            <v/>
          </cell>
          <cell r="AB48" t="str">
            <v/>
          </cell>
        </row>
        <row r="49">
          <cell r="P49">
            <v>4</v>
          </cell>
          <cell r="Z49" t="str">
            <v/>
          </cell>
          <cell r="AB49" t="str">
            <v/>
          </cell>
        </row>
        <row r="50">
          <cell r="P50">
            <v>5</v>
          </cell>
          <cell r="Z50" t="str">
            <v/>
          </cell>
          <cell r="AB50" t="str">
            <v/>
          </cell>
        </row>
        <row r="51">
          <cell r="P51">
            <v>6</v>
          </cell>
          <cell r="Z51" t="str">
            <v/>
          </cell>
          <cell r="AB51" t="str">
            <v/>
          </cell>
        </row>
        <row r="52">
          <cell r="P52">
            <v>1</v>
          </cell>
          <cell r="Z52" t="str">
            <v/>
          </cell>
          <cell r="AB52" t="str">
            <v/>
          </cell>
        </row>
        <row r="53">
          <cell r="P53">
            <v>2</v>
          </cell>
          <cell r="Z53" t="str">
            <v/>
          </cell>
          <cell r="AB53" t="str">
            <v/>
          </cell>
        </row>
        <row r="54">
          <cell r="P54">
            <v>3</v>
          </cell>
          <cell r="Z54" t="str">
            <v/>
          </cell>
          <cell r="AB54" t="str">
            <v/>
          </cell>
        </row>
        <row r="55">
          <cell r="P55">
            <v>4</v>
          </cell>
          <cell r="Z55" t="str">
            <v/>
          </cell>
          <cell r="AB55" t="str">
            <v/>
          </cell>
        </row>
        <row r="56">
          <cell r="P56">
            <v>5</v>
          </cell>
          <cell r="Z56" t="str">
            <v/>
          </cell>
          <cell r="AB56" t="str">
            <v/>
          </cell>
        </row>
        <row r="57">
          <cell r="P57">
            <v>6</v>
          </cell>
          <cell r="Z57" t="str">
            <v/>
          </cell>
          <cell r="AB57" t="str">
            <v/>
          </cell>
        </row>
        <row r="58">
          <cell r="P58">
            <v>1</v>
          </cell>
          <cell r="Z58" t="str">
            <v/>
          </cell>
          <cell r="AB58" t="str">
            <v/>
          </cell>
        </row>
        <row r="59">
          <cell r="P59">
            <v>2</v>
          </cell>
          <cell r="Z59" t="str">
            <v/>
          </cell>
          <cell r="AB59" t="str">
            <v/>
          </cell>
        </row>
        <row r="60">
          <cell r="P60">
            <v>3</v>
          </cell>
          <cell r="Z60" t="str">
            <v/>
          </cell>
          <cell r="AB60" t="str">
            <v/>
          </cell>
        </row>
        <row r="61">
          <cell r="P61">
            <v>4</v>
          </cell>
          <cell r="Z61" t="str">
            <v/>
          </cell>
          <cell r="AB61" t="str">
            <v/>
          </cell>
        </row>
        <row r="62">
          <cell r="P62">
            <v>5</v>
          </cell>
          <cell r="Z62" t="str">
            <v/>
          </cell>
          <cell r="AB62" t="str">
            <v/>
          </cell>
        </row>
        <row r="63">
          <cell r="P63">
            <v>6</v>
          </cell>
          <cell r="Z63" t="str">
            <v/>
          </cell>
          <cell r="AB63" t="str">
            <v/>
          </cell>
        </row>
        <row r="64">
          <cell r="P64">
            <v>1</v>
          </cell>
          <cell r="Z64" t="str">
            <v/>
          </cell>
          <cell r="AB64" t="str">
            <v/>
          </cell>
        </row>
        <row r="65">
          <cell r="P65">
            <v>2</v>
          </cell>
          <cell r="Z65" t="str">
            <v/>
          </cell>
          <cell r="AB65" t="str">
            <v/>
          </cell>
        </row>
        <row r="66">
          <cell r="P66">
            <v>3</v>
          </cell>
          <cell r="Z66" t="str">
            <v/>
          </cell>
          <cell r="AB66" t="str">
            <v/>
          </cell>
        </row>
        <row r="68">
          <cell r="P68">
            <v>5</v>
          </cell>
          <cell r="Z68" t="str">
            <v/>
          </cell>
          <cell r="AB68" t="str">
            <v/>
          </cell>
        </row>
        <row r="69">
          <cell r="P69">
            <v>6</v>
          </cell>
          <cell r="Z69" t="str">
            <v/>
          </cell>
          <cell r="AB69" t="str">
            <v/>
          </cell>
        </row>
        <row r="70">
          <cell r="P70">
            <v>1</v>
          </cell>
          <cell r="Z70" t="str">
            <v/>
          </cell>
          <cell r="AB70" t="str">
            <v/>
          </cell>
        </row>
        <row r="71">
          <cell r="P71">
            <v>2</v>
          </cell>
          <cell r="Z71" t="str">
            <v/>
          </cell>
          <cell r="AB71" t="str">
            <v/>
          </cell>
        </row>
        <row r="72">
          <cell r="P72">
            <v>3</v>
          </cell>
          <cell r="Z72" t="str">
            <v/>
          </cell>
          <cell r="AB72" t="str">
            <v/>
          </cell>
        </row>
        <row r="73">
          <cell r="P73">
            <v>4</v>
          </cell>
          <cell r="Z73" t="str">
            <v/>
          </cell>
          <cell r="AB73" t="str">
            <v/>
          </cell>
        </row>
        <row r="74">
          <cell r="P74">
            <v>5</v>
          </cell>
          <cell r="Z74" t="str">
            <v/>
          </cell>
          <cell r="AB74" t="str">
            <v/>
          </cell>
        </row>
        <row r="75">
          <cell r="P75">
            <v>6</v>
          </cell>
          <cell r="Z75" t="str">
            <v/>
          </cell>
          <cell r="AB7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B55"/>
  <sheetViews>
    <sheetView tabSelected="1" view="pageBreakPreview" zoomScale="120" zoomScaleNormal="60" zoomScaleSheetLayoutView="120" workbookViewId="0">
      <pane ySplit="5" topLeftCell="A6" activePane="bottomLeft" state="frozen"/>
      <selection pane="bottomLeft" sqref="A1:D2"/>
    </sheetView>
  </sheetViews>
  <sheetFormatPr baseColWidth="10" defaultColWidth="5.5703125" defaultRowHeight="11.25" outlineLevelCol="2" x14ac:dyDescent="0.2"/>
  <cols>
    <col min="1" max="1" width="5.5703125" style="3"/>
    <col min="2" max="2" width="12.42578125" style="2" customWidth="1" outlineLevel="2"/>
    <col min="3" max="3" width="18.5703125" style="2" hidden="1" customWidth="1"/>
    <col min="4" max="4" width="32.85546875" style="2" customWidth="1"/>
    <col min="5" max="5" width="14.7109375" style="3" customWidth="1"/>
    <col min="6" max="6" width="16.5703125" style="3" customWidth="1"/>
    <col min="7" max="7" width="30.140625" style="3" customWidth="1"/>
    <col min="8" max="8" width="21.42578125" style="3" customWidth="1"/>
    <col min="9" max="9" width="4.140625" style="2" customWidth="1"/>
    <col min="10" max="10" width="4.7109375" style="2" customWidth="1"/>
    <col min="11" max="11" width="2.42578125" style="2" customWidth="1"/>
    <col min="12" max="12" width="3.140625" style="2" customWidth="1"/>
    <col min="13" max="13" width="3.85546875" style="2" customWidth="1"/>
    <col min="14" max="14" width="4" style="2" customWidth="1"/>
    <col min="15" max="15" width="2.85546875" style="2" customWidth="1"/>
    <col min="16" max="16" width="63.7109375" style="3" customWidth="1"/>
    <col min="17" max="22" width="5.5703125" style="2" customWidth="1"/>
    <col min="23" max="23" width="13.7109375" style="3" customWidth="1"/>
    <col min="24" max="24" width="39.5703125" style="3" customWidth="1"/>
    <col min="25" max="25" width="11.5703125" style="3" customWidth="1"/>
    <col min="26" max="26" width="12.42578125" style="3" customWidth="1"/>
    <col min="27" max="27" width="12.7109375" style="3" customWidth="1"/>
    <col min="28" max="28" width="19" style="3" customWidth="1"/>
    <col min="29" max="16384" width="5.5703125" style="2"/>
  </cols>
  <sheetData>
    <row r="1" spans="1:28" ht="15.75" x14ac:dyDescent="0.2">
      <c r="A1" s="130"/>
      <c r="B1" s="130"/>
      <c r="C1" s="130"/>
      <c r="D1" s="130"/>
      <c r="E1" s="120" t="s">
        <v>0</v>
      </c>
      <c r="F1" s="120"/>
      <c r="G1" s="120"/>
      <c r="H1" s="120"/>
      <c r="I1" s="120"/>
      <c r="J1" s="120"/>
      <c r="K1" s="120"/>
      <c r="L1" s="120"/>
      <c r="M1" s="120"/>
      <c r="N1" s="120"/>
      <c r="O1" s="120"/>
      <c r="P1" s="120"/>
      <c r="Q1" s="120"/>
      <c r="R1" s="120"/>
      <c r="S1" s="120"/>
      <c r="T1" s="120"/>
      <c r="U1" s="120"/>
      <c r="V1" s="120"/>
      <c r="W1" s="120"/>
      <c r="X1" s="120"/>
      <c r="Y1" s="120"/>
      <c r="Z1" s="5" t="s">
        <v>1</v>
      </c>
      <c r="AA1" s="131">
        <v>2</v>
      </c>
      <c r="AB1" s="131"/>
    </row>
    <row r="2" spans="1:28" ht="15.75" x14ac:dyDescent="0.2">
      <c r="A2" s="130"/>
      <c r="B2" s="130"/>
      <c r="C2" s="130"/>
      <c r="D2" s="130"/>
      <c r="E2" s="120" t="s">
        <v>2</v>
      </c>
      <c r="F2" s="120"/>
      <c r="G2" s="120"/>
      <c r="H2" s="120"/>
      <c r="I2" s="120"/>
      <c r="J2" s="120"/>
      <c r="K2" s="120"/>
      <c r="L2" s="120"/>
      <c r="M2" s="120"/>
      <c r="N2" s="120"/>
      <c r="O2" s="120"/>
      <c r="P2" s="120"/>
      <c r="Q2" s="120"/>
      <c r="R2" s="120"/>
      <c r="S2" s="120"/>
      <c r="T2" s="120"/>
      <c r="U2" s="120"/>
      <c r="V2" s="120"/>
      <c r="W2" s="120"/>
      <c r="X2" s="120"/>
      <c r="Y2" s="120"/>
      <c r="Z2" s="5" t="s">
        <v>3</v>
      </c>
      <c r="AA2" s="132">
        <v>44186</v>
      </c>
      <c r="AB2" s="132"/>
    </row>
    <row r="3" spans="1:28" ht="6.75" customHeight="1" x14ac:dyDescent="0.2">
      <c r="A3" s="6"/>
      <c r="B3" s="6"/>
      <c r="C3" s="6"/>
      <c r="D3" s="6"/>
      <c r="E3" s="7"/>
      <c r="F3" s="7"/>
      <c r="G3" s="7"/>
      <c r="H3" s="7"/>
      <c r="I3" s="7"/>
      <c r="J3" s="7"/>
      <c r="K3" s="7"/>
      <c r="L3" s="7"/>
      <c r="M3" s="7"/>
      <c r="N3" s="7"/>
      <c r="O3" s="7"/>
      <c r="P3" s="7"/>
      <c r="Q3" s="7"/>
      <c r="R3" s="7"/>
      <c r="S3" s="7"/>
      <c r="T3" s="7"/>
      <c r="U3" s="7"/>
      <c r="V3" s="7"/>
      <c r="W3" s="7"/>
      <c r="X3" s="7"/>
      <c r="Y3" s="7"/>
      <c r="Z3" s="7"/>
      <c r="AA3" s="7"/>
      <c r="AB3" s="7"/>
    </row>
    <row r="4" spans="1:28" s="4" customFormat="1" ht="12" customHeight="1" x14ac:dyDescent="0.2">
      <c r="A4" s="125" t="s">
        <v>4</v>
      </c>
      <c r="B4" s="125" t="s">
        <v>5</v>
      </c>
      <c r="C4" s="125" t="s">
        <v>402</v>
      </c>
      <c r="D4" s="125" t="s">
        <v>6</v>
      </c>
      <c r="E4" s="125" t="s">
        <v>7</v>
      </c>
      <c r="F4" s="125" t="s">
        <v>8</v>
      </c>
      <c r="G4" s="125" t="s">
        <v>9</v>
      </c>
      <c r="H4" s="125" t="s">
        <v>10</v>
      </c>
      <c r="I4" s="127" t="s">
        <v>11</v>
      </c>
      <c r="J4" s="127"/>
      <c r="K4" s="127"/>
      <c r="L4" s="127"/>
      <c r="M4" s="127"/>
      <c r="N4" s="127"/>
      <c r="O4" s="127"/>
      <c r="P4" s="128" t="s">
        <v>12</v>
      </c>
      <c r="Q4" s="135" t="s">
        <v>13</v>
      </c>
      <c r="R4" s="136"/>
      <c r="S4" s="136"/>
      <c r="T4" s="136"/>
      <c r="U4" s="136"/>
      <c r="V4" s="137"/>
      <c r="W4" s="133" t="s">
        <v>14</v>
      </c>
      <c r="X4" s="133" t="s">
        <v>15</v>
      </c>
      <c r="Y4" s="133" t="s">
        <v>16</v>
      </c>
      <c r="Z4" s="133" t="s">
        <v>17</v>
      </c>
      <c r="AA4" s="133" t="s">
        <v>18</v>
      </c>
      <c r="AB4" s="133" t="s">
        <v>257</v>
      </c>
    </row>
    <row r="5" spans="1:28" s="4" customFormat="1" ht="11.25" customHeight="1" x14ac:dyDescent="0.2">
      <c r="A5" s="126" t="s">
        <v>20</v>
      </c>
      <c r="B5" s="126" t="s">
        <v>21</v>
      </c>
      <c r="C5" s="126" t="s">
        <v>22</v>
      </c>
      <c r="D5" s="126" t="s">
        <v>23</v>
      </c>
      <c r="E5" s="126" t="s">
        <v>24</v>
      </c>
      <c r="F5" s="126" t="s">
        <v>25</v>
      </c>
      <c r="G5" s="126" t="s">
        <v>9</v>
      </c>
      <c r="H5" s="126" t="s">
        <v>10</v>
      </c>
      <c r="I5" s="121" t="s">
        <v>26</v>
      </c>
      <c r="J5" s="121"/>
      <c r="K5" s="121" t="s">
        <v>27</v>
      </c>
      <c r="L5" s="121"/>
      <c r="M5" s="121"/>
      <c r="N5" s="122" t="s">
        <v>28</v>
      </c>
      <c r="O5" s="122"/>
      <c r="P5" s="129" t="s">
        <v>12</v>
      </c>
      <c r="Q5" s="123" t="s">
        <v>26</v>
      </c>
      <c r="R5" s="124"/>
      <c r="S5" s="123" t="s">
        <v>27</v>
      </c>
      <c r="T5" s="124"/>
      <c r="U5" s="138" t="s">
        <v>28</v>
      </c>
      <c r="V5" s="139"/>
      <c r="W5" s="134" t="s">
        <v>14</v>
      </c>
      <c r="X5" s="134" t="s">
        <v>15</v>
      </c>
      <c r="Y5" s="134" t="s">
        <v>16</v>
      </c>
      <c r="Z5" s="134" t="s">
        <v>17</v>
      </c>
      <c r="AA5" s="134" t="s">
        <v>18</v>
      </c>
      <c r="AB5" s="134" t="s">
        <v>19</v>
      </c>
    </row>
    <row r="6" spans="1:28" s="4" customFormat="1" ht="155.25" customHeight="1" x14ac:dyDescent="0.2">
      <c r="A6" s="8">
        <v>1</v>
      </c>
      <c r="B6" s="117" t="s">
        <v>29</v>
      </c>
      <c r="C6" s="117" t="s">
        <v>386</v>
      </c>
      <c r="D6" s="20" t="s">
        <v>152</v>
      </c>
      <c r="E6" s="19" t="s">
        <v>30</v>
      </c>
      <c r="F6" s="13" t="s">
        <v>233</v>
      </c>
      <c r="G6" s="13" t="s">
        <v>232</v>
      </c>
      <c r="H6" s="13" t="s">
        <v>153</v>
      </c>
      <c r="I6" s="100" t="s">
        <v>31</v>
      </c>
      <c r="J6" s="101"/>
      <c r="K6" s="100" t="s">
        <v>32</v>
      </c>
      <c r="L6" s="103"/>
      <c r="M6" s="101"/>
      <c r="N6" s="100" t="str">
        <f>IF(I6*K6&lt;=3,"BAJA",IF(AND(I6*K6&gt;=4,I6*K6&lt;=6),"MODERADA",IF(AND(I6*K6&gt;=8,I6*K6&lt;=12),"ALTA",IF(AND(I6*K6&gt;=15),"EXTREMA"))))</f>
        <v>ALTA</v>
      </c>
      <c r="O6" s="101"/>
      <c r="P6" s="13" t="s">
        <v>234</v>
      </c>
      <c r="Q6" s="100">
        <v>2</v>
      </c>
      <c r="R6" s="101"/>
      <c r="S6" s="100">
        <v>3</v>
      </c>
      <c r="T6" s="101"/>
      <c r="U6" s="100" t="str">
        <f t="shared" ref="U6:U12" si="0">IF(Q6*S6&lt;=3,"BAJA",IF(AND(Q6*S6&gt;=4,Q6*S6&lt;=6),"MODERADA",IF(AND(Q6*S6&gt;=8,Q6*S6&lt;=12),"ALTA",IF(AND(Q6*S6&gt;=15),"EXTREMA"))))</f>
        <v>MODERADA</v>
      </c>
      <c r="V6" s="101"/>
      <c r="W6" s="20" t="s">
        <v>33</v>
      </c>
      <c r="X6" s="13" t="s">
        <v>235</v>
      </c>
      <c r="Y6" s="13" t="s">
        <v>34</v>
      </c>
      <c r="Z6" s="14">
        <v>46023</v>
      </c>
      <c r="AA6" s="14">
        <v>46387</v>
      </c>
      <c r="AB6" s="97" t="s">
        <v>335</v>
      </c>
    </row>
    <row r="7" spans="1:28" s="4" customFormat="1" ht="56.25" customHeight="1" x14ac:dyDescent="0.2">
      <c r="A7" s="11">
        <v>2</v>
      </c>
      <c r="B7" s="117"/>
      <c r="C7" s="117"/>
      <c r="D7" s="13" t="s">
        <v>154</v>
      </c>
      <c r="E7" s="19" t="s">
        <v>35</v>
      </c>
      <c r="F7" s="19" t="s">
        <v>36</v>
      </c>
      <c r="G7" s="13" t="s">
        <v>37</v>
      </c>
      <c r="H7" s="13" t="s">
        <v>38</v>
      </c>
      <c r="I7" s="100">
        <v>3</v>
      </c>
      <c r="J7" s="101"/>
      <c r="K7" s="100">
        <v>4</v>
      </c>
      <c r="L7" s="103"/>
      <c r="M7" s="101"/>
      <c r="N7" s="100" t="str">
        <f>IF(I7*K7&lt;=3,"BAJA",IF(AND(I7*K7&gt;=4,I7*K7&lt;=6),"MODERADA",IF(AND(I7*K7&gt;=8,I7*K7&lt;=12),"ALTA",IF(AND(I7*K7&gt;=15),"EXTREMA"))))</f>
        <v>ALTA</v>
      </c>
      <c r="O7" s="101"/>
      <c r="P7" s="13" t="s">
        <v>236</v>
      </c>
      <c r="Q7" s="100">
        <v>2</v>
      </c>
      <c r="R7" s="101"/>
      <c r="S7" s="100">
        <v>3</v>
      </c>
      <c r="T7" s="101"/>
      <c r="U7" s="100" t="str">
        <f t="shared" si="0"/>
        <v>MODERADA</v>
      </c>
      <c r="V7" s="101"/>
      <c r="W7" s="13" t="s">
        <v>39</v>
      </c>
      <c r="X7" s="13" t="s">
        <v>237</v>
      </c>
      <c r="Y7" s="13" t="s">
        <v>40</v>
      </c>
      <c r="Z7" s="14">
        <v>46023</v>
      </c>
      <c r="AA7" s="14">
        <v>46387</v>
      </c>
      <c r="AB7" s="97" t="s">
        <v>336</v>
      </c>
    </row>
    <row r="8" spans="1:28" s="15" customFormat="1" ht="33.75" x14ac:dyDescent="0.2">
      <c r="A8" s="12">
        <v>3</v>
      </c>
      <c r="B8" s="117"/>
      <c r="C8" s="117"/>
      <c r="D8" s="13" t="s">
        <v>167</v>
      </c>
      <c r="E8" s="13" t="s">
        <v>30</v>
      </c>
      <c r="F8" s="13" t="s">
        <v>41</v>
      </c>
      <c r="G8" s="21" t="s">
        <v>168</v>
      </c>
      <c r="H8" s="21" t="s">
        <v>169</v>
      </c>
      <c r="I8" s="102">
        <v>2</v>
      </c>
      <c r="J8" s="102"/>
      <c r="K8" s="102">
        <v>4</v>
      </c>
      <c r="L8" s="102"/>
      <c r="M8" s="102"/>
      <c r="N8" s="102" t="str">
        <f t="shared" ref="N8:N10" si="1">IF(I8*K8&lt;=3,"BAJA",IF(AND(I8*K8&gt;=4,I8*K8&lt;=6),"MODERADA",IF(AND(I8*K8&gt;=8,I8*K8&lt;=12),"ALTA",IF(AND(I8*K8&gt;=15),"EXTREMA"))))</f>
        <v>ALTA</v>
      </c>
      <c r="O8" s="102"/>
      <c r="P8" s="13" t="s">
        <v>238</v>
      </c>
      <c r="Q8" s="102">
        <v>2</v>
      </c>
      <c r="R8" s="102"/>
      <c r="S8" s="102">
        <v>3</v>
      </c>
      <c r="T8" s="102"/>
      <c r="U8" s="100" t="str">
        <f t="shared" si="0"/>
        <v>MODERADA</v>
      </c>
      <c r="V8" s="101"/>
      <c r="W8" s="13" t="s">
        <v>33</v>
      </c>
      <c r="X8" s="13" t="s">
        <v>239</v>
      </c>
      <c r="Y8" s="13" t="s">
        <v>34</v>
      </c>
      <c r="Z8" s="14">
        <v>46023</v>
      </c>
      <c r="AA8" s="14">
        <v>46387</v>
      </c>
      <c r="AB8" s="97" t="s">
        <v>337</v>
      </c>
    </row>
    <row r="9" spans="1:28" s="4" customFormat="1" ht="56.25" x14ac:dyDescent="0.2">
      <c r="A9" s="10">
        <v>4</v>
      </c>
      <c r="B9" s="117" t="s">
        <v>45</v>
      </c>
      <c r="C9" s="117" t="s">
        <v>386</v>
      </c>
      <c r="D9" s="22" t="s">
        <v>213</v>
      </c>
      <c r="E9" s="13" t="s">
        <v>30</v>
      </c>
      <c r="F9" s="13" t="s">
        <v>46</v>
      </c>
      <c r="G9" s="13" t="s">
        <v>155</v>
      </c>
      <c r="H9" s="13" t="s">
        <v>38</v>
      </c>
      <c r="I9" s="102">
        <v>2</v>
      </c>
      <c r="J9" s="102"/>
      <c r="K9" s="102">
        <v>3</v>
      </c>
      <c r="L9" s="102"/>
      <c r="M9" s="102"/>
      <c r="N9" s="102" t="str">
        <f t="shared" si="1"/>
        <v>MODERADA</v>
      </c>
      <c r="O9" s="102"/>
      <c r="P9" s="13" t="s">
        <v>240</v>
      </c>
      <c r="Q9" s="102">
        <v>1</v>
      </c>
      <c r="R9" s="102"/>
      <c r="S9" s="102">
        <v>2</v>
      </c>
      <c r="T9" s="102"/>
      <c r="U9" s="100" t="str">
        <f t="shared" si="0"/>
        <v>BAJA</v>
      </c>
      <c r="V9" s="101"/>
      <c r="W9" s="13" t="s">
        <v>33</v>
      </c>
      <c r="X9" s="13" t="s">
        <v>241</v>
      </c>
      <c r="Y9" s="13" t="s">
        <v>40</v>
      </c>
      <c r="Z9" s="14">
        <v>46023</v>
      </c>
      <c r="AA9" s="14">
        <v>46387</v>
      </c>
      <c r="AB9" s="97" t="s">
        <v>338</v>
      </c>
    </row>
    <row r="10" spans="1:28" s="4" customFormat="1" ht="61.5" customHeight="1" x14ac:dyDescent="0.2">
      <c r="A10" s="10">
        <v>5</v>
      </c>
      <c r="B10" s="117"/>
      <c r="C10" s="117"/>
      <c r="D10" s="13" t="s">
        <v>212</v>
      </c>
      <c r="E10" s="13" t="s">
        <v>30</v>
      </c>
      <c r="F10" s="13" t="s">
        <v>47</v>
      </c>
      <c r="G10" s="13" t="s">
        <v>170</v>
      </c>
      <c r="H10" s="13" t="s">
        <v>171</v>
      </c>
      <c r="I10" s="102">
        <v>2</v>
      </c>
      <c r="J10" s="102"/>
      <c r="K10" s="102">
        <v>4</v>
      </c>
      <c r="L10" s="102"/>
      <c r="M10" s="102"/>
      <c r="N10" s="102" t="str">
        <f t="shared" si="1"/>
        <v>ALTA</v>
      </c>
      <c r="O10" s="102"/>
      <c r="P10" s="13" t="s">
        <v>242</v>
      </c>
      <c r="Q10" s="102">
        <v>2</v>
      </c>
      <c r="R10" s="102"/>
      <c r="S10" s="102">
        <v>3</v>
      </c>
      <c r="T10" s="102"/>
      <c r="U10" s="100" t="str">
        <f t="shared" si="0"/>
        <v>MODERADA</v>
      </c>
      <c r="V10" s="101"/>
      <c r="W10" s="13" t="s">
        <v>33</v>
      </c>
      <c r="X10" s="13" t="s">
        <v>243</v>
      </c>
      <c r="Y10" s="13" t="s">
        <v>43</v>
      </c>
      <c r="Z10" s="14">
        <v>46023</v>
      </c>
      <c r="AA10" s="14">
        <v>46387</v>
      </c>
      <c r="AB10" s="97" t="s">
        <v>338</v>
      </c>
    </row>
    <row r="11" spans="1:28" s="4" customFormat="1" ht="119.25" customHeight="1" x14ac:dyDescent="0.2">
      <c r="A11" s="10">
        <v>6</v>
      </c>
      <c r="B11" s="117" t="s">
        <v>59</v>
      </c>
      <c r="C11" s="117" t="s">
        <v>386</v>
      </c>
      <c r="D11" s="13" t="s">
        <v>226</v>
      </c>
      <c r="E11" s="13" t="s">
        <v>35</v>
      </c>
      <c r="F11" s="13" t="s">
        <v>60</v>
      </c>
      <c r="G11" s="13" t="s">
        <v>61</v>
      </c>
      <c r="H11" s="13" t="s">
        <v>62</v>
      </c>
      <c r="I11" s="102">
        <v>3</v>
      </c>
      <c r="J11" s="102"/>
      <c r="K11" s="102">
        <v>4</v>
      </c>
      <c r="L11" s="102"/>
      <c r="M11" s="102"/>
      <c r="N11" s="102" t="str">
        <f>IF(I11*K11&lt;=3,"BAJA",IF(AND(I11*K11&gt;=4,I11*K11&lt;=6),"MODERADA",IF(AND(I11*K11&gt;=8,I11*K11&lt;=12),"ALTA",IF(AND(I11*K11&gt;=15),"EXTREMA"))))</f>
        <v>ALTA</v>
      </c>
      <c r="O11" s="102"/>
      <c r="P11" s="13" t="s">
        <v>244</v>
      </c>
      <c r="Q11" s="102">
        <v>2</v>
      </c>
      <c r="R11" s="102"/>
      <c r="S11" s="102">
        <v>3</v>
      </c>
      <c r="T11" s="102"/>
      <c r="U11" s="100" t="str">
        <f t="shared" si="0"/>
        <v>MODERADA</v>
      </c>
      <c r="V11" s="101"/>
      <c r="W11" s="13" t="s">
        <v>39</v>
      </c>
      <c r="X11" s="13" t="s">
        <v>245</v>
      </c>
      <c r="Y11" s="13" t="s">
        <v>63</v>
      </c>
      <c r="Z11" s="14">
        <v>46023</v>
      </c>
      <c r="AA11" s="14">
        <v>46387</v>
      </c>
      <c r="AB11" s="97" t="s">
        <v>341</v>
      </c>
    </row>
    <row r="12" spans="1:28" s="4" customFormat="1" ht="175.5" customHeight="1" x14ac:dyDescent="0.2">
      <c r="A12" s="11">
        <v>7</v>
      </c>
      <c r="B12" s="117"/>
      <c r="C12" s="117"/>
      <c r="D12" s="20" t="s">
        <v>437</v>
      </c>
      <c r="E12" s="20" t="s">
        <v>64</v>
      </c>
      <c r="F12" s="20" t="s">
        <v>66</v>
      </c>
      <c r="G12" s="13" t="s">
        <v>436</v>
      </c>
      <c r="H12" s="13" t="s">
        <v>65</v>
      </c>
      <c r="I12" s="100">
        <v>3</v>
      </c>
      <c r="J12" s="101"/>
      <c r="K12" s="100">
        <v>4</v>
      </c>
      <c r="L12" s="103"/>
      <c r="M12" s="101"/>
      <c r="N12" s="100" t="str">
        <f>IF(I12*K12&lt;=3,"BAJA",IF(AND(I12*K12&gt;=4,I12*K12&lt;=6),"MODERADA",IF(AND(I12*K12&gt;=8,I12*K12&lt;=12),"ALTA",IF(AND(I12*K12&gt;=15),"EXTREMA"))))</f>
        <v>ALTA</v>
      </c>
      <c r="O12" s="101"/>
      <c r="P12" s="13" t="s">
        <v>438</v>
      </c>
      <c r="Q12" s="100">
        <v>2</v>
      </c>
      <c r="R12" s="101"/>
      <c r="S12" s="100">
        <v>3</v>
      </c>
      <c r="T12" s="101"/>
      <c r="U12" s="100" t="str">
        <f t="shared" si="0"/>
        <v>MODERADA</v>
      </c>
      <c r="V12" s="101"/>
      <c r="W12" s="20" t="s">
        <v>39</v>
      </c>
      <c r="X12" s="13" t="s">
        <v>439</v>
      </c>
      <c r="Y12" s="25" t="s">
        <v>40</v>
      </c>
      <c r="Z12" s="14">
        <v>46023</v>
      </c>
      <c r="AA12" s="14">
        <v>46387</v>
      </c>
      <c r="AB12" s="98" t="s">
        <v>440</v>
      </c>
    </row>
    <row r="13" spans="1:28" s="4" customFormat="1" ht="61.5" customHeight="1" x14ac:dyDescent="0.2">
      <c r="A13" s="91" t="s">
        <v>398</v>
      </c>
      <c r="B13" s="9" t="s">
        <v>441</v>
      </c>
      <c r="C13" s="9" t="s">
        <v>387</v>
      </c>
      <c r="D13" s="20" t="s">
        <v>412</v>
      </c>
      <c r="E13" s="20" t="s">
        <v>191</v>
      </c>
      <c r="F13" s="20" t="s">
        <v>413</v>
      </c>
      <c r="G13" s="13" t="s">
        <v>414</v>
      </c>
      <c r="H13" s="13" t="s">
        <v>415</v>
      </c>
      <c r="I13" s="100">
        <v>3</v>
      </c>
      <c r="J13" s="101"/>
      <c r="K13" s="100">
        <v>4</v>
      </c>
      <c r="L13" s="103"/>
      <c r="M13" s="101"/>
      <c r="N13" s="100" t="s">
        <v>50</v>
      </c>
      <c r="O13" s="101"/>
      <c r="P13" s="13" t="s">
        <v>418</v>
      </c>
      <c r="Q13" s="100">
        <v>2</v>
      </c>
      <c r="R13" s="101"/>
      <c r="S13" s="100">
        <v>3</v>
      </c>
      <c r="T13" s="101"/>
      <c r="U13" s="100" t="s">
        <v>416</v>
      </c>
      <c r="V13" s="101"/>
      <c r="W13" s="20" t="s">
        <v>33</v>
      </c>
      <c r="X13" s="13" t="s">
        <v>419</v>
      </c>
      <c r="Y13" s="25" t="s">
        <v>417</v>
      </c>
      <c r="Z13" s="14">
        <v>46023</v>
      </c>
      <c r="AA13" s="14">
        <v>46387</v>
      </c>
      <c r="AB13" s="98" t="s">
        <v>420</v>
      </c>
    </row>
    <row r="14" spans="1:28" s="4" customFormat="1" ht="56.25" x14ac:dyDescent="0.2">
      <c r="A14" s="10">
        <v>9</v>
      </c>
      <c r="B14" s="115" t="s">
        <v>384</v>
      </c>
      <c r="C14" s="115" t="s">
        <v>385</v>
      </c>
      <c r="D14" s="13" t="s">
        <v>179</v>
      </c>
      <c r="E14" s="13" t="s">
        <v>176</v>
      </c>
      <c r="F14" s="13" t="s">
        <v>51</v>
      </c>
      <c r="G14" s="13" t="s">
        <v>177</v>
      </c>
      <c r="H14" s="13" t="s">
        <v>52</v>
      </c>
      <c r="I14" s="102">
        <v>3</v>
      </c>
      <c r="J14" s="102"/>
      <c r="K14" s="102">
        <v>4</v>
      </c>
      <c r="L14" s="102"/>
      <c r="M14" s="102"/>
      <c r="N14" s="102" t="str">
        <f>IF(I14*K14&lt;=3,"BAJA",IF(AND(I14*K14&gt;=4,I14*K14&lt;=6),"MODERADA",IF(AND(I14*K14&gt;=8,I14*K14&lt;=12),"ALTA",IF(AND(I14*K14&gt;=15),"EXTREMA"))))</f>
        <v>ALTA</v>
      </c>
      <c r="O14" s="102"/>
      <c r="P14" s="13" t="s">
        <v>329</v>
      </c>
      <c r="Q14" s="102">
        <v>2</v>
      </c>
      <c r="R14" s="102"/>
      <c r="S14" s="102">
        <v>3</v>
      </c>
      <c r="T14" s="102"/>
      <c r="U14" s="100" t="str">
        <f t="shared" ref="U14:U15" si="2">IF(Q14*S14&lt;=3,"BAJA",IF(AND(Q14*S14&gt;=4,Q14*S14&lt;=6),"MODERADA",IF(AND(Q14*S14&gt;=8,Q14*S14&lt;=12),"ALTA",IF(AND(Q14*S14&gt;=15),"EXTREMA"))))</f>
        <v>MODERADA</v>
      </c>
      <c r="V14" s="101"/>
      <c r="W14" s="13" t="s">
        <v>33</v>
      </c>
      <c r="X14" s="23" t="s">
        <v>330</v>
      </c>
      <c r="Y14" s="12" t="s">
        <v>40</v>
      </c>
      <c r="Z14" s="14">
        <v>46023</v>
      </c>
      <c r="AA14" s="14">
        <v>46387</v>
      </c>
      <c r="AB14" s="97" t="s">
        <v>339</v>
      </c>
    </row>
    <row r="15" spans="1:28" s="4" customFormat="1" ht="57.75" customHeight="1" x14ac:dyDescent="0.2">
      <c r="A15" s="10">
        <v>10</v>
      </c>
      <c r="B15" s="118"/>
      <c r="C15" s="118"/>
      <c r="D15" s="13" t="s">
        <v>178</v>
      </c>
      <c r="E15" s="13" t="s">
        <v>30</v>
      </c>
      <c r="F15" s="13" t="s">
        <v>53</v>
      </c>
      <c r="G15" s="13" t="s">
        <v>54</v>
      </c>
      <c r="H15" s="13" t="s">
        <v>55</v>
      </c>
      <c r="I15" s="102">
        <v>3</v>
      </c>
      <c r="J15" s="102"/>
      <c r="K15" s="102">
        <v>4</v>
      </c>
      <c r="L15" s="102"/>
      <c r="M15" s="102"/>
      <c r="N15" s="102" t="str">
        <f>IF(I15*K15&lt;=3,"BAJA",IF(AND(I15*K15&gt;=4,I15*K15&lt;=6),"MODERADA",IF(AND(I15*K15&gt;=8,I15*K15&lt;=12),"ALTA",IF(AND(I15*K15&gt;=15),"EXTREMA"))))</f>
        <v>ALTA</v>
      </c>
      <c r="O15" s="102"/>
      <c r="P15" s="23" t="s">
        <v>332</v>
      </c>
      <c r="Q15" s="102">
        <v>2</v>
      </c>
      <c r="R15" s="102"/>
      <c r="S15" s="102">
        <v>3</v>
      </c>
      <c r="T15" s="102"/>
      <c r="U15" s="100" t="str">
        <f t="shared" si="2"/>
        <v>MODERADA</v>
      </c>
      <c r="V15" s="101"/>
      <c r="W15" s="13" t="s">
        <v>33</v>
      </c>
      <c r="X15" s="23" t="s">
        <v>331</v>
      </c>
      <c r="Y15" s="12" t="s">
        <v>56</v>
      </c>
      <c r="Z15" s="14">
        <v>46023</v>
      </c>
      <c r="AA15" s="14">
        <v>46387</v>
      </c>
      <c r="AB15" s="97" t="s">
        <v>340</v>
      </c>
    </row>
    <row r="16" spans="1:28" s="4" customFormat="1" ht="48.75" customHeight="1" x14ac:dyDescent="0.2">
      <c r="A16" s="10">
        <v>11</v>
      </c>
      <c r="B16" s="118"/>
      <c r="C16" s="118"/>
      <c r="D16" s="13" t="s">
        <v>211</v>
      </c>
      <c r="E16" s="13" t="s">
        <v>35</v>
      </c>
      <c r="F16" s="13" t="s">
        <v>57</v>
      </c>
      <c r="G16" s="20" t="s">
        <v>48</v>
      </c>
      <c r="H16" s="20" t="s">
        <v>49</v>
      </c>
      <c r="I16" s="102">
        <v>3</v>
      </c>
      <c r="J16" s="102"/>
      <c r="K16" s="102">
        <v>4</v>
      </c>
      <c r="L16" s="102"/>
      <c r="M16" s="102"/>
      <c r="N16" s="102" t="s">
        <v>50</v>
      </c>
      <c r="O16" s="102"/>
      <c r="P16" s="94" t="s">
        <v>333</v>
      </c>
      <c r="Q16" s="102">
        <v>2</v>
      </c>
      <c r="R16" s="102"/>
      <c r="S16" s="102">
        <v>3</v>
      </c>
      <c r="T16" s="102"/>
      <c r="U16" s="109" t="str">
        <f>IF(Q16*S16&lt;=3,"BAJA",IF(AND(Q16*S16&gt;=4,Q16*S16&lt;=6),"MODERADA",IF(AND(Q16*S16&gt;=8,Q16*S16&lt;=12),"ALTA",IF(AND(Q16*S16&gt;=15),"EXTREMA"))))</f>
        <v>MODERADA</v>
      </c>
      <c r="V16" s="110"/>
      <c r="W16" s="13" t="s">
        <v>39</v>
      </c>
      <c r="X16" s="20" t="s">
        <v>334</v>
      </c>
      <c r="Y16" s="13" t="s">
        <v>58</v>
      </c>
      <c r="Z16" s="96">
        <v>46023</v>
      </c>
      <c r="AA16" s="14">
        <v>46387</v>
      </c>
      <c r="AB16" s="92" t="s">
        <v>341</v>
      </c>
    </row>
    <row r="17" spans="1:28" s="4" customFormat="1" ht="45" x14ac:dyDescent="0.2">
      <c r="A17" s="91" t="s">
        <v>399</v>
      </c>
      <c r="B17" s="116"/>
      <c r="C17" s="116"/>
      <c r="D17" s="13" t="s">
        <v>388</v>
      </c>
      <c r="E17" s="13" t="s">
        <v>389</v>
      </c>
      <c r="F17" s="13" t="s">
        <v>392</v>
      </c>
      <c r="G17" s="24" t="s">
        <v>390</v>
      </c>
      <c r="H17" s="24" t="s">
        <v>391</v>
      </c>
      <c r="I17" s="100">
        <v>3</v>
      </c>
      <c r="J17" s="101"/>
      <c r="K17" s="100">
        <v>5</v>
      </c>
      <c r="L17" s="103"/>
      <c r="M17" s="101"/>
      <c r="N17" s="140" t="s">
        <v>393</v>
      </c>
      <c r="O17" s="141"/>
      <c r="P17" s="90" t="s">
        <v>408</v>
      </c>
      <c r="Q17" s="100">
        <v>3</v>
      </c>
      <c r="R17" s="101"/>
      <c r="S17" s="100">
        <v>4</v>
      </c>
      <c r="T17" s="101"/>
      <c r="U17" s="100" t="s">
        <v>50</v>
      </c>
      <c r="V17" s="101"/>
      <c r="W17" s="13" t="s">
        <v>313</v>
      </c>
      <c r="X17" s="24" t="s">
        <v>434</v>
      </c>
      <c r="Y17" s="13" t="s">
        <v>394</v>
      </c>
      <c r="Z17" s="14">
        <v>46023</v>
      </c>
      <c r="AA17" s="14">
        <v>46387</v>
      </c>
      <c r="AB17" s="93" t="s">
        <v>341</v>
      </c>
    </row>
    <row r="18" spans="1:28" s="4" customFormat="1" ht="160.5" customHeight="1" x14ac:dyDescent="0.2">
      <c r="A18" s="8">
        <v>13</v>
      </c>
      <c r="B18" s="115" t="s">
        <v>67</v>
      </c>
      <c r="C18" s="115" t="s">
        <v>68</v>
      </c>
      <c r="D18" s="13" t="s">
        <v>156</v>
      </c>
      <c r="E18" s="17" t="s">
        <v>220</v>
      </c>
      <c r="F18" s="8" t="s">
        <v>69</v>
      </c>
      <c r="G18" s="13" t="s">
        <v>180</v>
      </c>
      <c r="H18" s="38" t="s">
        <v>157</v>
      </c>
      <c r="I18" s="104">
        <v>3</v>
      </c>
      <c r="J18" s="105"/>
      <c r="K18" s="104" t="s">
        <v>32</v>
      </c>
      <c r="L18" s="114"/>
      <c r="M18" s="105"/>
      <c r="N18" s="104" t="str">
        <f>IF(I18*K18&lt;=3,"BAJA",IF(AND(I18*K18&gt;=4,I18*K18&lt;=6),"MODERADA",IF(AND(I18*K18&gt;=8,I18*K18&lt;=12),"ALTA",IF(AND(I18*K18&gt;=15),"EXTREMA"))))</f>
        <v>ALTA</v>
      </c>
      <c r="O18" s="105"/>
      <c r="P18" s="13" t="s">
        <v>247</v>
      </c>
      <c r="Q18" s="104">
        <v>2</v>
      </c>
      <c r="R18" s="105"/>
      <c r="S18" s="104">
        <v>3</v>
      </c>
      <c r="T18" s="105"/>
      <c r="U18" s="104" t="str">
        <f>IF(Q18*S18&lt;=3,"BAJA",IF(AND(Q18*S18&gt;=4,Q18*S18&lt;=6),"MODERADA",IF(AND(Q18*S18&gt;=8,Q18*S18&lt;=12),"ALTA",IF(AND(Q18*S18&gt;=15),"EXTREMA"))))</f>
        <v>MODERADA</v>
      </c>
      <c r="V18" s="105"/>
      <c r="W18" s="8" t="s">
        <v>33</v>
      </c>
      <c r="X18" s="22" t="s">
        <v>325</v>
      </c>
      <c r="Y18" s="17" t="s">
        <v>71</v>
      </c>
      <c r="Z18" s="14">
        <v>46023</v>
      </c>
      <c r="AA18" s="14">
        <v>46387</v>
      </c>
      <c r="AB18" s="97" t="s">
        <v>342</v>
      </c>
    </row>
    <row r="19" spans="1:28" s="4" customFormat="1" ht="90" x14ac:dyDescent="0.2">
      <c r="A19" s="8">
        <v>14</v>
      </c>
      <c r="B19" s="116"/>
      <c r="C19" s="116"/>
      <c r="D19" s="13" t="s">
        <v>181</v>
      </c>
      <c r="E19" s="13" t="s">
        <v>221</v>
      </c>
      <c r="F19" s="13" t="s">
        <v>72</v>
      </c>
      <c r="G19" s="22" t="s">
        <v>182</v>
      </c>
      <c r="H19" s="38" t="s">
        <v>70</v>
      </c>
      <c r="I19" s="102">
        <v>3</v>
      </c>
      <c r="J19" s="102"/>
      <c r="K19" s="102">
        <v>4</v>
      </c>
      <c r="L19" s="102"/>
      <c r="M19" s="102"/>
      <c r="N19" s="102" t="str">
        <f>IF(I19*K19&lt;=3,"BAJA",IF(AND(I19*K19&gt;=4,I19*K19&lt;=6),"MODERADA",IF(AND(I19*K19&gt;=8,I19*K19&lt;=12),"ALTA",IF(AND(I19*K19&gt;=15),"EXTREMA"))))</f>
        <v>ALTA</v>
      </c>
      <c r="O19" s="102"/>
      <c r="P19" s="13" t="s">
        <v>246</v>
      </c>
      <c r="Q19" s="102">
        <v>2</v>
      </c>
      <c r="R19" s="102"/>
      <c r="S19" s="102">
        <v>3</v>
      </c>
      <c r="T19" s="102"/>
      <c r="U19" s="100" t="str">
        <f>IF(Q19*S19&lt;=3,"BAJA",IF(AND(Q19*S19&gt;=4,Q19*S19&lt;=6),"MODERADA",IF(AND(Q19*S19&gt;=8,Q19*S19&lt;=12),"ALTA",IF(AND(Q19*S19&gt;=15),"EXTREMA"))))</f>
        <v>MODERADA</v>
      </c>
      <c r="V19" s="101"/>
      <c r="W19" s="13" t="s">
        <v>33</v>
      </c>
      <c r="X19" s="13" t="s">
        <v>249</v>
      </c>
      <c r="Y19" s="13" t="s">
        <v>71</v>
      </c>
      <c r="Z19" s="14">
        <v>46023</v>
      </c>
      <c r="AA19" s="14">
        <v>46387</v>
      </c>
      <c r="AB19" s="97" t="s">
        <v>343</v>
      </c>
    </row>
    <row r="20" spans="1:28" s="4" customFormat="1" ht="82.5" customHeight="1" x14ac:dyDescent="0.2">
      <c r="A20" s="8">
        <v>15</v>
      </c>
      <c r="B20" s="8" t="s">
        <v>372</v>
      </c>
      <c r="C20" s="8" t="s">
        <v>68</v>
      </c>
      <c r="D20" s="13" t="s">
        <v>183</v>
      </c>
      <c r="E20" s="13" t="s">
        <v>64</v>
      </c>
      <c r="F20" s="13" t="s">
        <v>73</v>
      </c>
      <c r="G20" s="20" t="s">
        <v>184</v>
      </c>
      <c r="H20" s="20" t="s">
        <v>74</v>
      </c>
      <c r="I20" s="102">
        <v>3</v>
      </c>
      <c r="J20" s="102"/>
      <c r="K20" s="102">
        <v>4</v>
      </c>
      <c r="L20" s="102"/>
      <c r="M20" s="102"/>
      <c r="N20" s="102" t="str">
        <f>IF(I20*K20&lt;=3,"BAJA",IF(AND(I20*K20&gt;=4,I20*K20&lt;=6),"MODERADA",IF(AND(I20*K20&gt;=8,I20*K20&lt;=12),"ALTA",IF(AND(I20*K20&gt;=15),"EXTREMA"))))</f>
        <v>ALTA</v>
      </c>
      <c r="O20" s="102"/>
      <c r="P20" s="20" t="s">
        <v>248</v>
      </c>
      <c r="Q20" s="102">
        <v>2</v>
      </c>
      <c r="R20" s="102"/>
      <c r="S20" s="102">
        <v>3</v>
      </c>
      <c r="T20" s="102"/>
      <c r="U20" s="109" t="str">
        <f>IF(Q20*S20&lt;=3,"BAJA",IF(AND(Q20*S20&gt;=4,Q20*S20&lt;=6),"MODERADA",IF(AND(Q20*S20&gt;=8,Q20*S20&lt;=12),"ALTA",IF(AND(Q20*S20&gt;=15),"EXTREMA"))))</f>
        <v>MODERADA</v>
      </c>
      <c r="V20" s="110"/>
      <c r="W20" s="13" t="s">
        <v>33</v>
      </c>
      <c r="X20" s="95" t="s">
        <v>326</v>
      </c>
      <c r="Y20" s="13" t="s">
        <v>75</v>
      </c>
      <c r="Z20" s="96">
        <v>46023</v>
      </c>
      <c r="AA20" s="14">
        <v>46387</v>
      </c>
      <c r="AB20" s="92" t="s">
        <v>343</v>
      </c>
    </row>
    <row r="21" spans="1:28" s="4" customFormat="1" ht="102.75" customHeight="1" x14ac:dyDescent="0.2">
      <c r="A21" s="13">
        <v>16</v>
      </c>
      <c r="B21" s="115" t="s">
        <v>185</v>
      </c>
      <c r="C21" s="8" t="s">
        <v>68</v>
      </c>
      <c r="D21" s="13" t="s">
        <v>158</v>
      </c>
      <c r="E21" s="19" t="s">
        <v>35</v>
      </c>
      <c r="F21" s="19" t="s">
        <v>77</v>
      </c>
      <c r="G21" s="21" t="s">
        <v>228</v>
      </c>
      <c r="H21" s="13" t="s">
        <v>78</v>
      </c>
      <c r="I21" s="100">
        <v>3</v>
      </c>
      <c r="J21" s="101"/>
      <c r="K21" s="100">
        <v>4</v>
      </c>
      <c r="L21" s="103"/>
      <c r="M21" s="101"/>
      <c r="N21" s="100" t="str">
        <f t="shared" ref="N21:N31" si="3">IF(I21*K21&lt;=3,"BAJA",IF(AND(I21*K21&gt;=4,I21*K21&lt;=6),"MODERADA",IF(AND(I21*K21&gt;=8,I21*K21&lt;=12),"ALTA",IF(AND(I21*K21&gt;=15),"EXTREMA"))))</f>
        <v>ALTA</v>
      </c>
      <c r="O21" s="101"/>
      <c r="P21" s="13" t="s">
        <v>250</v>
      </c>
      <c r="Q21" s="100">
        <v>2</v>
      </c>
      <c r="R21" s="101"/>
      <c r="S21" s="100">
        <v>3</v>
      </c>
      <c r="T21" s="101"/>
      <c r="U21" s="100" t="str">
        <f t="shared" ref="U21:U31" si="4">IF(Q21*S21&lt;=3,"BAJA",IF(AND(Q21*S21&gt;=4,Q21*S21&lt;=6),"MODERADA",IF(AND(Q21*S21&gt;=8,Q21*S21&lt;=12),"ALTA",IF(AND(Q21*S21&gt;=15),"EXTREMA"))))</f>
        <v>MODERADA</v>
      </c>
      <c r="V21" s="101"/>
      <c r="W21" s="13" t="s">
        <v>33</v>
      </c>
      <c r="X21" s="13" t="s">
        <v>251</v>
      </c>
      <c r="Y21" s="19" t="s">
        <v>79</v>
      </c>
      <c r="Z21" s="14">
        <v>46023</v>
      </c>
      <c r="AA21" s="14">
        <v>46387</v>
      </c>
      <c r="AB21" s="97" t="s">
        <v>343</v>
      </c>
    </row>
    <row r="22" spans="1:28" s="4" customFormat="1" ht="102.75" customHeight="1" x14ac:dyDescent="0.2">
      <c r="A22" s="13">
        <v>17</v>
      </c>
      <c r="B22" s="116"/>
      <c r="C22" s="8" t="s">
        <v>68</v>
      </c>
      <c r="D22" s="13" t="s">
        <v>252</v>
      </c>
      <c r="E22" s="19" t="s">
        <v>191</v>
      </c>
      <c r="F22" s="19" t="s">
        <v>77</v>
      </c>
      <c r="G22" s="22" t="s">
        <v>253</v>
      </c>
      <c r="H22" s="13" t="s">
        <v>254</v>
      </c>
      <c r="I22" s="100">
        <v>3</v>
      </c>
      <c r="J22" s="101"/>
      <c r="K22" s="100">
        <v>4</v>
      </c>
      <c r="L22" s="103"/>
      <c r="M22" s="101"/>
      <c r="N22" s="100" t="str">
        <f t="shared" ref="N22" si="5">IF(I22*K22&lt;=3,"BAJA",IF(AND(I22*K22&gt;=4,I22*K22&lt;=6),"MODERADA",IF(AND(I22*K22&gt;=8,I22*K22&lt;=12),"ALTA",IF(AND(I22*K22&gt;=15),"EXTREMA"))))</f>
        <v>ALTA</v>
      </c>
      <c r="O22" s="101"/>
      <c r="P22" s="13" t="s">
        <v>255</v>
      </c>
      <c r="Q22" s="100">
        <v>2</v>
      </c>
      <c r="R22" s="101"/>
      <c r="S22" s="100">
        <v>3</v>
      </c>
      <c r="T22" s="101"/>
      <c r="U22" s="100" t="str">
        <f t="shared" ref="U22" si="6">IF(Q22*S22&lt;=3,"BAJA",IF(AND(Q22*S22&gt;=4,Q22*S22&lt;=6),"MODERADA",IF(AND(Q22*S22&gt;=8,Q22*S22&lt;=12),"ALTA",IF(AND(Q22*S22&gt;=15),"EXTREMA"))))</f>
        <v>MODERADA</v>
      </c>
      <c r="V22" s="101"/>
      <c r="W22" s="13" t="s">
        <v>33</v>
      </c>
      <c r="X22" s="13" t="s">
        <v>256</v>
      </c>
      <c r="Y22" s="19" t="s">
        <v>40</v>
      </c>
      <c r="Z22" s="14">
        <v>46023</v>
      </c>
      <c r="AA22" s="14">
        <v>46387</v>
      </c>
      <c r="AB22" s="97" t="s">
        <v>344</v>
      </c>
    </row>
    <row r="23" spans="1:28" s="4" customFormat="1" ht="60.75" customHeight="1" x14ac:dyDescent="0.2">
      <c r="A23" s="8">
        <v>18</v>
      </c>
      <c r="B23" s="117" t="s">
        <v>80</v>
      </c>
      <c r="C23" s="117" t="s">
        <v>68</v>
      </c>
      <c r="D23" s="13" t="s">
        <v>159</v>
      </c>
      <c r="E23" s="19" t="s">
        <v>64</v>
      </c>
      <c r="F23" s="19" t="s">
        <v>81</v>
      </c>
      <c r="G23" s="13" t="s">
        <v>82</v>
      </c>
      <c r="H23" s="13" t="s">
        <v>83</v>
      </c>
      <c r="I23" s="100">
        <v>3</v>
      </c>
      <c r="J23" s="101"/>
      <c r="K23" s="100">
        <v>4</v>
      </c>
      <c r="L23" s="103"/>
      <c r="M23" s="101"/>
      <c r="N23" s="100" t="str">
        <f t="shared" si="3"/>
        <v>ALTA</v>
      </c>
      <c r="O23" s="101"/>
      <c r="P23" s="26" t="s">
        <v>435</v>
      </c>
      <c r="Q23" s="100">
        <v>3</v>
      </c>
      <c r="R23" s="101"/>
      <c r="S23" s="100">
        <v>3</v>
      </c>
      <c r="T23" s="101"/>
      <c r="U23" s="100" t="str">
        <f t="shared" si="4"/>
        <v>ALTA</v>
      </c>
      <c r="V23" s="101"/>
      <c r="W23" s="13" t="s">
        <v>33</v>
      </c>
      <c r="X23" s="13" t="s">
        <v>327</v>
      </c>
      <c r="Y23" s="19" t="s">
        <v>84</v>
      </c>
      <c r="Z23" s="14">
        <v>46023</v>
      </c>
      <c r="AA23" s="14">
        <v>46387</v>
      </c>
      <c r="AB23" s="97" t="s">
        <v>345</v>
      </c>
    </row>
    <row r="24" spans="1:28" s="4" customFormat="1" ht="63" customHeight="1" x14ac:dyDescent="0.2">
      <c r="A24" s="8">
        <v>19</v>
      </c>
      <c r="B24" s="117"/>
      <c r="C24" s="117"/>
      <c r="D24" s="13" t="s">
        <v>210</v>
      </c>
      <c r="E24" s="19" t="s">
        <v>64</v>
      </c>
      <c r="F24" s="19" t="s">
        <v>85</v>
      </c>
      <c r="G24" s="27" t="s">
        <v>87</v>
      </c>
      <c r="H24" s="28" t="s">
        <v>86</v>
      </c>
      <c r="I24" s="106">
        <v>3</v>
      </c>
      <c r="J24" s="101"/>
      <c r="K24" s="100">
        <v>4</v>
      </c>
      <c r="L24" s="103"/>
      <c r="M24" s="101"/>
      <c r="N24" s="100" t="str">
        <f t="shared" si="3"/>
        <v>ALTA</v>
      </c>
      <c r="O24" s="101"/>
      <c r="P24" s="29" t="s">
        <v>258</v>
      </c>
      <c r="Q24" s="100">
        <v>3</v>
      </c>
      <c r="R24" s="101"/>
      <c r="S24" s="100">
        <v>3</v>
      </c>
      <c r="T24" s="101"/>
      <c r="U24" s="109" t="str">
        <f t="shared" si="4"/>
        <v>ALTA</v>
      </c>
      <c r="V24" s="110"/>
      <c r="W24" s="20" t="s">
        <v>33</v>
      </c>
      <c r="X24" s="13" t="s">
        <v>328</v>
      </c>
      <c r="Y24" s="19" t="s">
        <v>84</v>
      </c>
      <c r="Z24" s="14">
        <v>46023</v>
      </c>
      <c r="AA24" s="14">
        <v>46387</v>
      </c>
      <c r="AB24" s="97" t="s">
        <v>345</v>
      </c>
    </row>
    <row r="25" spans="1:28" s="4" customFormat="1" ht="39" customHeight="1" x14ac:dyDescent="0.2">
      <c r="A25" s="8">
        <v>20</v>
      </c>
      <c r="B25" s="115" t="s">
        <v>88</v>
      </c>
      <c r="C25" s="115" t="s">
        <v>68</v>
      </c>
      <c r="D25" s="89" t="s">
        <v>160</v>
      </c>
      <c r="E25" s="19" t="s">
        <v>64</v>
      </c>
      <c r="F25" s="19" t="s">
        <v>89</v>
      </c>
      <c r="G25" s="13" t="s">
        <v>91</v>
      </c>
      <c r="H25" s="13" t="s">
        <v>90</v>
      </c>
      <c r="I25" s="100">
        <v>2</v>
      </c>
      <c r="J25" s="101"/>
      <c r="K25" s="100">
        <v>4</v>
      </c>
      <c r="L25" s="103"/>
      <c r="M25" s="101"/>
      <c r="N25" s="100" t="str">
        <f t="shared" si="3"/>
        <v>ALTA</v>
      </c>
      <c r="O25" s="101"/>
      <c r="P25" s="8" t="s">
        <v>260</v>
      </c>
      <c r="Q25" s="104">
        <v>2</v>
      </c>
      <c r="R25" s="105"/>
      <c r="S25" s="104">
        <v>3</v>
      </c>
      <c r="T25" s="105"/>
      <c r="U25" s="104" t="str">
        <f t="shared" si="4"/>
        <v>MODERADA</v>
      </c>
      <c r="V25" s="105"/>
      <c r="W25" s="8" t="s">
        <v>33</v>
      </c>
      <c r="X25" s="41" t="s">
        <v>259</v>
      </c>
      <c r="Y25" s="19" t="s">
        <v>76</v>
      </c>
      <c r="Z25" s="14">
        <v>46023</v>
      </c>
      <c r="AA25" s="14">
        <v>46387</v>
      </c>
      <c r="AB25" s="97" t="s">
        <v>345</v>
      </c>
    </row>
    <row r="26" spans="1:28" s="4" customFormat="1" ht="56.25" x14ac:dyDescent="0.2">
      <c r="A26" s="13">
        <v>21</v>
      </c>
      <c r="B26" s="116"/>
      <c r="C26" s="116"/>
      <c r="D26" s="99" t="s">
        <v>261</v>
      </c>
      <c r="E26" s="30" t="s">
        <v>64</v>
      </c>
      <c r="F26" s="31" t="s">
        <v>93</v>
      </c>
      <c r="G26" s="32" t="s">
        <v>186</v>
      </c>
      <c r="H26" s="33" t="s">
        <v>187</v>
      </c>
      <c r="I26" s="106">
        <v>2</v>
      </c>
      <c r="J26" s="119"/>
      <c r="K26" s="106">
        <v>5</v>
      </c>
      <c r="L26" s="103"/>
      <c r="M26" s="101"/>
      <c r="N26" s="109" t="str">
        <f t="shared" si="3"/>
        <v>ALTA</v>
      </c>
      <c r="O26" s="111"/>
      <c r="P26" s="42" t="s">
        <v>262</v>
      </c>
      <c r="Q26" s="112">
        <v>2</v>
      </c>
      <c r="R26" s="113"/>
      <c r="S26" s="112">
        <v>3</v>
      </c>
      <c r="T26" s="105"/>
      <c r="U26" s="104" t="str">
        <f t="shared" si="4"/>
        <v>MODERADA</v>
      </c>
      <c r="V26" s="113"/>
      <c r="W26" s="43" t="s">
        <v>33</v>
      </c>
      <c r="X26" s="44" t="s">
        <v>263</v>
      </c>
      <c r="Y26" s="34" t="s">
        <v>76</v>
      </c>
      <c r="Z26" s="14">
        <v>46023</v>
      </c>
      <c r="AA26" s="14">
        <v>46387</v>
      </c>
      <c r="AB26" s="97" t="s">
        <v>346</v>
      </c>
    </row>
    <row r="27" spans="1:28" s="4" customFormat="1" ht="42" customHeight="1" x14ac:dyDescent="0.2">
      <c r="A27" s="91" t="s">
        <v>396</v>
      </c>
      <c r="B27" s="115" t="s">
        <v>395</v>
      </c>
      <c r="C27" s="115" t="s">
        <v>68</v>
      </c>
      <c r="D27" s="24" t="s">
        <v>432</v>
      </c>
      <c r="E27" s="35" t="s">
        <v>421</v>
      </c>
      <c r="F27" s="35" t="s">
        <v>433</v>
      </c>
      <c r="G27" s="13" t="s">
        <v>423</v>
      </c>
      <c r="H27" s="33" t="s">
        <v>187</v>
      </c>
      <c r="I27" s="106">
        <v>3</v>
      </c>
      <c r="J27" s="101"/>
      <c r="K27" s="100">
        <v>4</v>
      </c>
      <c r="L27" s="103"/>
      <c r="M27" s="101"/>
      <c r="N27" s="100" t="str">
        <f t="shared" ref="N27" si="7">IF(I27*K27&lt;=3,"BAJA",IF(AND(I27*K27&gt;=4,I27*K27&lt;=6),"MODERADA",IF(AND(I27*K27&gt;=8,I27*K27&lt;=12),"ALTA",IF(AND(I27*K27&gt;=15),"EXTREMA"))))</f>
        <v>ALTA</v>
      </c>
      <c r="O27" s="101"/>
      <c r="P27" s="40" t="s">
        <v>424</v>
      </c>
      <c r="Q27" s="104">
        <v>2</v>
      </c>
      <c r="R27" s="105"/>
      <c r="S27" s="104">
        <v>3</v>
      </c>
      <c r="T27" s="105"/>
      <c r="U27" s="104" t="str">
        <f t="shared" ref="U27" si="8">IF(Q27*S27&lt;=3,"BAJA",IF(AND(Q27*S27&gt;=4,Q27*S27&lt;=6),"MODERADA",IF(AND(Q27*S27&gt;=8,Q27*S27&lt;=12),"ALTA",IF(AND(Q27*S27&gt;=15),"EXTREMA"))))</f>
        <v>MODERADA</v>
      </c>
      <c r="V27" s="105"/>
      <c r="W27" s="8" t="s">
        <v>33</v>
      </c>
      <c r="X27" s="40" t="s">
        <v>426</v>
      </c>
      <c r="Y27" s="24" t="s">
        <v>429</v>
      </c>
      <c r="Z27" s="14">
        <v>46023</v>
      </c>
      <c r="AA27" s="14">
        <v>46387</v>
      </c>
      <c r="AB27" s="97" t="s">
        <v>431</v>
      </c>
    </row>
    <row r="28" spans="1:28" s="4" customFormat="1" ht="54" customHeight="1" x14ac:dyDescent="0.2">
      <c r="A28" s="91" t="s">
        <v>397</v>
      </c>
      <c r="B28" s="116"/>
      <c r="C28" s="116"/>
      <c r="D28" s="24" t="s">
        <v>422</v>
      </c>
      <c r="E28" s="35" t="s">
        <v>421</v>
      </c>
      <c r="F28" s="35" t="s">
        <v>433</v>
      </c>
      <c r="G28" s="13" t="s">
        <v>425</v>
      </c>
      <c r="H28" s="33" t="s">
        <v>187</v>
      </c>
      <c r="I28" s="106">
        <v>3</v>
      </c>
      <c r="J28" s="101"/>
      <c r="K28" s="100">
        <v>4</v>
      </c>
      <c r="L28" s="103"/>
      <c r="M28" s="101"/>
      <c r="N28" s="100" t="str">
        <f t="shared" ref="N28" si="9">IF(I28*K28&lt;=3,"BAJA",IF(AND(I28*K28&gt;=4,I28*K28&lt;=6),"MODERADA",IF(AND(I28*K28&gt;=8,I28*K28&lt;=12),"ALTA",IF(AND(I28*K28&gt;=15),"EXTREMA"))))</f>
        <v>ALTA</v>
      </c>
      <c r="O28" s="101"/>
      <c r="P28" s="40" t="s">
        <v>427</v>
      </c>
      <c r="Q28" s="104">
        <v>2</v>
      </c>
      <c r="R28" s="105"/>
      <c r="S28" s="104">
        <v>3</v>
      </c>
      <c r="T28" s="105"/>
      <c r="U28" s="104" t="str">
        <f t="shared" ref="U28" si="10">IF(Q28*S28&lt;=3,"BAJA",IF(AND(Q28*S28&gt;=4,Q28*S28&lt;=6),"MODERADA",IF(AND(Q28*S28&gt;=8,Q28*S28&lt;=12),"ALTA",IF(AND(Q28*S28&gt;=15),"EXTREMA"))))</f>
        <v>MODERADA</v>
      </c>
      <c r="V28" s="105"/>
      <c r="W28" s="39" t="s">
        <v>33</v>
      </c>
      <c r="X28" s="40" t="s">
        <v>428</v>
      </c>
      <c r="Y28" s="24" t="s">
        <v>430</v>
      </c>
      <c r="Z28" s="14">
        <v>46023</v>
      </c>
      <c r="AA28" s="14">
        <v>46387</v>
      </c>
      <c r="AB28" s="97" t="s">
        <v>431</v>
      </c>
    </row>
    <row r="29" spans="1:28" s="4" customFormat="1" ht="50.25" customHeight="1" x14ac:dyDescent="0.2">
      <c r="A29" s="8">
        <v>24</v>
      </c>
      <c r="B29" s="115" t="s">
        <v>94</v>
      </c>
      <c r="C29" s="115" t="s">
        <v>400</v>
      </c>
      <c r="D29" s="13" t="s">
        <v>209</v>
      </c>
      <c r="E29" s="19" t="s">
        <v>220</v>
      </c>
      <c r="F29" s="19" t="s">
        <v>96</v>
      </c>
      <c r="G29" s="13" t="s">
        <v>229</v>
      </c>
      <c r="H29" s="38" t="s">
        <v>70</v>
      </c>
      <c r="I29" s="100">
        <v>3</v>
      </c>
      <c r="J29" s="101"/>
      <c r="K29" s="100">
        <v>2</v>
      </c>
      <c r="L29" s="103"/>
      <c r="M29" s="101"/>
      <c r="N29" s="100" t="str">
        <f t="shared" si="3"/>
        <v>MODERADA</v>
      </c>
      <c r="O29" s="101"/>
      <c r="P29" s="41" t="s">
        <v>265</v>
      </c>
      <c r="Q29" s="100">
        <v>1</v>
      </c>
      <c r="R29" s="101"/>
      <c r="S29" s="100">
        <v>2</v>
      </c>
      <c r="T29" s="101"/>
      <c r="U29" s="100" t="str">
        <f t="shared" si="4"/>
        <v>BAJA</v>
      </c>
      <c r="V29" s="101"/>
      <c r="W29" s="13" t="s">
        <v>44</v>
      </c>
      <c r="X29" s="41" t="s">
        <v>264</v>
      </c>
      <c r="Y29" s="19" t="s">
        <v>76</v>
      </c>
      <c r="Z29" s="14">
        <v>46023</v>
      </c>
      <c r="AA29" s="14">
        <v>46387</v>
      </c>
      <c r="AB29" s="97" t="s">
        <v>347</v>
      </c>
    </row>
    <row r="30" spans="1:28" s="4" customFormat="1" ht="37.5" customHeight="1" x14ac:dyDescent="0.2">
      <c r="A30" s="8">
        <v>25</v>
      </c>
      <c r="B30" s="118"/>
      <c r="C30" s="118"/>
      <c r="D30" s="22" t="s">
        <v>188</v>
      </c>
      <c r="E30" s="13" t="s">
        <v>64</v>
      </c>
      <c r="F30" s="13" t="s">
        <v>97</v>
      </c>
      <c r="G30" s="13" t="s">
        <v>189</v>
      </c>
      <c r="H30" s="13" t="s">
        <v>98</v>
      </c>
      <c r="I30" s="102">
        <v>2</v>
      </c>
      <c r="J30" s="102"/>
      <c r="K30" s="102">
        <v>2</v>
      </c>
      <c r="L30" s="102"/>
      <c r="M30" s="102"/>
      <c r="N30" s="102" t="str">
        <f t="shared" si="3"/>
        <v>MODERADA</v>
      </c>
      <c r="O30" s="102"/>
      <c r="P30" s="8" t="s">
        <v>267</v>
      </c>
      <c r="Q30" s="102">
        <v>1</v>
      </c>
      <c r="R30" s="102"/>
      <c r="S30" s="102">
        <v>3</v>
      </c>
      <c r="T30" s="102"/>
      <c r="U30" s="109" t="str">
        <f t="shared" si="4"/>
        <v>BAJA</v>
      </c>
      <c r="V30" s="110"/>
      <c r="W30" s="20" t="s">
        <v>33</v>
      </c>
      <c r="X30" s="41" t="s">
        <v>266</v>
      </c>
      <c r="Y30" s="13" t="s">
        <v>76</v>
      </c>
      <c r="Z30" s="14">
        <v>46023</v>
      </c>
      <c r="AA30" s="14">
        <v>46387</v>
      </c>
      <c r="AB30" s="97" t="s">
        <v>347</v>
      </c>
    </row>
    <row r="31" spans="1:28" s="4" customFormat="1" ht="39.75" customHeight="1" x14ac:dyDescent="0.2">
      <c r="A31" s="8">
        <v>26</v>
      </c>
      <c r="B31" s="118"/>
      <c r="C31" s="118"/>
      <c r="D31" s="13" t="s">
        <v>161</v>
      </c>
      <c r="E31" s="19" t="s">
        <v>223</v>
      </c>
      <c r="F31" s="19" t="s">
        <v>99</v>
      </c>
      <c r="G31" s="13" t="s">
        <v>100</v>
      </c>
      <c r="H31" s="38" t="s">
        <v>70</v>
      </c>
      <c r="I31" s="100">
        <v>2</v>
      </c>
      <c r="J31" s="101"/>
      <c r="K31" s="100">
        <v>3</v>
      </c>
      <c r="L31" s="103"/>
      <c r="M31" s="101"/>
      <c r="N31" s="100" t="str">
        <f t="shared" si="3"/>
        <v>MODERADA</v>
      </c>
      <c r="O31" s="101"/>
      <c r="P31" s="13" t="s">
        <v>271</v>
      </c>
      <c r="Q31" s="100">
        <v>1</v>
      </c>
      <c r="R31" s="101"/>
      <c r="S31" s="100">
        <v>3</v>
      </c>
      <c r="T31" s="101"/>
      <c r="U31" s="100" t="str">
        <f t="shared" si="4"/>
        <v>BAJA</v>
      </c>
      <c r="V31" s="101"/>
      <c r="W31" s="13" t="s">
        <v>33</v>
      </c>
      <c r="X31" s="13" t="s">
        <v>272</v>
      </c>
      <c r="Y31" s="13" t="s">
        <v>76</v>
      </c>
      <c r="Z31" s="14">
        <v>46023</v>
      </c>
      <c r="AA31" s="14">
        <v>46387</v>
      </c>
      <c r="AB31" s="97" t="s">
        <v>347</v>
      </c>
    </row>
    <row r="32" spans="1:28" s="4" customFormat="1" ht="32.25" customHeight="1" x14ac:dyDescent="0.2">
      <c r="A32" s="8">
        <v>27</v>
      </c>
      <c r="B32" s="116"/>
      <c r="C32" s="116"/>
      <c r="D32" s="45" t="s">
        <v>190</v>
      </c>
      <c r="E32" s="13" t="s">
        <v>42</v>
      </c>
      <c r="F32" s="13" t="s">
        <v>101</v>
      </c>
      <c r="G32" s="13" t="s">
        <v>162</v>
      </c>
      <c r="H32" s="13" t="s">
        <v>102</v>
      </c>
      <c r="I32" s="102">
        <v>3</v>
      </c>
      <c r="J32" s="102"/>
      <c r="K32" s="102">
        <v>3</v>
      </c>
      <c r="L32" s="102"/>
      <c r="M32" s="102"/>
      <c r="N32" s="100" t="str">
        <f t="shared" ref="N32:N37" si="11">IF(I32*K32&lt;=3,"BAJA",IF(AND(I32*K32&gt;=4,I32*K32&lt;=6),"MODERADA",IF(AND(I32*K32&gt;=8,I32*K32&lt;=12),"ALTA",IF(AND(I32*K32&gt;=15),"EXTREMA"))))</f>
        <v>ALTA</v>
      </c>
      <c r="O32" s="101"/>
      <c r="P32" s="13" t="s">
        <v>273</v>
      </c>
      <c r="Q32" s="102">
        <v>2</v>
      </c>
      <c r="R32" s="102"/>
      <c r="S32" s="102">
        <v>3</v>
      </c>
      <c r="T32" s="102"/>
      <c r="U32" s="100" t="str">
        <f t="shared" ref="U32:U37" si="12">IF(Q32*S32&lt;=3,"BAJA",IF(AND(Q32*S32&gt;=4,Q32*S32&lt;=6),"MODERADA",IF(AND(Q32*S32&gt;=8,Q32*S32&lt;=12),"ALTA",IF(AND(Q32*S32&gt;=15),"EXTREMA"))))</f>
        <v>MODERADA</v>
      </c>
      <c r="V32" s="101"/>
      <c r="W32" s="13" t="s">
        <v>33</v>
      </c>
      <c r="X32" s="13" t="s">
        <v>274</v>
      </c>
      <c r="Y32" s="13" t="s">
        <v>76</v>
      </c>
      <c r="Z32" s="14">
        <v>46023</v>
      </c>
      <c r="AA32" s="14">
        <v>46387</v>
      </c>
      <c r="AB32" s="97" t="s">
        <v>347</v>
      </c>
    </row>
    <row r="33" spans="1:28" s="4" customFormat="1" ht="69" customHeight="1" x14ac:dyDescent="0.2">
      <c r="A33" s="8">
        <v>28</v>
      </c>
      <c r="B33" s="118" t="s">
        <v>278</v>
      </c>
      <c r="C33" s="118" t="s">
        <v>400</v>
      </c>
      <c r="D33" s="13" t="s">
        <v>163</v>
      </c>
      <c r="E33" s="13" t="s">
        <v>103</v>
      </c>
      <c r="F33" s="13" t="s">
        <v>104</v>
      </c>
      <c r="G33" s="13" t="s">
        <v>193</v>
      </c>
      <c r="H33" s="13" t="s">
        <v>105</v>
      </c>
      <c r="I33" s="102">
        <v>3</v>
      </c>
      <c r="J33" s="102"/>
      <c r="K33" s="102">
        <v>4</v>
      </c>
      <c r="L33" s="102"/>
      <c r="M33" s="102"/>
      <c r="N33" s="100" t="str">
        <f t="shared" si="11"/>
        <v>ALTA</v>
      </c>
      <c r="O33" s="101"/>
      <c r="P33" s="23" t="s">
        <v>275</v>
      </c>
      <c r="Q33" s="102">
        <v>2</v>
      </c>
      <c r="R33" s="102"/>
      <c r="S33" s="102">
        <v>3</v>
      </c>
      <c r="T33" s="102"/>
      <c r="U33" s="100" t="str">
        <f t="shared" si="12"/>
        <v>MODERADA</v>
      </c>
      <c r="V33" s="101"/>
      <c r="W33" s="13" t="s">
        <v>33</v>
      </c>
      <c r="X33" s="13" t="s">
        <v>279</v>
      </c>
      <c r="Y33" s="13" t="s">
        <v>106</v>
      </c>
      <c r="Z33" s="14">
        <v>46023</v>
      </c>
      <c r="AA33" s="14">
        <v>46387</v>
      </c>
      <c r="AB33" s="97" t="s">
        <v>346</v>
      </c>
    </row>
    <row r="34" spans="1:28" s="4" customFormat="1" ht="45" x14ac:dyDescent="0.2">
      <c r="A34" s="22">
        <v>29</v>
      </c>
      <c r="B34" s="118"/>
      <c r="C34" s="118"/>
      <c r="D34" s="13" t="s">
        <v>268</v>
      </c>
      <c r="E34" s="13" t="s">
        <v>280</v>
      </c>
      <c r="F34" s="13" t="s">
        <v>286</v>
      </c>
      <c r="G34" s="13" t="s">
        <v>281</v>
      </c>
      <c r="H34" s="13" t="s">
        <v>284</v>
      </c>
      <c r="I34" s="100">
        <v>3</v>
      </c>
      <c r="J34" s="101"/>
      <c r="K34" s="100">
        <v>4</v>
      </c>
      <c r="L34" s="103"/>
      <c r="M34" s="101"/>
      <c r="N34" s="100" t="str">
        <f t="shared" ref="N34" si="13">IF(I34*K34&lt;=3,"BAJA",IF(AND(I34*K34&gt;=4,I34*K34&lt;=6),"MODERADA",IF(AND(I34*K34&gt;=8,I34*K34&lt;=12),"ALTA",IF(AND(I34*K34&gt;=15),"EXTREMA"))))</f>
        <v>ALTA</v>
      </c>
      <c r="O34" s="101"/>
      <c r="P34" s="37" t="s">
        <v>192</v>
      </c>
      <c r="Q34" s="100">
        <v>3</v>
      </c>
      <c r="R34" s="101"/>
      <c r="S34" s="100">
        <v>3</v>
      </c>
      <c r="T34" s="101"/>
      <c r="U34" s="100" t="str">
        <f t="shared" ref="U34" si="14">IF(Q34*S34&lt;=3,"BAJA",IF(AND(Q34*S34&gt;=4,Q34*S34&lt;=6),"MODERADA",IF(AND(Q34*S34&gt;=8,Q34*S34&lt;=12),"ALTA",IF(AND(Q34*S34&gt;=15),"EXTREMA"))))</f>
        <v>ALTA</v>
      </c>
      <c r="V34" s="101"/>
      <c r="W34" s="13" t="s">
        <v>33</v>
      </c>
      <c r="X34" s="13" t="s">
        <v>283</v>
      </c>
      <c r="Y34" s="13" t="s">
        <v>285</v>
      </c>
      <c r="Z34" s="14">
        <v>46023</v>
      </c>
      <c r="AA34" s="14">
        <v>46387</v>
      </c>
      <c r="AB34" s="97" t="s">
        <v>346</v>
      </c>
    </row>
    <row r="35" spans="1:28" s="4" customFormat="1" ht="47.25" customHeight="1" x14ac:dyDescent="0.2">
      <c r="A35" s="22">
        <v>30</v>
      </c>
      <c r="B35" s="118"/>
      <c r="C35" s="118"/>
      <c r="D35" s="13" t="s">
        <v>269</v>
      </c>
      <c r="E35" s="13" t="s">
        <v>280</v>
      </c>
      <c r="F35" s="13" t="s">
        <v>373</v>
      </c>
      <c r="G35" s="13" t="s">
        <v>282</v>
      </c>
      <c r="H35" s="13" t="s">
        <v>284</v>
      </c>
      <c r="I35" s="100">
        <v>3</v>
      </c>
      <c r="J35" s="101"/>
      <c r="K35" s="100">
        <v>4</v>
      </c>
      <c r="L35" s="103"/>
      <c r="M35" s="101"/>
      <c r="N35" s="100" t="str">
        <f t="shared" ref="N35" si="15">IF(I35*K35&lt;=3,"BAJA",IF(AND(I35*K35&gt;=4,I35*K35&lt;=6),"MODERADA",IF(AND(I35*K35&gt;=8,I35*K35&lt;=12),"ALTA",IF(AND(I35*K35&gt;=15),"EXTREMA"))))</f>
        <v>ALTA</v>
      </c>
      <c r="O35" s="101"/>
      <c r="P35" s="37" t="s">
        <v>377</v>
      </c>
      <c r="Q35" s="100">
        <v>3</v>
      </c>
      <c r="R35" s="101"/>
      <c r="S35" s="100">
        <v>3</v>
      </c>
      <c r="T35" s="101"/>
      <c r="U35" s="100" t="str">
        <f t="shared" ref="U35" si="16">IF(Q35*S35&lt;=3,"BAJA",IF(AND(Q35*S35&gt;=4,Q35*S35&lt;=6),"MODERADA",IF(AND(Q35*S35&gt;=8,Q35*S35&lt;=12),"ALTA",IF(AND(Q35*S35&gt;=15),"EXTREMA"))))</f>
        <v>ALTA</v>
      </c>
      <c r="V35" s="101"/>
      <c r="W35" s="13" t="s">
        <v>33</v>
      </c>
      <c r="X35" s="22" t="s">
        <v>379</v>
      </c>
      <c r="Y35" s="13" t="s">
        <v>34</v>
      </c>
      <c r="Z35" s="14">
        <v>46023</v>
      </c>
      <c r="AA35" s="14">
        <v>46387</v>
      </c>
      <c r="AB35" s="97" t="s">
        <v>346</v>
      </c>
    </row>
    <row r="36" spans="1:28" s="4" customFormat="1" ht="35.25" customHeight="1" x14ac:dyDescent="0.2">
      <c r="A36" s="13">
        <v>31</v>
      </c>
      <c r="B36" s="116"/>
      <c r="C36" s="116"/>
      <c r="D36" s="13" t="s">
        <v>270</v>
      </c>
      <c r="E36" s="13" t="s">
        <v>280</v>
      </c>
      <c r="F36" s="13" t="s">
        <v>373</v>
      </c>
      <c r="G36" s="36" t="s">
        <v>287</v>
      </c>
      <c r="H36" s="13" t="s">
        <v>164</v>
      </c>
      <c r="I36" s="102">
        <v>3</v>
      </c>
      <c r="J36" s="102"/>
      <c r="K36" s="102">
        <v>4</v>
      </c>
      <c r="L36" s="102"/>
      <c r="M36" s="102"/>
      <c r="N36" s="100" t="str">
        <f t="shared" si="11"/>
        <v>ALTA</v>
      </c>
      <c r="O36" s="101"/>
      <c r="P36" s="37" t="s">
        <v>378</v>
      </c>
      <c r="Q36" s="102">
        <v>3</v>
      </c>
      <c r="R36" s="102"/>
      <c r="S36" s="102">
        <v>3</v>
      </c>
      <c r="T36" s="102"/>
      <c r="U36" s="100" t="str">
        <f t="shared" si="12"/>
        <v>ALTA</v>
      </c>
      <c r="V36" s="101"/>
      <c r="W36" s="13" t="s">
        <v>33</v>
      </c>
      <c r="X36" s="22" t="s">
        <v>380</v>
      </c>
      <c r="Y36" s="13" t="s">
        <v>34</v>
      </c>
      <c r="Z36" s="14">
        <v>46023</v>
      </c>
      <c r="AA36" s="14">
        <v>46387</v>
      </c>
      <c r="AB36" s="97" t="s">
        <v>346</v>
      </c>
    </row>
    <row r="37" spans="1:28" s="4" customFormat="1" ht="50.25" customHeight="1" x14ac:dyDescent="0.2">
      <c r="A37" s="9">
        <v>32</v>
      </c>
      <c r="B37" s="117" t="s">
        <v>107</v>
      </c>
      <c r="C37" s="117" t="s">
        <v>401</v>
      </c>
      <c r="D37" s="13" t="s">
        <v>196</v>
      </c>
      <c r="E37" s="19" t="s">
        <v>220</v>
      </c>
      <c r="F37" s="19" t="s">
        <v>96</v>
      </c>
      <c r="G37" s="13" t="s">
        <v>108</v>
      </c>
      <c r="H37" s="38" t="s">
        <v>109</v>
      </c>
      <c r="I37" s="100">
        <v>3</v>
      </c>
      <c r="J37" s="101"/>
      <c r="K37" s="100">
        <v>4</v>
      </c>
      <c r="L37" s="103"/>
      <c r="M37" s="101"/>
      <c r="N37" s="100" t="str">
        <f t="shared" si="11"/>
        <v>ALTA</v>
      </c>
      <c r="O37" s="101"/>
      <c r="P37" s="23" t="s">
        <v>288</v>
      </c>
      <c r="Q37" s="100">
        <v>2</v>
      </c>
      <c r="R37" s="101"/>
      <c r="S37" s="100">
        <v>3</v>
      </c>
      <c r="T37" s="101"/>
      <c r="U37" s="100" t="str">
        <f t="shared" si="12"/>
        <v>MODERADA</v>
      </c>
      <c r="V37" s="101"/>
      <c r="W37" s="13" t="s">
        <v>33</v>
      </c>
      <c r="X37" s="13" t="s">
        <v>289</v>
      </c>
      <c r="Y37" s="13" t="s">
        <v>76</v>
      </c>
      <c r="Z37" s="14">
        <v>46023</v>
      </c>
      <c r="AA37" s="14">
        <v>46387</v>
      </c>
      <c r="AB37" s="97" t="s">
        <v>347</v>
      </c>
    </row>
    <row r="38" spans="1:28" s="4" customFormat="1" ht="48" customHeight="1" x14ac:dyDescent="0.2">
      <c r="A38" s="8">
        <v>33</v>
      </c>
      <c r="B38" s="117"/>
      <c r="C38" s="117"/>
      <c r="D38" s="13" t="s">
        <v>197</v>
      </c>
      <c r="E38" s="19" t="s">
        <v>64</v>
      </c>
      <c r="F38" s="19" t="s">
        <v>96</v>
      </c>
      <c r="G38" s="13" t="s">
        <v>110</v>
      </c>
      <c r="H38" s="13" t="s">
        <v>111</v>
      </c>
      <c r="I38" s="100">
        <v>3</v>
      </c>
      <c r="J38" s="101"/>
      <c r="K38" s="100">
        <v>4</v>
      </c>
      <c r="L38" s="103"/>
      <c r="M38" s="101"/>
      <c r="N38" s="100" t="str">
        <f>IF(I38*K38&lt;=3,"BAJA",IF(AND(I38*K38&gt;=4,I38*K38&lt;=6),"MODERADA",IF(AND(I38*K38&gt;=8,I38*K38&lt;=12),"ALTA",IF(AND(I38*K38&gt;=15),"EXTREMA"))))</f>
        <v>ALTA</v>
      </c>
      <c r="O38" s="101"/>
      <c r="P38" s="13" t="s">
        <v>290</v>
      </c>
      <c r="Q38" s="100">
        <v>3</v>
      </c>
      <c r="R38" s="101"/>
      <c r="S38" s="100">
        <v>3</v>
      </c>
      <c r="T38" s="101"/>
      <c r="U38" s="100" t="str">
        <f>IF(Q38*S38&lt;=3,"BAJA",IF(AND(Q38*S38&gt;=4,Q38*S38&lt;=6),"MODERADA",IF(AND(Q38*S38&gt;=8,Q38*S38&lt;=12),"ALTA",IF(AND(Q38*S38&gt;=15),"EXTREMA"))))</f>
        <v>ALTA</v>
      </c>
      <c r="V38" s="101"/>
      <c r="W38" s="13" t="s">
        <v>33</v>
      </c>
      <c r="X38" s="13" t="s">
        <v>291</v>
      </c>
      <c r="Y38" s="13" t="s">
        <v>76</v>
      </c>
      <c r="Z38" s="14">
        <v>46023</v>
      </c>
      <c r="AA38" s="14">
        <v>46387</v>
      </c>
      <c r="AB38" s="97" t="s">
        <v>347</v>
      </c>
    </row>
    <row r="39" spans="1:28" s="4" customFormat="1" ht="34.5" customHeight="1" x14ac:dyDescent="0.2">
      <c r="A39" s="8">
        <v>34</v>
      </c>
      <c r="B39" s="117"/>
      <c r="C39" s="117"/>
      <c r="D39" s="22" t="s">
        <v>194</v>
      </c>
      <c r="E39" s="19" t="s">
        <v>220</v>
      </c>
      <c r="F39" s="19" t="s">
        <v>96</v>
      </c>
      <c r="G39" s="13" t="s">
        <v>165</v>
      </c>
      <c r="H39" s="38" t="s">
        <v>195</v>
      </c>
      <c r="I39" s="100">
        <v>3</v>
      </c>
      <c r="J39" s="101"/>
      <c r="K39" s="100">
        <v>4</v>
      </c>
      <c r="L39" s="103"/>
      <c r="M39" s="101"/>
      <c r="N39" s="100" t="str">
        <f>IF(I39*K39&lt;=3,"BAJA",IF(AND(I39*K39&gt;=4,I39*K39&lt;=6),"MODERADA",IF(AND(I39*K39&gt;=8,I39*K39&lt;=12),"ALTA",IF(AND(I39*K39&gt;=15),"EXTREMA"))))</f>
        <v>ALTA</v>
      </c>
      <c r="O39" s="101"/>
      <c r="P39" s="16" t="s">
        <v>292</v>
      </c>
      <c r="Q39" s="100">
        <v>2</v>
      </c>
      <c r="R39" s="101"/>
      <c r="S39" s="100">
        <v>3</v>
      </c>
      <c r="T39" s="101"/>
      <c r="U39" s="100" t="str">
        <f>IF(Q39*S39&lt;=3,"BAJA",IF(AND(Q39*S39&gt;=4,Q39*S39&lt;=6),"MODERADA",IF(AND(Q39*S39&gt;=8,Q39*S39&lt;=12),"ALTA",IF(AND(Q39*S39&gt;=15),"EXTREMA"))))</f>
        <v>MODERADA</v>
      </c>
      <c r="V39" s="101"/>
      <c r="W39" s="13" t="s">
        <v>33</v>
      </c>
      <c r="X39" s="16" t="s">
        <v>293</v>
      </c>
      <c r="Y39" s="13" t="s">
        <v>76</v>
      </c>
      <c r="Z39" s="14">
        <v>46023</v>
      </c>
      <c r="AA39" s="14">
        <v>46387</v>
      </c>
      <c r="AB39" s="97" t="s">
        <v>348</v>
      </c>
    </row>
    <row r="40" spans="1:28" s="1" customFormat="1" ht="66" customHeight="1" x14ac:dyDescent="0.2">
      <c r="A40" s="8">
        <v>35</v>
      </c>
      <c r="B40" s="117" t="s">
        <v>198</v>
      </c>
      <c r="C40" s="117" t="s">
        <v>400</v>
      </c>
      <c r="D40" s="19" t="s">
        <v>199</v>
      </c>
      <c r="E40" s="17" t="s">
        <v>35</v>
      </c>
      <c r="F40" s="17" t="s">
        <v>113</v>
      </c>
      <c r="G40" s="8" t="s">
        <v>114</v>
      </c>
      <c r="H40" s="8" t="s">
        <v>219</v>
      </c>
      <c r="I40" s="104">
        <v>3</v>
      </c>
      <c r="J40" s="105"/>
      <c r="K40" s="104">
        <v>4</v>
      </c>
      <c r="L40" s="114"/>
      <c r="M40" s="105"/>
      <c r="N40" s="104" t="str">
        <f>IF(I40*K40&lt;=3,"BAJA",IF(AND(I40*K40&gt;=4,I40*K40&lt;=6),"MODERADA",IF(AND(I40*K40&gt;=8,I40*K40&lt;=12),"ALTA",IF(AND(I40*K40&gt;=15),"EXTREMA"))))</f>
        <v>ALTA</v>
      </c>
      <c r="O40" s="105"/>
      <c r="P40" s="13" t="s">
        <v>294</v>
      </c>
      <c r="Q40" s="104">
        <v>2</v>
      </c>
      <c r="R40" s="105"/>
      <c r="S40" s="104">
        <v>3</v>
      </c>
      <c r="T40" s="105"/>
      <c r="U40" s="104" t="str">
        <f>IF(Q40*S40&lt;=3,"BAJA",IF(AND(Q40*S40&gt;=4,Q40*S40&lt;=6),"MODERADA",IF(AND(Q40*S40&gt;=8,Q40*S40&lt;=12),"ALTA",IF(AND(Q40*S40&gt;=15),"EXTREMA"))))</f>
        <v>MODERADA</v>
      </c>
      <c r="V40" s="105"/>
      <c r="W40" s="8" t="s">
        <v>39</v>
      </c>
      <c r="X40" s="13" t="s">
        <v>295</v>
      </c>
      <c r="Y40" s="17" t="s">
        <v>112</v>
      </c>
      <c r="Z40" s="14">
        <v>46023</v>
      </c>
      <c r="AA40" s="14">
        <v>46387</v>
      </c>
      <c r="AB40" s="97" t="s">
        <v>343</v>
      </c>
    </row>
    <row r="41" spans="1:28" s="1" customFormat="1" ht="42" customHeight="1" x14ac:dyDescent="0.2">
      <c r="A41" s="8">
        <v>36</v>
      </c>
      <c r="B41" s="117"/>
      <c r="C41" s="117"/>
      <c r="D41" s="13" t="s">
        <v>227</v>
      </c>
      <c r="E41" s="13" t="s">
        <v>115</v>
      </c>
      <c r="F41" s="13" t="s">
        <v>116</v>
      </c>
      <c r="G41" s="22" t="s">
        <v>172</v>
      </c>
      <c r="H41" s="22" t="s">
        <v>174</v>
      </c>
      <c r="I41" s="102">
        <v>3</v>
      </c>
      <c r="J41" s="102"/>
      <c r="K41" s="102">
        <v>4</v>
      </c>
      <c r="L41" s="102"/>
      <c r="M41" s="102"/>
      <c r="N41" s="100" t="str">
        <f t="shared" ref="N41:N48" si="17">IF(I41*K41&lt;=3,"BAJA",IF(AND(I41*K41&gt;=4,I41*K41&lt;=6),"MODERADA",IF(AND(I41*K41&gt;=8,I41*K41&lt;=12),"ALTA",IF(AND(I41*K41&gt;=15),"EXTREMA"))))</f>
        <v>ALTA</v>
      </c>
      <c r="O41" s="101"/>
      <c r="P41" s="46" t="s">
        <v>296</v>
      </c>
      <c r="Q41" s="102">
        <v>2</v>
      </c>
      <c r="R41" s="102"/>
      <c r="S41" s="102">
        <v>3</v>
      </c>
      <c r="T41" s="102"/>
      <c r="U41" s="100" t="str">
        <f t="shared" ref="U41:U48" si="18">IF(Q41*S41&lt;=3,"BAJA",IF(AND(Q41*S41&gt;=4,Q41*S41&lt;=6),"MODERADA",IF(AND(Q41*S41&gt;=8,Q41*S41&lt;=12),"ALTA",IF(AND(Q41*S41&gt;=15),"EXTREMA"))))</f>
        <v>MODERADA</v>
      </c>
      <c r="V41" s="101"/>
      <c r="W41" s="13" t="s">
        <v>44</v>
      </c>
      <c r="X41" s="13" t="s">
        <v>297</v>
      </c>
      <c r="Y41" s="13" t="s">
        <v>112</v>
      </c>
      <c r="Z41" s="14">
        <v>46023</v>
      </c>
      <c r="AA41" s="14">
        <v>46387</v>
      </c>
      <c r="AB41" s="97" t="s">
        <v>349</v>
      </c>
    </row>
    <row r="42" spans="1:28" ht="39" customHeight="1" x14ac:dyDescent="0.2">
      <c r="A42" s="8">
        <v>37</v>
      </c>
      <c r="B42" s="117"/>
      <c r="C42" s="117"/>
      <c r="D42" s="16" t="s">
        <v>298</v>
      </c>
      <c r="E42" s="13" t="s">
        <v>115</v>
      </c>
      <c r="F42" s="13" t="s">
        <v>117</v>
      </c>
      <c r="G42" s="21" t="s">
        <v>173</v>
      </c>
      <c r="H42" s="22" t="s">
        <v>175</v>
      </c>
      <c r="I42" s="102">
        <v>3</v>
      </c>
      <c r="J42" s="102"/>
      <c r="K42" s="102">
        <v>4</v>
      </c>
      <c r="L42" s="102"/>
      <c r="M42" s="102"/>
      <c r="N42" s="100" t="str">
        <f t="shared" si="17"/>
        <v>ALTA</v>
      </c>
      <c r="O42" s="101"/>
      <c r="P42" s="46" t="s">
        <v>299</v>
      </c>
      <c r="Q42" s="102">
        <v>2</v>
      </c>
      <c r="R42" s="102"/>
      <c r="S42" s="102">
        <v>3</v>
      </c>
      <c r="T42" s="102"/>
      <c r="U42" s="100" t="str">
        <f t="shared" si="18"/>
        <v>MODERADA</v>
      </c>
      <c r="V42" s="101"/>
      <c r="W42" s="13" t="s">
        <v>44</v>
      </c>
      <c r="X42" s="16" t="s">
        <v>300</v>
      </c>
      <c r="Y42" s="13" t="s">
        <v>112</v>
      </c>
      <c r="Z42" s="14">
        <v>46023</v>
      </c>
      <c r="AA42" s="14">
        <v>46387</v>
      </c>
      <c r="AB42" s="97" t="s">
        <v>349</v>
      </c>
    </row>
    <row r="43" spans="1:28" ht="54.75" customHeight="1" x14ac:dyDescent="0.2">
      <c r="A43" s="8">
        <v>38</v>
      </c>
      <c r="B43" s="117"/>
      <c r="C43" s="117"/>
      <c r="D43" s="13" t="s">
        <v>214</v>
      </c>
      <c r="E43" s="13" t="s">
        <v>115</v>
      </c>
      <c r="F43" s="13" t="s">
        <v>118</v>
      </c>
      <c r="G43" s="13" t="s">
        <v>119</v>
      </c>
      <c r="H43" s="13" t="s">
        <v>120</v>
      </c>
      <c r="I43" s="102">
        <v>3</v>
      </c>
      <c r="J43" s="102"/>
      <c r="K43" s="102">
        <v>4</v>
      </c>
      <c r="L43" s="102"/>
      <c r="M43" s="102"/>
      <c r="N43" s="100" t="str">
        <f t="shared" si="17"/>
        <v>ALTA</v>
      </c>
      <c r="O43" s="101"/>
      <c r="P43" s="16" t="s">
        <v>301</v>
      </c>
      <c r="Q43" s="102">
        <v>2</v>
      </c>
      <c r="R43" s="102"/>
      <c r="S43" s="102">
        <v>3</v>
      </c>
      <c r="T43" s="102"/>
      <c r="U43" s="100" t="str">
        <f t="shared" si="18"/>
        <v>MODERADA</v>
      </c>
      <c r="V43" s="101"/>
      <c r="W43" s="13" t="s">
        <v>33</v>
      </c>
      <c r="X43" s="22" t="s">
        <v>302</v>
      </c>
      <c r="Y43" s="13" t="s">
        <v>112</v>
      </c>
      <c r="Z43" s="14">
        <v>46023</v>
      </c>
      <c r="AA43" s="14">
        <v>46387</v>
      </c>
      <c r="AB43" s="97" t="s">
        <v>350</v>
      </c>
    </row>
    <row r="44" spans="1:28" ht="31.5" customHeight="1" x14ac:dyDescent="0.2">
      <c r="A44" s="8">
        <v>39</v>
      </c>
      <c r="B44" s="117"/>
      <c r="C44" s="117"/>
      <c r="D44" s="13" t="s">
        <v>200</v>
      </c>
      <c r="E44" s="13" t="s">
        <v>115</v>
      </c>
      <c r="F44" s="13" t="s">
        <v>121</v>
      </c>
      <c r="G44" s="13" t="s">
        <v>122</v>
      </c>
      <c r="H44" s="13" t="s">
        <v>405</v>
      </c>
      <c r="I44" s="102">
        <v>3</v>
      </c>
      <c r="J44" s="102"/>
      <c r="K44" s="102">
        <v>4</v>
      </c>
      <c r="L44" s="102"/>
      <c r="M44" s="102"/>
      <c r="N44" s="100" t="str">
        <f t="shared" ref="N44" si="19">IF(I44*K44&lt;=3,"BAJA",IF(AND(I44*K44&gt;=4,I44*K44&lt;=6),"MODERADA",IF(AND(I44*K44&gt;=8,I44*K44&lt;=12),"ALTA",IF(AND(I44*K44&gt;=15),"EXTREMA"))))</f>
        <v>ALTA</v>
      </c>
      <c r="O44" s="101"/>
      <c r="P44" s="16" t="s">
        <v>403</v>
      </c>
      <c r="Q44" s="102">
        <v>2</v>
      </c>
      <c r="R44" s="102"/>
      <c r="S44" s="102">
        <v>3</v>
      </c>
      <c r="T44" s="102"/>
      <c r="U44" s="100" t="str">
        <f t="shared" ref="U44" si="20">IF(Q44*S44&lt;=3,"BAJA",IF(AND(Q44*S44&gt;=4,Q44*S44&lt;=6),"MODERADA",IF(AND(Q44*S44&gt;=8,Q44*S44&lt;=12),"ALTA",IF(AND(Q44*S44&gt;=15),"EXTREMA"))))</f>
        <v>MODERADA</v>
      </c>
      <c r="V44" s="101"/>
      <c r="W44" s="13" t="s">
        <v>33</v>
      </c>
      <c r="X44" s="23" t="s">
        <v>303</v>
      </c>
      <c r="Y44" s="13" t="s">
        <v>112</v>
      </c>
      <c r="Z44" s="14">
        <v>46023</v>
      </c>
      <c r="AA44" s="14">
        <v>46387</v>
      </c>
      <c r="AB44" s="97" t="s">
        <v>350</v>
      </c>
    </row>
    <row r="45" spans="1:28" ht="49.5" customHeight="1" x14ac:dyDescent="0.2">
      <c r="A45" s="8">
        <v>40</v>
      </c>
      <c r="B45" s="117"/>
      <c r="C45" s="117"/>
      <c r="D45" s="13" t="s">
        <v>404</v>
      </c>
      <c r="E45" s="13" t="s">
        <v>389</v>
      </c>
      <c r="F45" s="13" t="s">
        <v>392</v>
      </c>
      <c r="G45" s="13" t="s">
        <v>406</v>
      </c>
      <c r="H45" s="13" t="s">
        <v>407</v>
      </c>
      <c r="I45" s="102">
        <v>3</v>
      </c>
      <c r="J45" s="102"/>
      <c r="K45" s="102">
        <v>4</v>
      </c>
      <c r="L45" s="102"/>
      <c r="M45" s="102"/>
      <c r="N45" s="100" t="s">
        <v>50</v>
      </c>
      <c r="O45" s="101"/>
      <c r="P45" s="16" t="s">
        <v>409</v>
      </c>
      <c r="Q45" s="102">
        <v>3</v>
      </c>
      <c r="R45" s="102"/>
      <c r="S45" s="102">
        <v>4</v>
      </c>
      <c r="T45" s="102"/>
      <c r="U45" s="100" t="s">
        <v>50</v>
      </c>
      <c r="V45" s="101"/>
      <c r="W45" s="13" t="s">
        <v>39</v>
      </c>
      <c r="X45" s="23" t="s">
        <v>410</v>
      </c>
      <c r="Y45" s="13" t="s">
        <v>411</v>
      </c>
      <c r="Z45" s="14">
        <v>46023</v>
      </c>
      <c r="AA45" s="14">
        <v>46387</v>
      </c>
      <c r="AB45" s="97" t="s">
        <v>350</v>
      </c>
    </row>
    <row r="46" spans="1:28" ht="89.25" customHeight="1" x14ac:dyDescent="0.2">
      <c r="A46" s="13">
        <v>41</v>
      </c>
      <c r="B46" s="8" t="s">
        <v>304</v>
      </c>
      <c r="C46" s="8" t="s">
        <v>95</v>
      </c>
      <c r="D46" s="13" t="s">
        <v>201</v>
      </c>
      <c r="E46" s="13" t="s">
        <v>224</v>
      </c>
      <c r="F46" s="13" t="s">
        <v>123</v>
      </c>
      <c r="G46" s="13" t="s">
        <v>125</v>
      </c>
      <c r="H46" s="38" t="s">
        <v>124</v>
      </c>
      <c r="I46" s="102">
        <v>3</v>
      </c>
      <c r="J46" s="102"/>
      <c r="K46" s="102">
        <v>4</v>
      </c>
      <c r="L46" s="102"/>
      <c r="M46" s="102"/>
      <c r="N46" s="100" t="str">
        <f t="shared" si="17"/>
        <v>ALTA</v>
      </c>
      <c r="O46" s="101"/>
      <c r="P46" s="16" t="s">
        <v>305</v>
      </c>
      <c r="Q46" s="102">
        <v>2</v>
      </c>
      <c r="R46" s="102"/>
      <c r="S46" s="102">
        <v>3</v>
      </c>
      <c r="T46" s="102"/>
      <c r="U46" s="100" t="str">
        <f t="shared" si="18"/>
        <v>MODERADA</v>
      </c>
      <c r="V46" s="101"/>
      <c r="W46" s="13" t="s">
        <v>33</v>
      </c>
      <c r="X46" s="16" t="s">
        <v>306</v>
      </c>
      <c r="Y46" s="16" t="s">
        <v>126</v>
      </c>
      <c r="Z46" s="14">
        <v>46023</v>
      </c>
      <c r="AA46" s="14">
        <v>46387</v>
      </c>
      <c r="AB46" s="97" t="s">
        <v>343</v>
      </c>
    </row>
    <row r="47" spans="1:28" ht="42" customHeight="1" x14ac:dyDescent="0.2">
      <c r="A47" s="8">
        <v>42</v>
      </c>
      <c r="B47" s="102" t="s">
        <v>127</v>
      </c>
      <c r="C47" s="117" t="s">
        <v>95</v>
      </c>
      <c r="D47" s="13" t="s">
        <v>215</v>
      </c>
      <c r="E47" s="19" t="s">
        <v>35</v>
      </c>
      <c r="F47" s="19" t="s">
        <v>128</v>
      </c>
      <c r="G47" s="13" t="s">
        <v>129</v>
      </c>
      <c r="H47" s="13" t="s">
        <v>202</v>
      </c>
      <c r="I47" s="100">
        <v>3</v>
      </c>
      <c r="J47" s="101"/>
      <c r="K47" s="100">
        <v>4</v>
      </c>
      <c r="L47" s="103"/>
      <c r="M47" s="101"/>
      <c r="N47" s="100" t="str">
        <f t="shared" si="17"/>
        <v>ALTA</v>
      </c>
      <c r="O47" s="101"/>
      <c r="P47" s="13" t="s">
        <v>307</v>
      </c>
      <c r="Q47" s="100">
        <v>2</v>
      </c>
      <c r="R47" s="101"/>
      <c r="S47" s="100">
        <v>3</v>
      </c>
      <c r="T47" s="101"/>
      <c r="U47" s="100" t="str">
        <f t="shared" si="18"/>
        <v>MODERADA</v>
      </c>
      <c r="V47" s="101"/>
      <c r="W47" s="13" t="s">
        <v>39</v>
      </c>
      <c r="X47" s="13" t="s">
        <v>308</v>
      </c>
      <c r="Y47" s="13" t="s">
        <v>203</v>
      </c>
      <c r="Z47" s="14">
        <v>46023</v>
      </c>
      <c r="AA47" s="14">
        <v>46387</v>
      </c>
      <c r="AB47" s="97" t="s">
        <v>343</v>
      </c>
    </row>
    <row r="48" spans="1:28" ht="53.25" customHeight="1" x14ac:dyDescent="0.2">
      <c r="A48" s="8">
        <v>43</v>
      </c>
      <c r="B48" s="102"/>
      <c r="C48" s="117"/>
      <c r="D48" s="13" t="s">
        <v>375</v>
      </c>
      <c r="E48" s="19" t="s">
        <v>115</v>
      </c>
      <c r="F48" s="19" t="s">
        <v>131</v>
      </c>
      <c r="G48" s="22" t="s">
        <v>230</v>
      </c>
      <c r="H48" s="16" t="s">
        <v>132</v>
      </c>
      <c r="I48" s="100">
        <v>3</v>
      </c>
      <c r="J48" s="101"/>
      <c r="K48" s="100">
        <v>4</v>
      </c>
      <c r="L48" s="103"/>
      <c r="M48" s="101"/>
      <c r="N48" s="100" t="str">
        <f t="shared" si="17"/>
        <v>ALTA</v>
      </c>
      <c r="O48" s="101"/>
      <c r="P48" s="16" t="s">
        <v>309</v>
      </c>
      <c r="Q48" s="100">
        <v>2</v>
      </c>
      <c r="R48" s="101"/>
      <c r="S48" s="100">
        <v>3</v>
      </c>
      <c r="T48" s="101"/>
      <c r="U48" s="100" t="str">
        <f t="shared" si="18"/>
        <v>MODERADA</v>
      </c>
      <c r="V48" s="101"/>
      <c r="W48" s="13" t="s">
        <v>33</v>
      </c>
      <c r="X48" s="22" t="s">
        <v>310</v>
      </c>
      <c r="Y48" s="13" t="s">
        <v>130</v>
      </c>
      <c r="Z48" s="14">
        <v>46023</v>
      </c>
      <c r="AA48" s="14">
        <v>46387</v>
      </c>
      <c r="AB48" s="97" t="s">
        <v>346</v>
      </c>
    </row>
    <row r="49" spans="1:28" ht="36.75" customHeight="1" x14ac:dyDescent="0.2">
      <c r="A49" s="8">
        <v>44</v>
      </c>
      <c r="B49" s="115" t="s">
        <v>133</v>
      </c>
      <c r="C49" s="115" t="s">
        <v>95</v>
      </c>
      <c r="D49" s="13" t="s">
        <v>225</v>
      </c>
      <c r="E49" s="13" t="s">
        <v>191</v>
      </c>
      <c r="F49" s="13" t="s">
        <v>134</v>
      </c>
      <c r="G49" s="13" t="s">
        <v>166</v>
      </c>
      <c r="H49" s="13" t="s">
        <v>135</v>
      </c>
      <c r="I49" s="102">
        <v>3</v>
      </c>
      <c r="J49" s="102"/>
      <c r="K49" s="102">
        <v>4</v>
      </c>
      <c r="L49" s="102"/>
      <c r="M49" s="102"/>
      <c r="N49" s="100" t="str">
        <f t="shared" ref="N49:N52" si="21">IF(I49*K49&lt;=3,"BAJA",IF(AND(I49*K49&gt;=4,I49*K49&lt;=6),"MODERADA",IF(AND(I49*K49&gt;=8,I49*K49&lt;=12),"ALTA",IF(AND(I49*K49&gt;=15),"EXTREMA"))))</f>
        <v>ALTA</v>
      </c>
      <c r="O49" s="101"/>
      <c r="P49" s="23" t="s">
        <v>311</v>
      </c>
      <c r="Q49" s="102">
        <v>2</v>
      </c>
      <c r="R49" s="102"/>
      <c r="S49" s="102">
        <v>3</v>
      </c>
      <c r="T49" s="102"/>
      <c r="U49" s="100" t="str">
        <f t="shared" ref="U49:U52" si="22">IF(Q49*S49&lt;=3,"BAJA",IF(AND(Q49*S49&gt;=4,Q49*S49&lt;=6),"MODERADA",IF(AND(Q49*S49&gt;=8,Q49*S49&lt;=12),"ALTA",IF(AND(Q49*S49&gt;=15),"EXTREMA"))))</f>
        <v>MODERADA</v>
      </c>
      <c r="V49" s="101"/>
      <c r="W49" s="13" t="s">
        <v>313</v>
      </c>
      <c r="X49" s="13" t="s">
        <v>312</v>
      </c>
      <c r="Y49" s="13" t="s">
        <v>136</v>
      </c>
      <c r="Z49" s="14">
        <v>46023</v>
      </c>
      <c r="AA49" s="14">
        <v>46387</v>
      </c>
      <c r="AB49" s="97" t="s">
        <v>346</v>
      </c>
    </row>
    <row r="50" spans="1:28" ht="52.5" customHeight="1" x14ac:dyDescent="0.2">
      <c r="A50" s="13">
        <v>45</v>
      </c>
      <c r="B50" s="116"/>
      <c r="C50" s="116"/>
      <c r="D50" s="13" t="s">
        <v>376</v>
      </c>
      <c r="E50" s="13" t="s">
        <v>276</v>
      </c>
      <c r="F50" s="13" t="s">
        <v>277</v>
      </c>
      <c r="G50" s="22" t="s">
        <v>381</v>
      </c>
      <c r="H50" s="13" t="s">
        <v>374</v>
      </c>
      <c r="I50" s="100">
        <v>4</v>
      </c>
      <c r="J50" s="101"/>
      <c r="K50" s="100">
        <v>5</v>
      </c>
      <c r="L50" s="103"/>
      <c r="M50" s="101"/>
      <c r="N50" s="100" t="str">
        <f t="shared" ref="N50" si="23">IF(I50*K50&lt;=3,"BAJA",IF(AND(I50*K50&gt;=4,I50*K50&lt;=6),"MODERADA",IF(AND(I50*K50&gt;=8,I50*K50&lt;=12),"ALTA",IF(AND(I50*K50&gt;=15),"EXTREMA"))))</f>
        <v>EXTREMA</v>
      </c>
      <c r="O50" s="101"/>
      <c r="P50" s="23" t="s">
        <v>383</v>
      </c>
      <c r="Q50" s="100">
        <v>3</v>
      </c>
      <c r="R50" s="101"/>
      <c r="S50" s="100">
        <v>4</v>
      </c>
      <c r="T50" s="101"/>
      <c r="U50" s="100" t="str">
        <f t="shared" ref="U50" si="24">IF(Q50*S50&lt;=3,"BAJA",IF(AND(Q50*S50&gt;=4,Q50*S50&lt;=6),"MODERADA",IF(AND(Q50*S50&gt;=8,Q50*S50&lt;=12),"ALTA",IF(AND(Q50*S50&gt;=15),"EXTREMA"))))</f>
        <v>ALTA</v>
      </c>
      <c r="V50" s="101"/>
      <c r="W50" s="13" t="s">
        <v>33</v>
      </c>
      <c r="X50" s="22" t="s">
        <v>382</v>
      </c>
      <c r="Y50" s="13" t="s">
        <v>34</v>
      </c>
      <c r="Z50" s="14">
        <v>46023</v>
      </c>
      <c r="AA50" s="14">
        <v>46387</v>
      </c>
      <c r="AB50" s="97" t="s">
        <v>346</v>
      </c>
    </row>
    <row r="51" spans="1:28" ht="55.5" customHeight="1" x14ac:dyDescent="0.2">
      <c r="A51" s="8">
        <v>46</v>
      </c>
      <c r="B51" s="117" t="s">
        <v>151</v>
      </c>
      <c r="C51" s="117" t="s">
        <v>95</v>
      </c>
      <c r="D51" s="13" t="s">
        <v>314</v>
      </c>
      <c r="E51" s="13" t="s">
        <v>222</v>
      </c>
      <c r="F51" s="13" t="s">
        <v>137</v>
      </c>
      <c r="G51" s="13" t="s">
        <v>138</v>
      </c>
      <c r="H51" s="38" t="s">
        <v>139</v>
      </c>
      <c r="I51" s="102">
        <v>2</v>
      </c>
      <c r="J51" s="102"/>
      <c r="K51" s="102">
        <v>4</v>
      </c>
      <c r="L51" s="102"/>
      <c r="M51" s="102"/>
      <c r="N51" s="100" t="str">
        <f t="shared" si="21"/>
        <v>ALTA</v>
      </c>
      <c r="O51" s="101"/>
      <c r="P51" s="16" t="s">
        <v>315</v>
      </c>
      <c r="Q51" s="107">
        <v>1</v>
      </c>
      <c r="R51" s="108"/>
      <c r="S51" s="102">
        <v>3</v>
      </c>
      <c r="T51" s="102"/>
      <c r="U51" s="100" t="str">
        <f t="shared" si="22"/>
        <v>BAJA</v>
      </c>
      <c r="V51" s="101"/>
      <c r="W51" s="13" t="s">
        <v>39</v>
      </c>
      <c r="X51" s="13" t="s">
        <v>316</v>
      </c>
      <c r="Y51" s="13" t="s">
        <v>140</v>
      </c>
      <c r="Z51" s="14">
        <v>46023</v>
      </c>
      <c r="AA51" s="14">
        <v>46387</v>
      </c>
      <c r="AB51" s="97" t="s">
        <v>343</v>
      </c>
    </row>
    <row r="52" spans="1:28" ht="33.75" customHeight="1" x14ac:dyDescent="0.2">
      <c r="A52" s="8">
        <v>47</v>
      </c>
      <c r="B52" s="117"/>
      <c r="C52" s="117"/>
      <c r="D52" s="13" t="s">
        <v>207</v>
      </c>
      <c r="E52" s="13" t="s">
        <v>191</v>
      </c>
      <c r="F52" s="19" t="s">
        <v>96</v>
      </c>
      <c r="G52" s="13" t="s">
        <v>141</v>
      </c>
      <c r="H52" s="13" t="s">
        <v>208</v>
      </c>
      <c r="I52" s="100">
        <v>3</v>
      </c>
      <c r="J52" s="101"/>
      <c r="K52" s="100">
        <v>4</v>
      </c>
      <c r="L52" s="103"/>
      <c r="M52" s="101"/>
      <c r="N52" s="100" t="str">
        <f t="shared" si="21"/>
        <v>ALTA</v>
      </c>
      <c r="O52" s="101"/>
      <c r="P52" s="16" t="s">
        <v>317</v>
      </c>
      <c r="Q52" s="100">
        <v>1</v>
      </c>
      <c r="R52" s="101"/>
      <c r="S52" s="100">
        <v>3</v>
      </c>
      <c r="T52" s="101"/>
      <c r="U52" s="100" t="str">
        <f t="shared" si="22"/>
        <v>BAJA</v>
      </c>
      <c r="V52" s="101"/>
      <c r="W52" s="13" t="s">
        <v>33</v>
      </c>
      <c r="X52" s="13" t="s">
        <v>318</v>
      </c>
      <c r="Y52" s="13" t="s">
        <v>40</v>
      </c>
      <c r="Z52" s="14">
        <v>46023</v>
      </c>
      <c r="AA52" s="14">
        <v>46387</v>
      </c>
      <c r="AB52" s="97" t="s">
        <v>343</v>
      </c>
    </row>
    <row r="53" spans="1:28" ht="48.75" customHeight="1" x14ac:dyDescent="0.2">
      <c r="A53" s="8">
        <v>48</v>
      </c>
      <c r="B53" s="117"/>
      <c r="C53" s="117"/>
      <c r="D53" s="13" t="s">
        <v>216</v>
      </c>
      <c r="E53" s="19" t="s">
        <v>205</v>
      </c>
      <c r="F53" s="19" t="s">
        <v>137</v>
      </c>
      <c r="G53" s="13" t="s">
        <v>143</v>
      </c>
      <c r="H53" s="13" t="s">
        <v>206</v>
      </c>
      <c r="I53" s="100">
        <v>3</v>
      </c>
      <c r="J53" s="101"/>
      <c r="K53" s="100">
        <v>4</v>
      </c>
      <c r="L53" s="103"/>
      <c r="M53" s="101"/>
      <c r="N53" s="100" t="str">
        <f>IF(I53*K53&lt;=3,"BAJA",IF(AND(I53*K53&gt;=4,I53*K53&lt;=6),"MODERADA",IF(AND(I53*K53&gt;=8,I53*K53&lt;=12),"ALTA",IF(AND(I53*K53&gt;=15),"EXTREMA"))))</f>
        <v>ALTA</v>
      </c>
      <c r="O53" s="101"/>
      <c r="P53" s="22" t="s">
        <v>319</v>
      </c>
      <c r="Q53" s="107">
        <v>1</v>
      </c>
      <c r="R53" s="108"/>
      <c r="S53" s="100">
        <v>3</v>
      </c>
      <c r="T53" s="101"/>
      <c r="U53" s="100" t="str">
        <f>IF(Q53*S53&lt;=3,"BAJA",IF(AND(Q53*S53&gt;=4,Q53*S53&lt;=6),"MODERADA",IF(AND(Q53*S53&gt;=8,Q53*S53&lt;=12),"ALTA",IF(AND(Q53*S53&gt;=15),"EXTREMA"))))</f>
        <v>BAJA</v>
      </c>
      <c r="V53" s="101"/>
      <c r="W53" s="13" t="s">
        <v>33</v>
      </c>
      <c r="X53" s="13" t="s">
        <v>320</v>
      </c>
      <c r="Y53" s="13" t="s">
        <v>142</v>
      </c>
      <c r="Z53" s="14">
        <v>46023</v>
      </c>
      <c r="AA53" s="14">
        <v>46387</v>
      </c>
      <c r="AB53" s="97" t="s">
        <v>343</v>
      </c>
    </row>
    <row r="54" spans="1:28" ht="90" customHeight="1" x14ac:dyDescent="0.2">
      <c r="A54" s="8">
        <v>49</v>
      </c>
      <c r="B54" s="117" t="s">
        <v>144</v>
      </c>
      <c r="C54" s="115" t="s">
        <v>231</v>
      </c>
      <c r="D54" s="19" t="s">
        <v>217</v>
      </c>
      <c r="E54" s="19" t="s">
        <v>222</v>
      </c>
      <c r="F54" s="19" t="s">
        <v>145</v>
      </c>
      <c r="G54" s="13" t="s">
        <v>147</v>
      </c>
      <c r="H54" s="38" t="s">
        <v>92</v>
      </c>
      <c r="I54" s="100">
        <v>3</v>
      </c>
      <c r="J54" s="101"/>
      <c r="K54" s="100">
        <v>4</v>
      </c>
      <c r="L54" s="103"/>
      <c r="M54" s="101"/>
      <c r="N54" s="100" t="str">
        <f>IF(I54*K54&lt;=3,"BAJA",IF(AND(I54*K54&gt;=4,I54*K54&lt;=6),"MODERADA",IF(AND(I54*K54&gt;=8,I54*K54&lt;=12),"ALTA",IF(AND(I54*K54&gt;=15),"EXTREMA"))))</f>
        <v>ALTA</v>
      </c>
      <c r="O54" s="101"/>
      <c r="P54" s="18" t="s">
        <v>321</v>
      </c>
      <c r="Q54" s="100">
        <v>1</v>
      </c>
      <c r="R54" s="101"/>
      <c r="S54" s="100">
        <v>2</v>
      </c>
      <c r="T54" s="101"/>
      <c r="U54" s="100" t="str">
        <f>IF(Q54*S54&lt;=3,"BAJA",IF(AND(Q54*S54&gt;=4,Q54*S54&lt;=6),"MODERADA",IF(AND(Q54*S54&gt;=8,Q54*S54&lt;=12),"ALTA",IF(AND(Q54*S54&gt;=15),"EXTREMA"))))</f>
        <v>BAJA</v>
      </c>
      <c r="V54" s="101"/>
      <c r="W54" s="13" t="s">
        <v>39</v>
      </c>
      <c r="X54" s="13" t="s">
        <v>322</v>
      </c>
      <c r="Y54" s="13" t="s">
        <v>146</v>
      </c>
      <c r="Z54" s="14">
        <v>46023</v>
      </c>
      <c r="AA54" s="14">
        <v>46387</v>
      </c>
      <c r="AB54" s="97" t="s">
        <v>351</v>
      </c>
    </row>
    <row r="55" spans="1:28" ht="90" x14ac:dyDescent="0.2">
      <c r="A55" s="8">
        <v>50</v>
      </c>
      <c r="B55" s="117"/>
      <c r="C55" s="116"/>
      <c r="D55" s="13" t="s">
        <v>218</v>
      </c>
      <c r="E55" s="13" t="s">
        <v>115</v>
      </c>
      <c r="F55" s="13" t="s">
        <v>148</v>
      </c>
      <c r="G55" s="13" t="s">
        <v>204</v>
      </c>
      <c r="H55" s="13" t="s">
        <v>149</v>
      </c>
      <c r="I55" s="102">
        <v>3</v>
      </c>
      <c r="J55" s="102"/>
      <c r="K55" s="102">
        <v>4</v>
      </c>
      <c r="L55" s="102"/>
      <c r="M55" s="102"/>
      <c r="N55" s="100" t="str">
        <f>IF(I55*K55&lt;=3,"BAJA",IF(AND(I55*K55&gt;=4,I55*K55&lt;=6),"MODERADA",IF(AND(I55*K55&gt;=8,I55*K55&lt;=12),"ALTA",IF(AND(I55*K55&gt;=15),"EXTREMA"))))</f>
        <v>ALTA</v>
      </c>
      <c r="O55" s="101"/>
      <c r="P55" s="23" t="s">
        <v>323</v>
      </c>
      <c r="Q55" s="102">
        <v>1</v>
      </c>
      <c r="R55" s="102"/>
      <c r="S55" s="102">
        <v>3</v>
      </c>
      <c r="T55" s="102"/>
      <c r="U55" s="100" t="str">
        <f>IF(Q55*S55&lt;=3,"BAJA",IF(AND(Q55*S55&gt;=4,Q55*S55&lt;=6),"MODERADA",IF(AND(Q55*S55&gt;=8,Q55*S55&lt;=12),"ALTA",IF(AND(Q55*S55&gt;=15),"EXTREMA"))))</f>
        <v>BAJA</v>
      </c>
      <c r="V55" s="101"/>
      <c r="W55" s="13" t="s">
        <v>39</v>
      </c>
      <c r="X55" s="23" t="s">
        <v>324</v>
      </c>
      <c r="Y55" s="23" t="s">
        <v>150</v>
      </c>
      <c r="Z55" s="14">
        <v>46023</v>
      </c>
      <c r="AA55" s="14">
        <v>46387</v>
      </c>
      <c r="AB55" s="97" t="s">
        <v>351</v>
      </c>
    </row>
  </sheetData>
  <autoFilter ref="A5:AB55" xr:uid="{00000000-0001-0000-0000-000000000000}">
    <filterColumn colId="8" showButton="0"/>
    <filterColumn colId="10" showButton="0"/>
    <filterColumn colId="11" showButton="0"/>
    <filterColumn colId="13" showButton="0"/>
    <filterColumn colId="16" showButton="0"/>
    <filterColumn colId="18" showButton="0">
      <filters blank="1">
        <filter val="2"/>
        <filter val="3"/>
      </filters>
    </filterColumn>
    <filterColumn colId="20" showButton="0"/>
  </autoFilter>
  <mergeCells count="361">
    <mergeCell ref="B14:B17"/>
    <mergeCell ref="C14:C17"/>
    <mergeCell ref="B49:B50"/>
    <mergeCell ref="C49:C50"/>
    <mergeCell ref="I50:J50"/>
    <mergeCell ref="K50:M50"/>
    <mergeCell ref="N50:O50"/>
    <mergeCell ref="I38:J38"/>
    <mergeCell ref="K38:M38"/>
    <mergeCell ref="I47:J47"/>
    <mergeCell ref="K47:M47"/>
    <mergeCell ref="B40:B45"/>
    <mergeCell ref="C40:C45"/>
    <mergeCell ref="K45:M45"/>
    <mergeCell ref="I41:J41"/>
    <mergeCell ref="K41:M41"/>
    <mergeCell ref="K43:M43"/>
    <mergeCell ref="I45:J45"/>
    <mergeCell ref="I43:J43"/>
    <mergeCell ref="K46:M46"/>
    <mergeCell ref="I39:J39"/>
    <mergeCell ref="K39:M39"/>
    <mergeCell ref="I46:J46"/>
    <mergeCell ref="I42:J42"/>
    <mergeCell ref="I20:J20"/>
    <mergeCell ref="K20:M20"/>
    <mergeCell ref="I17:J17"/>
    <mergeCell ref="K17:M17"/>
    <mergeCell ref="N17:O17"/>
    <mergeCell ref="N30:O30"/>
    <mergeCell ref="N45:O45"/>
    <mergeCell ref="N43:O43"/>
    <mergeCell ref="N42:O42"/>
    <mergeCell ref="N46:O46"/>
    <mergeCell ref="N40:O40"/>
    <mergeCell ref="N27:O27"/>
    <mergeCell ref="N28:O28"/>
    <mergeCell ref="N38:O38"/>
    <mergeCell ref="N39:O39"/>
    <mergeCell ref="N36:O36"/>
    <mergeCell ref="N34:O34"/>
    <mergeCell ref="N35:O35"/>
    <mergeCell ref="I44:J44"/>
    <mergeCell ref="K44:M44"/>
    <mergeCell ref="N16:O16"/>
    <mergeCell ref="S14:T14"/>
    <mergeCell ref="Q16:R16"/>
    <mergeCell ref="S16:T16"/>
    <mergeCell ref="Q18:R18"/>
    <mergeCell ref="S18:T18"/>
    <mergeCell ref="U16:V16"/>
    <mergeCell ref="N15:O15"/>
    <mergeCell ref="I15:J15"/>
    <mergeCell ref="I18:J18"/>
    <mergeCell ref="K18:M18"/>
    <mergeCell ref="N18:O18"/>
    <mergeCell ref="K15:M15"/>
    <mergeCell ref="AA1:AB1"/>
    <mergeCell ref="AA2:AB2"/>
    <mergeCell ref="AA4:AA5"/>
    <mergeCell ref="AB4:AB5"/>
    <mergeCell ref="Q15:R15"/>
    <mergeCell ref="S15:T15"/>
    <mergeCell ref="U15:V15"/>
    <mergeCell ref="U14:V14"/>
    <mergeCell ref="A4:A5"/>
    <mergeCell ref="B4:B5"/>
    <mergeCell ref="B6:B8"/>
    <mergeCell ref="B9:B10"/>
    <mergeCell ref="Q10:R10"/>
    <mergeCell ref="I8:J8"/>
    <mergeCell ref="K8:M8"/>
    <mergeCell ref="B11:B12"/>
    <mergeCell ref="Z4:Z5"/>
    <mergeCell ref="Q4:V4"/>
    <mergeCell ref="W4:W5"/>
    <mergeCell ref="S5:T5"/>
    <mergeCell ref="X4:X5"/>
    <mergeCell ref="Y4:Y5"/>
    <mergeCell ref="U5:V5"/>
    <mergeCell ref="S19:T19"/>
    <mergeCell ref="U19:V19"/>
    <mergeCell ref="Q17:R17"/>
    <mergeCell ref="S17:T17"/>
    <mergeCell ref="U17:V17"/>
    <mergeCell ref="E1:Y1"/>
    <mergeCell ref="E2:Y2"/>
    <mergeCell ref="C11:C12"/>
    <mergeCell ref="I16:J16"/>
    <mergeCell ref="K16:M16"/>
    <mergeCell ref="I5:J5"/>
    <mergeCell ref="K5:M5"/>
    <mergeCell ref="N5:O5"/>
    <mergeCell ref="Q5:R5"/>
    <mergeCell ref="F4:F5"/>
    <mergeCell ref="G4:G5"/>
    <mergeCell ref="H4:H5"/>
    <mergeCell ref="I4:O4"/>
    <mergeCell ref="P4:P5"/>
    <mergeCell ref="C4:C5"/>
    <mergeCell ref="D4:D5"/>
    <mergeCell ref="E4:E5"/>
    <mergeCell ref="C6:C8"/>
    <mergeCell ref="A1:D2"/>
    <mergeCell ref="C9:C10"/>
    <mergeCell ref="I9:J9"/>
    <mergeCell ref="K9:M9"/>
    <mergeCell ref="I10:J10"/>
    <mergeCell ref="K10:M10"/>
    <mergeCell ref="U37:V37"/>
    <mergeCell ref="S32:T32"/>
    <mergeCell ref="U32:V32"/>
    <mergeCell ref="Q32:R32"/>
    <mergeCell ref="U30:V30"/>
    <mergeCell ref="S30:T30"/>
    <mergeCell ref="I37:J37"/>
    <mergeCell ref="K37:M37"/>
    <mergeCell ref="N37:O37"/>
    <mergeCell ref="Q37:R37"/>
    <mergeCell ref="N33:O33"/>
    <mergeCell ref="Q33:R33"/>
    <mergeCell ref="S33:T33"/>
    <mergeCell ref="U18:V18"/>
    <mergeCell ref="Q14:R14"/>
    <mergeCell ref="K19:M19"/>
    <mergeCell ref="I31:J31"/>
    <mergeCell ref="Q35:R35"/>
    <mergeCell ref="Q19:R19"/>
    <mergeCell ref="N47:O47"/>
    <mergeCell ref="U51:V51"/>
    <mergeCell ref="I49:J49"/>
    <mergeCell ref="K49:M49"/>
    <mergeCell ref="N49:O49"/>
    <mergeCell ref="B51:B53"/>
    <mergeCell ref="C51:C53"/>
    <mergeCell ref="Q49:R49"/>
    <mergeCell ref="S49:T49"/>
    <mergeCell ref="B47:B48"/>
    <mergeCell ref="C47:C48"/>
    <mergeCell ref="U49:V49"/>
    <mergeCell ref="I51:J51"/>
    <mergeCell ref="K51:M51"/>
    <mergeCell ref="Q47:R47"/>
    <mergeCell ref="S47:T47"/>
    <mergeCell ref="U47:V47"/>
    <mergeCell ref="N51:O51"/>
    <mergeCell ref="N48:O48"/>
    <mergeCell ref="B37:B39"/>
    <mergeCell ref="C37:C39"/>
    <mergeCell ref="Q20:R20"/>
    <mergeCell ref="S20:T20"/>
    <mergeCell ref="U20:V20"/>
    <mergeCell ref="K42:M42"/>
    <mergeCell ref="N41:O41"/>
    <mergeCell ref="Q25:R25"/>
    <mergeCell ref="B54:B55"/>
    <mergeCell ref="C54:C55"/>
    <mergeCell ref="U55:V55"/>
    <mergeCell ref="Q55:R55"/>
    <mergeCell ref="S55:T55"/>
    <mergeCell ref="I55:J55"/>
    <mergeCell ref="K55:M55"/>
    <mergeCell ref="N55:O55"/>
    <mergeCell ref="Q50:R50"/>
    <mergeCell ref="S50:T50"/>
    <mergeCell ref="U50:V50"/>
    <mergeCell ref="U34:V34"/>
    <mergeCell ref="U35:V35"/>
    <mergeCell ref="S34:T34"/>
    <mergeCell ref="S35:T35"/>
    <mergeCell ref="Q34:R34"/>
    <mergeCell ref="S26:T26"/>
    <mergeCell ref="U26:V26"/>
    <mergeCell ref="U29:V29"/>
    <mergeCell ref="Q30:R30"/>
    <mergeCell ref="Q39:R39"/>
    <mergeCell ref="Q41:R41"/>
    <mergeCell ref="Q38:R38"/>
    <mergeCell ref="Q42:R42"/>
    <mergeCell ref="U40:V40"/>
    <mergeCell ref="S39:T39"/>
    <mergeCell ref="U39:V39"/>
    <mergeCell ref="S41:T41"/>
    <mergeCell ref="U38:V38"/>
    <mergeCell ref="Q40:R40"/>
    <mergeCell ref="S40:T40"/>
    <mergeCell ref="Q36:R36"/>
    <mergeCell ref="U33:V33"/>
    <mergeCell ref="S37:T37"/>
    <mergeCell ref="U9:V9"/>
    <mergeCell ref="S10:T10"/>
    <mergeCell ref="U10:V10"/>
    <mergeCell ref="U8:V8"/>
    <mergeCell ref="S8:T8"/>
    <mergeCell ref="S9:T9"/>
    <mergeCell ref="Q6:R6"/>
    <mergeCell ref="Q7:R7"/>
    <mergeCell ref="S6:T6"/>
    <mergeCell ref="Q8:R8"/>
    <mergeCell ref="Q9:R9"/>
    <mergeCell ref="S7:T7"/>
    <mergeCell ref="U6:V6"/>
    <mergeCell ref="U7:V7"/>
    <mergeCell ref="C33:C36"/>
    <mergeCell ref="B33:B36"/>
    <mergeCell ref="I34:J34"/>
    <mergeCell ref="K34:M34"/>
    <mergeCell ref="I26:J26"/>
    <mergeCell ref="K26:M26"/>
    <mergeCell ref="I36:J36"/>
    <mergeCell ref="K36:M36"/>
    <mergeCell ref="K29:M29"/>
    <mergeCell ref="I29:J29"/>
    <mergeCell ref="K33:M33"/>
    <mergeCell ref="C29:C32"/>
    <mergeCell ref="I35:J35"/>
    <mergeCell ref="K35:M35"/>
    <mergeCell ref="I33:J33"/>
    <mergeCell ref="C27:C28"/>
    <mergeCell ref="B18:B19"/>
    <mergeCell ref="C18:C19"/>
    <mergeCell ref="N20:O20"/>
    <mergeCell ref="N29:O29"/>
    <mergeCell ref="N25:O25"/>
    <mergeCell ref="I19:J19"/>
    <mergeCell ref="B23:B24"/>
    <mergeCell ref="C23:C24"/>
    <mergeCell ref="I25:J25"/>
    <mergeCell ref="K25:M25"/>
    <mergeCell ref="N19:O19"/>
    <mergeCell ref="B29:B32"/>
    <mergeCell ref="N31:O31"/>
    <mergeCell ref="K21:M21"/>
    <mergeCell ref="N21:O21"/>
    <mergeCell ref="B21:B22"/>
    <mergeCell ref="K32:M32"/>
    <mergeCell ref="N32:O32"/>
    <mergeCell ref="I30:J30"/>
    <mergeCell ref="K30:M30"/>
    <mergeCell ref="K31:M31"/>
    <mergeCell ref="B25:B26"/>
    <mergeCell ref="C25:C26"/>
    <mergeCell ref="B27:B28"/>
    <mergeCell ref="I6:J6"/>
    <mergeCell ref="K6:M6"/>
    <mergeCell ref="N6:O6"/>
    <mergeCell ref="I7:J7"/>
    <mergeCell ref="K7:M7"/>
    <mergeCell ref="N7:O7"/>
    <mergeCell ref="I14:J14"/>
    <mergeCell ref="N8:O8"/>
    <mergeCell ref="N10:O10"/>
    <mergeCell ref="N9:O9"/>
    <mergeCell ref="I11:J11"/>
    <mergeCell ref="K11:M11"/>
    <mergeCell ref="N11:O11"/>
    <mergeCell ref="K14:M14"/>
    <mergeCell ref="N14:O14"/>
    <mergeCell ref="U36:V36"/>
    <mergeCell ref="I52:J52"/>
    <mergeCell ref="K52:M52"/>
    <mergeCell ref="N52:O52"/>
    <mergeCell ref="I32:J32"/>
    <mergeCell ref="S25:T25"/>
    <mergeCell ref="U25:V25"/>
    <mergeCell ref="Q29:R29"/>
    <mergeCell ref="S29:T29"/>
    <mergeCell ref="Q31:R31"/>
    <mergeCell ref="U31:V31"/>
    <mergeCell ref="S31:T31"/>
    <mergeCell ref="N26:O26"/>
    <mergeCell ref="Q26:R26"/>
    <mergeCell ref="I48:J48"/>
    <mergeCell ref="K48:M48"/>
    <mergeCell ref="I40:J40"/>
    <mergeCell ref="K40:M40"/>
    <mergeCell ref="Q45:R45"/>
    <mergeCell ref="S45:T45"/>
    <mergeCell ref="U45:V45"/>
    <mergeCell ref="S36:T36"/>
    <mergeCell ref="S38:T38"/>
    <mergeCell ref="U41:V41"/>
    <mergeCell ref="I21:J21"/>
    <mergeCell ref="S22:T22"/>
    <mergeCell ref="U22:V22"/>
    <mergeCell ref="U24:V24"/>
    <mergeCell ref="S24:T24"/>
    <mergeCell ref="Q24:R24"/>
    <mergeCell ref="I24:J24"/>
    <mergeCell ref="K24:M24"/>
    <mergeCell ref="N24:O24"/>
    <mergeCell ref="K23:M23"/>
    <mergeCell ref="N23:O23"/>
    <mergeCell ref="Q23:R23"/>
    <mergeCell ref="S23:T23"/>
    <mergeCell ref="U23:V23"/>
    <mergeCell ref="I22:J22"/>
    <mergeCell ref="K22:M22"/>
    <mergeCell ref="N22:O22"/>
    <mergeCell ref="Q22:R22"/>
    <mergeCell ref="I54:J54"/>
    <mergeCell ref="K54:M54"/>
    <mergeCell ref="N54:O54"/>
    <mergeCell ref="U54:V54"/>
    <mergeCell ref="S54:T54"/>
    <mergeCell ref="Q54:R54"/>
    <mergeCell ref="I53:J53"/>
    <mergeCell ref="K53:M53"/>
    <mergeCell ref="N53:O53"/>
    <mergeCell ref="Q53:R53"/>
    <mergeCell ref="S53:T53"/>
    <mergeCell ref="U53:V53"/>
    <mergeCell ref="U46:V46"/>
    <mergeCell ref="Q52:R52"/>
    <mergeCell ref="S52:T52"/>
    <mergeCell ref="U52:V52"/>
    <mergeCell ref="S42:T42"/>
    <mergeCell ref="U42:V42"/>
    <mergeCell ref="Q43:R43"/>
    <mergeCell ref="S43:T43"/>
    <mergeCell ref="U43:V43"/>
    <mergeCell ref="Q51:R51"/>
    <mergeCell ref="S51:T51"/>
    <mergeCell ref="Q46:R46"/>
    <mergeCell ref="S46:T46"/>
    <mergeCell ref="Q48:R48"/>
    <mergeCell ref="S48:T48"/>
    <mergeCell ref="U48:V48"/>
    <mergeCell ref="Q11:R11"/>
    <mergeCell ref="S11:T11"/>
    <mergeCell ref="U11:V11"/>
    <mergeCell ref="I12:J12"/>
    <mergeCell ref="K12:M12"/>
    <mergeCell ref="N12:O12"/>
    <mergeCell ref="Q12:R12"/>
    <mergeCell ref="S12:T12"/>
    <mergeCell ref="U12:V12"/>
    <mergeCell ref="N44:O44"/>
    <mergeCell ref="Q44:R44"/>
    <mergeCell ref="S44:T44"/>
    <mergeCell ref="U44:V44"/>
    <mergeCell ref="I13:J13"/>
    <mergeCell ref="K13:M13"/>
    <mergeCell ref="N13:O13"/>
    <mergeCell ref="Q13:R13"/>
    <mergeCell ref="S13:T13"/>
    <mergeCell ref="U13:V13"/>
    <mergeCell ref="U27:V27"/>
    <mergeCell ref="Q27:R27"/>
    <mergeCell ref="S27:T27"/>
    <mergeCell ref="Q28:R28"/>
    <mergeCell ref="S28:T28"/>
    <mergeCell ref="U28:V28"/>
    <mergeCell ref="I27:J27"/>
    <mergeCell ref="I28:J28"/>
    <mergeCell ref="K27:M27"/>
    <mergeCell ref="K28:M28"/>
    <mergeCell ref="Q21:R21"/>
    <mergeCell ref="S21:T21"/>
    <mergeCell ref="U21:V21"/>
    <mergeCell ref="I23:J23"/>
  </mergeCells>
  <pageMargins left="1.0899999999999999" right="0.7" top="0.75" bottom="0.75" header="0.3" footer="0.3"/>
  <pageSetup scale="18" orientation="portrait" r:id="rId1"/>
  <rowBreaks count="1" manualBreakCount="1">
    <brk id="32"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4F0-E27F-4CA2-AA02-7BC099D8A473}">
  <dimension ref="A2:CM249"/>
  <sheetViews>
    <sheetView topLeftCell="A15" zoomScale="60" zoomScaleNormal="60" workbookViewId="0">
      <selection activeCell="AC40" sqref="AC40"/>
    </sheetView>
  </sheetViews>
  <sheetFormatPr baseColWidth="10" defaultRowHeight="15" x14ac:dyDescent="0.25"/>
  <cols>
    <col min="2" max="18" width="5.7109375" customWidth="1" collapsed="1"/>
    <col min="19" max="19" width="8.42578125" customWidth="1" collapsed="1"/>
    <col min="20" max="23" width="5.7109375" customWidth="1" collapsed="1"/>
    <col min="24" max="24" width="8.5703125" customWidth="1" collapsed="1"/>
    <col min="25" max="26" width="5.7109375" customWidth="1" collapsed="1"/>
    <col min="27" max="27" width="10.7109375" customWidth="1" collapsed="1"/>
    <col min="28" max="28" width="7.140625" customWidth="1" collapsed="1"/>
    <col min="29" max="29" width="7.42578125" customWidth="1" collapsed="1"/>
    <col min="30" max="33" width="5.7109375" customWidth="1" collapsed="1"/>
    <col min="34" max="34" width="8.5703125" customWidth="1" collapsed="1"/>
    <col min="35" max="39" width="5.7109375" customWidth="1" collapsed="1"/>
    <col min="41" max="46" width="5.7109375" customWidth="1" collapsed="1"/>
  </cols>
  <sheetData>
    <row r="2" spans="1:91" x14ac:dyDescent="0.2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row>
    <row r="3" spans="1:91" ht="18" customHeight="1" x14ac:dyDescent="0.25">
      <c r="A3" s="47"/>
      <c r="B3" s="152" t="s">
        <v>352</v>
      </c>
      <c r="C3" s="152"/>
      <c r="D3" s="152"/>
      <c r="E3" s="152"/>
      <c r="F3" s="152"/>
      <c r="G3" s="152"/>
      <c r="H3" s="152"/>
      <c r="I3" s="152"/>
      <c r="J3" s="153" t="s">
        <v>27</v>
      </c>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row>
    <row r="4" spans="1:91" ht="18.75" customHeight="1" x14ac:dyDescent="0.25">
      <c r="A4" s="47"/>
      <c r="B4" s="152"/>
      <c r="C4" s="152"/>
      <c r="D4" s="152"/>
      <c r="E4" s="152"/>
      <c r="F4" s="152"/>
      <c r="G4" s="152"/>
      <c r="H4" s="152"/>
      <c r="I4" s="152"/>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row>
    <row r="5" spans="1:91" ht="15" customHeight="1" x14ac:dyDescent="0.25">
      <c r="A5" s="47"/>
      <c r="B5" s="152"/>
      <c r="C5" s="152"/>
      <c r="D5" s="152"/>
      <c r="E5" s="152"/>
      <c r="F5" s="152"/>
      <c r="G5" s="152"/>
      <c r="H5" s="152"/>
      <c r="I5" s="152"/>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row>
    <row r="6" spans="1:91" ht="15.75" thickBot="1" x14ac:dyDescent="0.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row>
    <row r="7" spans="1:91" ht="15" customHeight="1" x14ac:dyDescent="0.25">
      <c r="A7" s="47"/>
      <c r="B7" s="154" t="s">
        <v>26</v>
      </c>
      <c r="C7" s="154"/>
      <c r="D7" s="155"/>
      <c r="E7" s="142" t="s">
        <v>353</v>
      </c>
      <c r="F7" s="143"/>
      <c r="G7" s="143"/>
      <c r="H7" s="143"/>
      <c r="I7" s="144"/>
      <c r="J7" s="48" t="str">
        <f>IF(AND('[1]MAPA DE RIESGO'!$Z$16="Muy Alta",'[1]MAPA DE RIESGO'!$AB$16="Leve"),CONCATENATE("R1C",'[1]MAPA DE RIESGO'!$P$16),"")</f>
        <v/>
      </c>
      <c r="K7" s="49" t="str">
        <f>IF(AND('[1]MAPA DE RIESGO'!$Z$17="Muy Alta",'[1]MAPA DE RIESGO'!$AB$17="Leve"),CONCATENATE("R1C",'[1]MAPA DE RIESGO'!$P$17),"")</f>
        <v/>
      </c>
      <c r="L7" s="49" t="str">
        <f>IF(AND('[1]MAPA DE RIESGO'!$Z$18="Muy Alta",'[1]MAPA DE RIESGO'!$AB$18="Leve"),CONCATENATE("R1C",'[1]MAPA DE RIESGO'!$P$18),"")</f>
        <v/>
      </c>
      <c r="M7" s="49" t="str">
        <f>IF(AND('[1]MAPA DE RIESGO'!$Z$19="Muy Alta",'[1]MAPA DE RIESGO'!$AB$19="Leve"),CONCATENATE("R1C",'[1]MAPA DE RIESGO'!$P$19),"")</f>
        <v/>
      </c>
      <c r="N7" s="49" t="str">
        <f>IF(AND('[1]MAPA DE RIESGO'!$Z$20="Muy Alta",'[1]MAPA DE RIESGO'!$AB$20="Leve"),CONCATENATE("R1C",'[1]MAPA DE RIESGO'!$P$20),"")</f>
        <v/>
      </c>
      <c r="O7" s="50" t="str">
        <f>IF(AND('[1]MAPA DE RIESGO'!$Z$21="Muy Alta",'[1]MAPA DE RIESGO'!$AB$21="Leve"),CONCATENATE("R1C",'[1]MAPA DE RIESGO'!$P$21),"")</f>
        <v/>
      </c>
      <c r="P7" s="48" t="str">
        <f>IF(AND('[1]MAPA DE RIESGO'!$Z$16="Muy Alta",'[1]MAPA DE RIESGO'!$AB$16="Menor"),CONCATENATE("R1C",'[1]MAPA DE RIESGO'!$P$16),"")</f>
        <v/>
      </c>
      <c r="Q7" s="49" t="str">
        <f>IF(AND('[1]MAPA DE RIESGO'!$Z$17="Muy Alta",'[1]MAPA DE RIESGO'!$AB$17="Menor"),CONCATENATE("R1C",'[1]MAPA DE RIESGO'!$P$17),"")</f>
        <v/>
      </c>
      <c r="R7" s="49" t="str">
        <f>IF(AND('[1]MAPA DE RIESGO'!$Z$18="Muy Alta",'[1]MAPA DE RIESGO'!$AB$18="Menor"),CONCATENATE("R1C",'[1]MAPA DE RIESGO'!$P$18),"")</f>
        <v/>
      </c>
      <c r="S7" s="49" t="str">
        <f>IF(AND('[1]MAPA DE RIESGO'!$Z$19="Muy Alta",'[1]MAPA DE RIESGO'!$AB$19="Menor"),CONCATENATE("R1C",'[1]MAPA DE RIESGO'!$P$19),"")</f>
        <v/>
      </c>
      <c r="T7" s="49" t="str">
        <f>IF(AND('[1]MAPA DE RIESGO'!$Z$20="Muy Alta",'[1]MAPA DE RIESGO'!$AB$20="Menor"),CONCATENATE("R1C",'[1]MAPA DE RIESGO'!$P$20),"")</f>
        <v/>
      </c>
      <c r="U7" s="50" t="str">
        <f>IF(AND('[1]MAPA DE RIESGO'!$Z$21="Muy Alta",'[1]MAPA DE RIESGO'!$AB$21="Menor"),CONCATENATE("R1C",'[1]MAPA DE RIESGO'!$P$21),"")</f>
        <v/>
      </c>
      <c r="V7" s="48" t="str">
        <f>IF(AND('[1]MAPA DE RIESGO'!$Z$16="Muy Alta",'[1]MAPA DE RIESGO'!$AB$16="Moderado"),CONCATENATE("R1C",'[1]MAPA DE RIESGO'!$P$16),"")</f>
        <v/>
      </c>
      <c r="W7" s="49" t="str">
        <f>IF(AND('[1]MAPA DE RIESGO'!$Z$17="Muy Alta",'[1]MAPA DE RIESGO'!$AB$17="Moderado"),CONCATENATE("R1C",'[1]MAPA DE RIESGO'!$P$17),"")</f>
        <v/>
      </c>
      <c r="X7" s="49" t="str">
        <f>IF(AND('[1]MAPA DE RIESGO'!$Z$18="Muy Alta",'[1]MAPA DE RIESGO'!$AB$18="Moderado"),CONCATENATE("R1C",'[1]MAPA DE RIESGO'!$P$18),"")</f>
        <v/>
      </c>
      <c r="Y7" s="49" t="str">
        <f>IF(AND('[1]MAPA DE RIESGO'!$Z$19="Muy Alta",'[1]MAPA DE RIESGO'!$AB$19="Moderado"),CONCATENATE("R1C",'[1]MAPA DE RIESGO'!$P$19),"")</f>
        <v/>
      </c>
      <c r="Z7" s="49" t="str">
        <f>IF(AND('[1]MAPA DE RIESGO'!$Z$20="Muy Alta",'[1]MAPA DE RIESGO'!$AB$20="Moderado"),CONCATENATE("R1C",'[1]MAPA DE RIESGO'!$P$20),"")</f>
        <v/>
      </c>
      <c r="AA7" s="50" t="str">
        <f>IF(AND('[1]MAPA DE RIESGO'!$Z$21="Muy Alta",'[1]MAPA DE RIESGO'!$AB$21="Moderado"),CONCATENATE("R1C",'[1]MAPA DE RIESGO'!$P$21),"")</f>
        <v/>
      </c>
      <c r="AB7" s="48" t="str">
        <f>IF(AND('[1]MAPA DE RIESGO'!$Z$16="Muy Alta",'[1]MAPA DE RIESGO'!$AB$16="Mayor"),CONCATENATE("R1C",'[1]MAPA DE RIESGO'!$P$16),"")</f>
        <v/>
      </c>
      <c r="AC7" s="49" t="str">
        <f>IF(AND('[1]MAPA DE RIESGO'!$Z$17="Muy Alta",'[1]MAPA DE RIESGO'!$AB$17="Mayor"),CONCATENATE("R1C",'[1]MAPA DE RIESGO'!$P$17),"")</f>
        <v/>
      </c>
      <c r="AD7" s="49" t="str">
        <f>IF(AND('[1]MAPA DE RIESGO'!$Z$18="Muy Alta",'[1]MAPA DE RIESGO'!$AB$18="Mayor"),CONCATENATE("R1C",'[1]MAPA DE RIESGO'!$P$18),"")</f>
        <v/>
      </c>
      <c r="AE7" s="49" t="str">
        <f>IF(AND('[1]MAPA DE RIESGO'!$Z$19="Muy Alta",'[1]MAPA DE RIESGO'!$AB$19="Mayor"),CONCATENATE("R1C",'[1]MAPA DE RIESGO'!$P$19),"")</f>
        <v/>
      </c>
      <c r="AF7" s="49" t="str">
        <f>IF(AND('[1]MAPA DE RIESGO'!$Z$20="Muy Alta",'[1]MAPA DE RIESGO'!$AB$20="Mayor"),CONCATENATE("R1C",'[1]MAPA DE RIESGO'!$P$20),"")</f>
        <v/>
      </c>
      <c r="AG7" s="50" t="str">
        <f>IF(AND('[1]MAPA DE RIESGO'!$Z$21="Muy Alta",'[1]MAPA DE RIESGO'!$AB$21="Mayor"),CONCATENATE("R1C",'[1]MAPA DE RIESGO'!$P$21),"")</f>
        <v/>
      </c>
      <c r="AH7" s="51" t="str">
        <f>IF(AND('[1]MAPA DE RIESGO'!$Z$16="Muy Alta",'[1]MAPA DE RIESGO'!$AB$16="Catastrófico"),CONCATENATE("R1C",'[1]MAPA DE RIESGO'!$P$16),"")</f>
        <v/>
      </c>
      <c r="AI7" s="52" t="str">
        <f>IF(AND('[1]MAPA DE RIESGO'!$Z$17="Muy Alta",'[1]MAPA DE RIESGO'!$AB$17="Catastrófico"),CONCATENATE("R1C",'[1]MAPA DE RIESGO'!$P$17),"")</f>
        <v/>
      </c>
      <c r="AJ7" s="52" t="str">
        <f>IF(AND('[1]MAPA DE RIESGO'!$Z$18="Muy Alta",'[1]MAPA DE RIESGO'!$AB$18="Catastrófico"),CONCATENATE("R1C",'[1]MAPA DE RIESGO'!$P$18),"")</f>
        <v/>
      </c>
      <c r="AK7" s="52" t="str">
        <f>IF(AND('[1]MAPA DE RIESGO'!$Z$19="Muy Alta",'[1]MAPA DE RIESGO'!$AB$19="Catastrófico"),CONCATENATE("R1C",'[1]MAPA DE RIESGO'!$P$19),"")</f>
        <v/>
      </c>
      <c r="AL7" s="52" t="str">
        <f>IF(AND('[1]MAPA DE RIESGO'!$Z$20="Muy Alta",'[1]MAPA DE RIESGO'!$AB$20="Catastrófico"),CONCATENATE("R1C",'[1]MAPA DE RIESGO'!$P$20),"")</f>
        <v/>
      </c>
      <c r="AM7" s="53" t="str">
        <f>IF(AND('[1]MAPA DE RIESGO'!$Z$21="Muy Alta",'[1]MAPA DE RIESGO'!$AB$21="Catastrófico"),CONCATENATE("R1C",'[1]MAPA DE RIESGO'!$P$21),"")</f>
        <v/>
      </c>
      <c r="AN7" s="47"/>
      <c r="AO7" s="156" t="s">
        <v>354</v>
      </c>
      <c r="AP7" s="157"/>
      <c r="AQ7" s="157"/>
      <c r="AR7" s="157"/>
      <c r="AS7" s="157"/>
      <c r="AT7" s="158"/>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row>
    <row r="8" spans="1:91" ht="15" customHeight="1" x14ac:dyDescent="0.25">
      <c r="A8" s="47"/>
      <c r="B8" s="154"/>
      <c r="C8" s="154"/>
      <c r="D8" s="155"/>
      <c r="E8" s="145"/>
      <c r="F8" s="146"/>
      <c r="G8" s="146"/>
      <c r="H8" s="146"/>
      <c r="I8" s="147"/>
      <c r="J8" s="54" t="str">
        <f>IF(AND('[1]MAPA DE RIESGO'!$Z$22="Muy Alta",'[1]MAPA DE RIESGO'!$AB$22="Leve"),CONCATENATE("R2C",'[1]MAPA DE RIESGO'!$P$22),"")</f>
        <v/>
      </c>
      <c r="K8" s="55" t="str">
        <f>IF(AND('[1]MAPA DE RIESGO'!$Z$23="Muy Alta",'[1]MAPA DE RIESGO'!$AB$23="Leve"),CONCATENATE("R2C",'[1]MAPA DE RIESGO'!$P$23),"")</f>
        <v/>
      </c>
      <c r="L8" s="55" t="str">
        <f>IF(AND('[1]MAPA DE RIESGO'!$Z$24="Muy Alta",'[1]MAPA DE RIESGO'!$AB$24="Leve"),CONCATENATE("R2C",'[1]MAPA DE RIESGO'!$P$24),"")</f>
        <v/>
      </c>
      <c r="M8" s="55" t="str">
        <f>IF(AND('[1]MAPA DE RIESGO'!$Z$25="Muy Alta",'[1]MAPA DE RIESGO'!$AB$25="Leve"),CONCATENATE("R2C",'[1]MAPA DE RIESGO'!$P$25),"")</f>
        <v/>
      </c>
      <c r="N8" s="55" t="str">
        <f>IF(AND('[1]MAPA DE RIESGO'!$Z$26="Muy Alta",'[1]MAPA DE RIESGO'!$AB$26="Leve"),CONCATENATE("R2C",'[1]MAPA DE RIESGO'!$P$26),"")</f>
        <v/>
      </c>
      <c r="O8" s="56" t="str">
        <f>IF(AND('[1]MAPA DE RIESGO'!$Z$27="Muy Alta",'[1]MAPA DE RIESGO'!$AB$27="Leve"),CONCATENATE("R2C",'[1]MAPA DE RIESGO'!$P$27),"")</f>
        <v/>
      </c>
      <c r="P8" s="54" t="str">
        <f>IF(AND('[1]MAPA DE RIESGO'!$Z$22="Muy Alta",'[1]MAPA DE RIESGO'!$AB$22="Menor"),CONCATENATE("R2C",'[1]MAPA DE RIESGO'!$P$22),"")</f>
        <v/>
      </c>
      <c r="Q8" s="55" t="str">
        <f>IF(AND('[1]MAPA DE RIESGO'!$Z$23="Muy Alta",'[1]MAPA DE RIESGO'!$AB$23="Menor"),CONCATENATE("R2C",'[1]MAPA DE RIESGO'!$P$23),"")</f>
        <v/>
      </c>
      <c r="R8" s="55" t="str">
        <f>IF(AND('[1]MAPA DE RIESGO'!$Z$24="Muy Alta",'[1]MAPA DE RIESGO'!$AB$24="Menor"),CONCATENATE("R2C",'[1]MAPA DE RIESGO'!$P$24),"")</f>
        <v/>
      </c>
      <c r="S8" s="55" t="str">
        <f>IF(AND('[1]MAPA DE RIESGO'!$Z$25="Muy Alta",'[1]MAPA DE RIESGO'!$AB$25="Menor"),CONCATENATE("R2C",'[1]MAPA DE RIESGO'!$P$25),"")</f>
        <v/>
      </c>
      <c r="T8" s="55" t="str">
        <f>IF(AND('[1]MAPA DE RIESGO'!$Z$26="Muy Alta",'[1]MAPA DE RIESGO'!$AB$26="Menor"),CONCATENATE("R2C",'[1]MAPA DE RIESGO'!$P$26),"")</f>
        <v/>
      </c>
      <c r="U8" s="56" t="str">
        <f>IF(AND('[1]MAPA DE RIESGO'!$Z$27="Muy Alta",'[1]MAPA DE RIESGO'!$AB$27="Menor"),CONCATENATE("R2C",'[1]MAPA DE RIESGO'!$P$27),"")</f>
        <v/>
      </c>
      <c r="V8" s="54" t="str">
        <f>IF(AND('[1]MAPA DE RIESGO'!$Z$22="Muy Alta",'[1]MAPA DE RIESGO'!$AB$22="Moderado"),CONCATENATE("R2C",'[1]MAPA DE RIESGO'!$P$22),"")</f>
        <v/>
      </c>
      <c r="W8" s="55" t="str">
        <f>IF(AND('[1]MAPA DE RIESGO'!$Z$23="Muy Alta",'[1]MAPA DE RIESGO'!$AB$23="Moderado"),CONCATENATE("R2C",'[1]MAPA DE RIESGO'!$P$23),"")</f>
        <v/>
      </c>
      <c r="X8" s="55" t="str">
        <f>IF(AND('[1]MAPA DE RIESGO'!$Z$24="Muy Alta",'[1]MAPA DE RIESGO'!$AB$24="Moderado"),CONCATENATE("R2C",'[1]MAPA DE RIESGO'!$P$24),"")</f>
        <v/>
      </c>
      <c r="Y8" s="55" t="str">
        <f>IF(AND('[1]MAPA DE RIESGO'!$Z$25="Muy Alta",'[1]MAPA DE RIESGO'!$AB$25="Moderado"),CONCATENATE("R2C",'[1]MAPA DE RIESGO'!$P$25),"")</f>
        <v/>
      </c>
      <c r="Z8" s="55" t="str">
        <f>IF(AND('[1]MAPA DE RIESGO'!$Z$26="Muy Alta",'[1]MAPA DE RIESGO'!$AB$26="Moderado"),CONCATENATE("R2C",'[1]MAPA DE RIESGO'!$P$26),"")</f>
        <v/>
      </c>
      <c r="AA8" s="56" t="str">
        <f>IF(AND('[1]MAPA DE RIESGO'!$Z$27="Muy Alta",'[1]MAPA DE RIESGO'!$AB$27="Moderado"),CONCATENATE("R2C",'[1]MAPA DE RIESGO'!$P$27),"")</f>
        <v/>
      </c>
      <c r="AB8" s="54" t="str">
        <f>IF(AND('[1]MAPA DE RIESGO'!$Z$22="Muy Alta",'[1]MAPA DE RIESGO'!$AB$22="Mayor"),CONCATENATE("R2C",'[1]MAPA DE RIESGO'!$P$22),"")</f>
        <v/>
      </c>
      <c r="AC8" s="55" t="str">
        <f>IF(AND('[1]MAPA DE RIESGO'!$Z$23="Muy Alta",'[1]MAPA DE RIESGO'!$AB$23="Mayor"),CONCATENATE("R2C",'[1]MAPA DE RIESGO'!$P$23),"")</f>
        <v/>
      </c>
      <c r="AD8" s="55" t="str">
        <f>IF(AND('[1]MAPA DE RIESGO'!$Z$24="Muy Alta",'[1]MAPA DE RIESGO'!$AB$24="Mayor"),CONCATENATE("R2C",'[1]MAPA DE RIESGO'!$P$24),"")</f>
        <v/>
      </c>
      <c r="AE8" s="55" t="str">
        <f>IF(AND('[1]MAPA DE RIESGO'!$Z$25="Muy Alta",'[1]MAPA DE RIESGO'!$AB$25="Mayor"),CONCATENATE("R2C",'[1]MAPA DE RIESGO'!$P$25),"")</f>
        <v/>
      </c>
      <c r="AF8" s="55" t="str">
        <f>IF(AND('[1]MAPA DE RIESGO'!$Z$26="Muy Alta",'[1]MAPA DE RIESGO'!$AB$26="Mayor"),CONCATENATE("R2C",'[1]MAPA DE RIESGO'!$P$26),"")</f>
        <v/>
      </c>
      <c r="AG8" s="56" t="str">
        <f>IF(AND('[1]MAPA DE RIESGO'!$Z$27="Muy Alta",'[1]MAPA DE RIESGO'!$AB$27="Mayor"),CONCATENATE("R2C",'[1]MAPA DE RIESGO'!$P$27),"")</f>
        <v/>
      </c>
      <c r="AH8" s="57" t="str">
        <f>IF(AND('[1]MAPA DE RIESGO'!$Z$22="Muy Alta",'[1]MAPA DE RIESGO'!$AB$22="Catastrófico"),CONCATENATE("R2C",'[1]MAPA DE RIESGO'!$P$22),"")</f>
        <v/>
      </c>
      <c r="AI8" s="58" t="str">
        <f>IF(AND('[1]MAPA DE RIESGO'!$Z$23="Muy Alta",'[1]MAPA DE RIESGO'!$AB$23="Catastrófico"),CONCATENATE("R2C",'[1]MAPA DE RIESGO'!$P$23),"")</f>
        <v/>
      </c>
      <c r="AJ8" s="58" t="str">
        <f>IF(AND('[1]MAPA DE RIESGO'!$Z$24="Muy Alta",'[1]MAPA DE RIESGO'!$AB$24="Catastrófico"),CONCATENATE("R2C",'[1]MAPA DE RIESGO'!$P$24),"")</f>
        <v/>
      </c>
      <c r="AK8" s="58" t="str">
        <f>IF(AND('[1]MAPA DE RIESGO'!$Z$25="Muy Alta",'[1]MAPA DE RIESGO'!$AB$25="Catastrófico"),CONCATENATE("R2C",'[1]MAPA DE RIESGO'!$P$25),"")</f>
        <v/>
      </c>
      <c r="AL8" s="58" t="str">
        <f>IF(AND('[1]MAPA DE RIESGO'!$Z$26="Muy Alta",'[1]MAPA DE RIESGO'!$AB$26="Catastrófico"),CONCATENATE("R2C",'[1]MAPA DE RIESGO'!$P$26),"")</f>
        <v/>
      </c>
      <c r="AM8" s="59" t="str">
        <f>IF(AND('[1]MAPA DE RIESGO'!$Z$27="Muy Alta",'[1]MAPA DE RIESGO'!$AB$27="Catastrófico"),CONCATENATE("R2C",'[1]MAPA DE RIESGO'!$P$27),"")</f>
        <v/>
      </c>
      <c r="AN8" s="47"/>
      <c r="AO8" s="159"/>
      <c r="AP8" s="160"/>
      <c r="AQ8" s="160"/>
      <c r="AR8" s="160"/>
      <c r="AS8" s="160"/>
      <c r="AT8" s="161"/>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row>
    <row r="9" spans="1:91" ht="15" customHeight="1" x14ac:dyDescent="0.25">
      <c r="A9" s="47"/>
      <c r="B9" s="154"/>
      <c r="C9" s="154"/>
      <c r="D9" s="155"/>
      <c r="E9" s="145"/>
      <c r="F9" s="146"/>
      <c r="G9" s="146"/>
      <c r="H9" s="146"/>
      <c r="I9" s="147"/>
      <c r="J9" s="54" t="str">
        <f>IF(AND('[1]MAPA DE RIESGO'!$Z$28="Muy Alta",'[1]MAPA DE RIESGO'!$AB$28="Leve"),CONCATENATE("R3C",'[1]MAPA DE RIESGO'!$P$28),"")</f>
        <v/>
      </c>
      <c r="K9" s="55" t="str">
        <f>IF(AND('[1]MAPA DE RIESGO'!$Z$29="Muy Alta",'[1]MAPA DE RIESGO'!$AB$29="Leve"),CONCATENATE("R3C",'[1]MAPA DE RIESGO'!$P$29),"")</f>
        <v/>
      </c>
      <c r="L9" s="55" t="str">
        <f>IF(AND('[1]MAPA DE RIESGO'!$Z$30="Muy Alta",'[1]MAPA DE RIESGO'!$AB$30="Leve"),CONCATENATE("R3C",'[1]MAPA DE RIESGO'!$P$30),"")</f>
        <v/>
      </c>
      <c r="M9" s="55" t="str">
        <f>IF(AND('[1]MAPA DE RIESGO'!$Z$31="Muy Alta",'[1]MAPA DE RIESGO'!$AB$31="Leve"),CONCATENATE("R3C",'[1]MAPA DE RIESGO'!$P$31),"")</f>
        <v/>
      </c>
      <c r="N9" s="55" t="str">
        <f>IF(AND('[1]MAPA DE RIESGO'!$Z$32="Muy Alta",'[1]MAPA DE RIESGO'!$AB$32="Leve"),CONCATENATE("R3C",'[1]MAPA DE RIESGO'!$P$32),"")</f>
        <v/>
      </c>
      <c r="O9" s="56" t="str">
        <f>IF(AND('[1]MAPA DE RIESGO'!$Z$33="Muy Alta",'[1]MAPA DE RIESGO'!$AB$33="Leve"),CONCATENATE("R3C",'[1]MAPA DE RIESGO'!$P$33),"")</f>
        <v/>
      </c>
      <c r="P9" s="54" t="str">
        <f>IF(AND('[1]MAPA DE RIESGO'!$Z$28="Muy Alta",'[1]MAPA DE RIESGO'!$AB$28="Menor"),CONCATENATE("R3C",'[1]MAPA DE RIESGO'!$P$28),"")</f>
        <v/>
      </c>
      <c r="Q9" s="55" t="str">
        <f>IF(AND('[1]MAPA DE RIESGO'!$Z$29="Muy Alta",'[1]MAPA DE RIESGO'!$AB$29="Menor"),CONCATENATE("R3C",'[1]MAPA DE RIESGO'!$P$29),"")</f>
        <v/>
      </c>
      <c r="R9" s="55" t="str">
        <f>IF(AND('[1]MAPA DE RIESGO'!$Z$30="Muy Alta",'[1]MAPA DE RIESGO'!$AB$30="Menor"),CONCATENATE("R3C",'[1]MAPA DE RIESGO'!$P$30),"")</f>
        <v/>
      </c>
      <c r="S9" s="55" t="str">
        <f>IF(AND('[1]MAPA DE RIESGO'!$Z$31="Muy Alta",'[1]MAPA DE RIESGO'!$AB$31="Menor"),CONCATENATE("R3C",'[1]MAPA DE RIESGO'!$P$31),"")</f>
        <v/>
      </c>
      <c r="T9" s="55" t="str">
        <f>IF(AND('[1]MAPA DE RIESGO'!$Z$32="Muy Alta",'[1]MAPA DE RIESGO'!$AB$32="Menor"),CONCATENATE("R3C",'[1]MAPA DE RIESGO'!$P$32),"")</f>
        <v/>
      </c>
      <c r="U9" s="56" t="str">
        <f>IF(AND('[1]MAPA DE RIESGO'!$Z$33="Muy Alta",'[1]MAPA DE RIESGO'!$AB$33="Menor"),CONCATENATE("R3C",'[1]MAPA DE RIESGO'!$P$33),"")</f>
        <v/>
      </c>
      <c r="V9" s="54" t="str">
        <f>IF(AND('[1]MAPA DE RIESGO'!$Z$28="Muy Alta",'[1]MAPA DE RIESGO'!$AB$28="Moderado"),CONCATENATE("R3C",'[1]MAPA DE RIESGO'!$P$28),"")</f>
        <v/>
      </c>
      <c r="W9" s="55" t="str">
        <f>IF(AND('[1]MAPA DE RIESGO'!$Z$29="Muy Alta",'[1]MAPA DE RIESGO'!$AB$29="Moderado"),CONCATENATE("R3C",'[1]MAPA DE RIESGO'!$P$29),"")</f>
        <v/>
      </c>
      <c r="X9" s="55" t="str">
        <f>IF(AND('[1]MAPA DE RIESGO'!$Z$30="Muy Alta",'[1]MAPA DE RIESGO'!$AB$30="Moderado"),CONCATENATE("R3C",'[1]MAPA DE RIESGO'!$P$30),"")</f>
        <v/>
      </c>
      <c r="Y9" s="55" t="str">
        <f>IF(AND('[1]MAPA DE RIESGO'!$Z$31="Muy Alta",'[1]MAPA DE RIESGO'!$AB$31="Moderado"),CONCATENATE("R3C",'[1]MAPA DE RIESGO'!$P$31),"")</f>
        <v/>
      </c>
      <c r="Z9" s="55" t="str">
        <f>IF(AND('[1]MAPA DE RIESGO'!$Z$32="Muy Alta",'[1]MAPA DE RIESGO'!$AB$32="Moderado"),CONCATENATE("R3C",'[1]MAPA DE RIESGO'!$P$32),"")</f>
        <v/>
      </c>
      <c r="AA9" s="56" t="str">
        <f>IF(AND('[1]MAPA DE RIESGO'!$Z$33="Muy Alta",'[1]MAPA DE RIESGO'!$AB$33="Moderado"),CONCATENATE("R3C",'[1]MAPA DE RIESGO'!$P$33),"")</f>
        <v/>
      </c>
      <c r="AB9" s="54" t="str">
        <f>IF(AND('[1]MAPA DE RIESGO'!$Z$28="Muy Alta",'[1]MAPA DE RIESGO'!$AB$28="Mayor"),CONCATENATE("R3C",'[1]MAPA DE RIESGO'!$P$28),"")</f>
        <v/>
      </c>
      <c r="AC9" s="55" t="str">
        <f>IF(AND('[1]MAPA DE RIESGO'!$Z$29="Muy Alta",'[1]MAPA DE RIESGO'!$AB$29="Mayor"),CONCATENATE("R3C",'[1]MAPA DE RIESGO'!$P$29),"")</f>
        <v/>
      </c>
      <c r="AD9" s="55" t="str">
        <f>IF(AND('[1]MAPA DE RIESGO'!$Z$30="Muy Alta",'[1]MAPA DE RIESGO'!$AB$30="Mayor"),CONCATENATE("R3C",'[1]MAPA DE RIESGO'!$P$30),"")</f>
        <v/>
      </c>
      <c r="AE9" s="55" t="str">
        <f>IF(AND('[1]MAPA DE RIESGO'!$Z$31="Muy Alta",'[1]MAPA DE RIESGO'!$AB$31="Mayor"),CONCATENATE("R3C",'[1]MAPA DE RIESGO'!$P$31),"")</f>
        <v/>
      </c>
      <c r="AF9" s="55" t="str">
        <f>IF(AND('[1]MAPA DE RIESGO'!$Z$32="Muy Alta",'[1]MAPA DE RIESGO'!$AB$32="Mayor"),CONCATENATE("R3C",'[1]MAPA DE RIESGO'!$P$32),"")</f>
        <v/>
      </c>
      <c r="AG9" s="56" t="str">
        <f>IF(AND('[1]MAPA DE RIESGO'!$Z$33="Muy Alta",'[1]MAPA DE RIESGO'!$AB$33="Mayor"),CONCATENATE("R3C",'[1]MAPA DE RIESGO'!$P$33),"")</f>
        <v/>
      </c>
      <c r="AH9" s="57" t="str">
        <f>IF(AND('[1]MAPA DE RIESGO'!$Z$28="Muy Alta",'[1]MAPA DE RIESGO'!$AB$28="Catastrófico"),CONCATENATE("R3C",'[1]MAPA DE RIESGO'!$P$28),"")</f>
        <v/>
      </c>
      <c r="AI9" s="58" t="str">
        <f>IF(AND('[1]MAPA DE RIESGO'!$Z$29="Muy Alta",'[1]MAPA DE RIESGO'!$AB$29="Catastrófico"),CONCATENATE("R3C",'[1]MAPA DE RIESGO'!$P$29),"")</f>
        <v/>
      </c>
      <c r="AJ9" s="58" t="str">
        <f>IF(AND('[1]MAPA DE RIESGO'!$Z$30="Muy Alta",'[1]MAPA DE RIESGO'!$AB$30="Catastrófico"),CONCATENATE("R3C",'[1]MAPA DE RIESGO'!$P$30),"")</f>
        <v/>
      </c>
      <c r="AK9" s="58" t="str">
        <f>IF(AND('[1]MAPA DE RIESGO'!$Z$31="Muy Alta",'[1]MAPA DE RIESGO'!$AB$31="Catastrófico"),CONCATENATE("R3C",'[1]MAPA DE RIESGO'!$P$31),"")</f>
        <v/>
      </c>
      <c r="AL9" s="58" t="str">
        <f>IF(AND('[1]MAPA DE RIESGO'!$Z$32="Muy Alta",'[1]MAPA DE RIESGO'!$AB$32="Catastrófico"),CONCATENATE("R3C",'[1]MAPA DE RIESGO'!$P$32),"")</f>
        <v/>
      </c>
      <c r="AM9" s="59" t="str">
        <f>IF(AND('[1]MAPA DE RIESGO'!$Z$33="Muy Alta",'[1]MAPA DE RIESGO'!$AB$33="Catastrófico"),CONCATENATE("R3C",'[1]MAPA DE RIESGO'!$P$33),"")</f>
        <v/>
      </c>
      <c r="AN9" s="47"/>
      <c r="AO9" s="159"/>
      <c r="AP9" s="160"/>
      <c r="AQ9" s="160"/>
      <c r="AR9" s="160"/>
      <c r="AS9" s="160"/>
      <c r="AT9" s="161"/>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row>
    <row r="10" spans="1:91" ht="15" customHeight="1" x14ac:dyDescent="0.25">
      <c r="A10" s="47"/>
      <c r="B10" s="154"/>
      <c r="C10" s="154"/>
      <c r="D10" s="155"/>
      <c r="E10" s="145"/>
      <c r="F10" s="146"/>
      <c r="G10" s="146"/>
      <c r="H10" s="146"/>
      <c r="I10" s="147"/>
      <c r="J10" s="54" t="str">
        <f>IF(AND('[1]MAPA DE RIESGO'!$Z$34="Muy Alta",'[1]MAPA DE RIESGO'!$AB$34="Leve"),CONCATENATE("R4C",'[1]MAPA DE RIESGO'!$P$34),"")</f>
        <v/>
      </c>
      <c r="K10" s="55" t="str">
        <f>IF(AND('[1]MAPA DE RIESGO'!$Z$35="Muy Alta",'[1]MAPA DE RIESGO'!$AB$35="Leve"),CONCATENATE("R4C",'[1]MAPA DE RIESGO'!$P$35),"")</f>
        <v/>
      </c>
      <c r="L10" s="55" t="str">
        <f>IF(AND('[1]MAPA DE RIESGO'!$Z$36="Muy Alta",'[1]MAPA DE RIESGO'!$AB$36="Leve"),CONCATENATE("R4C",'[1]MAPA DE RIESGO'!$P$36),"")</f>
        <v/>
      </c>
      <c r="M10" s="55" t="str">
        <f>IF(AND('[1]MAPA DE RIESGO'!$Z$37="Muy Alta",'[1]MAPA DE RIESGO'!$AB$37="Leve"),CONCATENATE("R4C",'[1]MAPA DE RIESGO'!$P$37),"")</f>
        <v/>
      </c>
      <c r="N10" s="55" t="str">
        <f>IF(AND('[1]MAPA DE RIESGO'!$Z$38="Muy Alta",'[1]MAPA DE RIESGO'!$AB$38="Leve"),CONCATENATE("R4C",'[1]MAPA DE RIESGO'!$P$38),"")</f>
        <v/>
      </c>
      <c r="O10" s="56" t="str">
        <f>IF(AND('[1]MAPA DE RIESGO'!$Z$39="Muy Alta",'[1]MAPA DE RIESGO'!$AB$39="Leve"),CONCATENATE("R4C",'[1]MAPA DE RIESGO'!$P$39),"")</f>
        <v/>
      </c>
      <c r="P10" s="54" t="str">
        <f>IF(AND('[1]MAPA DE RIESGO'!$Z$34="Muy Alta",'[1]MAPA DE RIESGO'!$AB$34="Menor"),CONCATENATE("R4C",'[1]MAPA DE RIESGO'!$P$34),"")</f>
        <v/>
      </c>
      <c r="Q10" s="55" t="str">
        <f>IF(AND('[1]MAPA DE RIESGO'!$Z$35="Muy Alta",'[1]MAPA DE RIESGO'!$AB$35="Menor"),CONCATENATE("R4C",'[1]MAPA DE RIESGO'!$P$35),"")</f>
        <v/>
      </c>
      <c r="R10" s="55" t="str">
        <f>IF(AND('[1]MAPA DE RIESGO'!$Z$36="Muy Alta",'[1]MAPA DE RIESGO'!$AB$36="Menor"),CONCATENATE("R4C",'[1]MAPA DE RIESGO'!$P$36),"")</f>
        <v/>
      </c>
      <c r="S10" s="55" t="str">
        <f>IF(AND('[1]MAPA DE RIESGO'!$Z$37="Muy Alta",'[1]MAPA DE RIESGO'!$AB$37="Menor"),CONCATENATE("R4C",'[1]MAPA DE RIESGO'!$P$37),"")</f>
        <v/>
      </c>
      <c r="T10" s="55" t="str">
        <f>IF(AND('[1]MAPA DE RIESGO'!$Z$38="Muy Alta",'[1]MAPA DE RIESGO'!$AB$38="Menor"),CONCATENATE("R4C",'[1]MAPA DE RIESGO'!$P$38),"")</f>
        <v/>
      </c>
      <c r="U10" s="56" t="str">
        <f>IF(AND('[1]MAPA DE RIESGO'!$Z$39="Muy Alta",'[1]MAPA DE RIESGO'!$AB$39="Menor"),CONCATENATE("R4C",'[1]MAPA DE RIESGO'!$P$39),"")</f>
        <v/>
      </c>
      <c r="V10" s="54" t="str">
        <f>IF(AND('[1]MAPA DE RIESGO'!$Z$34="Muy Alta",'[1]MAPA DE RIESGO'!$AB$34="Moderado"),CONCATENATE("R4C",'[1]MAPA DE RIESGO'!$P$34),"")</f>
        <v/>
      </c>
      <c r="W10" s="55" t="str">
        <f>IF(AND('[1]MAPA DE RIESGO'!$Z$35="Muy Alta",'[1]MAPA DE RIESGO'!$AB$35="Moderado"),CONCATENATE("R4C",'[1]MAPA DE RIESGO'!$P$35),"")</f>
        <v/>
      </c>
      <c r="X10" s="55" t="str">
        <f>IF(AND('[1]MAPA DE RIESGO'!$Z$36="Muy Alta",'[1]MAPA DE RIESGO'!$AB$36="Moderado"),CONCATENATE("R4C",'[1]MAPA DE RIESGO'!$P$36),"")</f>
        <v/>
      </c>
      <c r="Y10" s="55" t="str">
        <f>IF(AND('[1]MAPA DE RIESGO'!$Z$37="Muy Alta",'[1]MAPA DE RIESGO'!$AB$37="Moderado"),CONCATENATE("R4C",'[1]MAPA DE RIESGO'!$P$37),"")</f>
        <v/>
      </c>
      <c r="Z10" s="55" t="str">
        <f>IF(AND('[1]MAPA DE RIESGO'!$Z$38="Muy Alta",'[1]MAPA DE RIESGO'!$AB$38="Moderado"),CONCATENATE("R4C",'[1]MAPA DE RIESGO'!$P$38),"")</f>
        <v/>
      </c>
      <c r="AA10" s="56" t="str">
        <f>IF(AND('[1]MAPA DE RIESGO'!$Z$39="Muy Alta",'[1]MAPA DE RIESGO'!$AB$39="Moderado"),CONCATENATE("R4C",'[1]MAPA DE RIESGO'!$P$39),"")</f>
        <v/>
      </c>
      <c r="AB10" s="54" t="str">
        <f>IF(AND('[1]MAPA DE RIESGO'!$Z$34="Muy Alta",'[1]MAPA DE RIESGO'!$AB$34="Mayor"),CONCATENATE("R4C",'[1]MAPA DE RIESGO'!$P$34),"")</f>
        <v/>
      </c>
      <c r="AC10" s="55" t="str">
        <f>IF(AND('[1]MAPA DE RIESGO'!$Z$35="Muy Alta",'[1]MAPA DE RIESGO'!$AB$35="Mayor"),CONCATENATE("R4C",'[1]MAPA DE RIESGO'!$P$35),"")</f>
        <v/>
      </c>
      <c r="AD10" s="55" t="str">
        <f>IF(AND('[1]MAPA DE RIESGO'!$Z$36="Muy Alta",'[1]MAPA DE RIESGO'!$AB$36="Mayor"),CONCATENATE("R4C",'[1]MAPA DE RIESGO'!$P$36),"")</f>
        <v/>
      </c>
      <c r="AE10" s="55" t="str">
        <f>IF(AND('[1]MAPA DE RIESGO'!$Z$37="Muy Alta",'[1]MAPA DE RIESGO'!$AB$37="Mayor"),CONCATENATE("R4C",'[1]MAPA DE RIESGO'!$P$37),"")</f>
        <v/>
      </c>
      <c r="AF10" s="55" t="str">
        <f>IF(AND('[1]MAPA DE RIESGO'!$Z$38="Muy Alta",'[1]MAPA DE RIESGO'!$AB$38="Mayor"),CONCATENATE("R4C",'[1]MAPA DE RIESGO'!$P$38),"")</f>
        <v/>
      </c>
      <c r="AG10" s="56" t="str">
        <f>IF(AND('[1]MAPA DE RIESGO'!$Z$39="Muy Alta",'[1]MAPA DE RIESGO'!$AB$39="Mayor"),CONCATENATE("R4C",'[1]MAPA DE RIESGO'!$P$39),"")</f>
        <v/>
      </c>
      <c r="AH10" s="57" t="str">
        <f>IF(AND('[1]MAPA DE RIESGO'!$Z$34="Muy Alta",'[1]MAPA DE RIESGO'!$AB$34="Catastrófico"),CONCATENATE("R4C",'[1]MAPA DE RIESGO'!$P$34),"")</f>
        <v/>
      </c>
      <c r="AI10" s="58" t="str">
        <f>IF(AND('[1]MAPA DE RIESGO'!$Z$35="Muy Alta",'[1]MAPA DE RIESGO'!$AB$35="Catastrófico"),CONCATENATE("R4C",'[1]MAPA DE RIESGO'!$P$35),"")</f>
        <v/>
      </c>
      <c r="AJ10" s="58" t="str">
        <f>IF(AND('[1]MAPA DE RIESGO'!$Z$36="Muy Alta",'[1]MAPA DE RIESGO'!$AB$36="Catastrófico"),CONCATENATE("R4C",'[1]MAPA DE RIESGO'!$P$36),"")</f>
        <v/>
      </c>
      <c r="AK10" s="58" t="str">
        <f>IF(AND('[1]MAPA DE RIESGO'!$Z$37="Muy Alta",'[1]MAPA DE RIESGO'!$AB$37="Catastrófico"),CONCATENATE("R4C",'[1]MAPA DE RIESGO'!$P$37),"")</f>
        <v/>
      </c>
      <c r="AL10" s="58" t="str">
        <f>IF(AND('[1]MAPA DE RIESGO'!$Z$38="Muy Alta",'[1]MAPA DE RIESGO'!$AB$38="Catastrófico"),CONCATENATE("R4C",'[1]MAPA DE RIESGO'!$P$38),"")</f>
        <v/>
      </c>
      <c r="AM10" s="59" t="str">
        <f>IF(AND('[1]MAPA DE RIESGO'!$Z$39="Muy Alta",'[1]MAPA DE RIESGO'!$AB$39="Catastrófico"),CONCATENATE("R4C",'[1]MAPA DE RIESGO'!$P$39),"")</f>
        <v/>
      </c>
      <c r="AN10" s="47"/>
      <c r="AO10" s="159"/>
      <c r="AP10" s="160"/>
      <c r="AQ10" s="160"/>
      <c r="AR10" s="160"/>
      <c r="AS10" s="160"/>
      <c r="AT10" s="161"/>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row>
    <row r="11" spans="1:91" ht="15" customHeight="1" x14ac:dyDescent="0.25">
      <c r="A11" s="47"/>
      <c r="B11" s="154"/>
      <c r="C11" s="154"/>
      <c r="D11" s="155"/>
      <c r="E11" s="145"/>
      <c r="F11" s="146"/>
      <c r="G11" s="146"/>
      <c r="H11" s="146"/>
      <c r="I11" s="147"/>
      <c r="J11" s="54" t="str">
        <f>IF(AND('[1]MAPA DE RIESGO'!$Z$40="Muy Alta",'[1]MAPA DE RIESGO'!$AB$40="Leve"),CONCATENATE("R5C",'[1]MAPA DE RIESGO'!$P$40),"")</f>
        <v/>
      </c>
      <c r="K11" s="55" t="str">
        <f>IF(AND('[1]MAPA DE RIESGO'!$Z$41="Muy Alta",'[1]MAPA DE RIESGO'!$AB$41="Leve"),CONCATENATE("R5C",'[1]MAPA DE RIESGO'!$P$41),"")</f>
        <v/>
      </c>
      <c r="L11" s="55" t="str">
        <f>IF(AND('[1]MAPA DE RIESGO'!$Z$42="Muy Alta",'[1]MAPA DE RIESGO'!$AB$42="Leve"),CONCATENATE("R5C",'[1]MAPA DE RIESGO'!$P$42),"")</f>
        <v/>
      </c>
      <c r="M11" s="55" t="str">
        <f>IF(AND('[1]MAPA DE RIESGO'!$Z$43="Muy Alta",'[1]MAPA DE RIESGO'!$AB$43="Leve"),CONCATENATE("R5C",'[1]MAPA DE RIESGO'!$P$43),"")</f>
        <v/>
      </c>
      <c r="N11" s="55" t="str">
        <f>IF(AND('[1]MAPA DE RIESGO'!$Z$44="Muy Alta",'[1]MAPA DE RIESGO'!$AB$44="Leve"),CONCATENATE("R5C",'[1]MAPA DE RIESGO'!$P$44),"")</f>
        <v/>
      </c>
      <c r="O11" s="56" t="str">
        <f>IF(AND('[1]MAPA DE RIESGO'!$Z$45="Muy Alta",'[1]MAPA DE RIESGO'!$AB$45="Leve"),CONCATENATE("R5C",'[1]MAPA DE RIESGO'!$P$45),"")</f>
        <v/>
      </c>
      <c r="P11" s="54" t="str">
        <f>IF(AND('[1]MAPA DE RIESGO'!$Z$40="Muy Alta",'[1]MAPA DE RIESGO'!$AB$40="Menor"),CONCATENATE("R5C",'[1]MAPA DE RIESGO'!$P$40),"")</f>
        <v/>
      </c>
      <c r="Q11" s="55" t="str">
        <f>IF(AND('[1]MAPA DE RIESGO'!$Z$41="Muy Alta",'[1]MAPA DE RIESGO'!$AB$41="Menor"),CONCATENATE("R5C",'[1]MAPA DE RIESGO'!$P$41),"")</f>
        <v/>
      </c>
      <c r="R11" s="55" t="str">
        <f>IF(AND('[1]MAPA DE RIESGO'!$Z$42="Muy Alta",'[1]MAPA DE RIESGO'!$AB$42="Menor"),CONCATENATE("R5C",'[1]MAPA DE RIESGO'!$P$42),"")</f>
        <v/>
      </c>
      <c r="S11" s="55" t="str">
        <f>IF(AND('[1]MAPA DE RIESGO'!$Z$43="Muy Alta",'[1]MAPA DE RIESGO'!$AB$43="Menor"),CONCATENATE("R5C",'[1]MAPA DE RIESGO'!$P$43),"")</f>
        <v/>
      </c>
      <c r="T11" s="55" t="str">
        <f>IF(AND('[1]MAPA DE RIESGO'!$Z$44="Muy Alta",'[1]MAPA DE RIESGO'!$AB$44="Menor"),CONCATENATE("R5C",'[1]MAPA DE RIESGO'!$P$44),"")</f>
        <v/>
      </c>
      <c r="U11" s="56" t="str">
        <f>IF(AND('[1]MAPA DE RIESGO'!$Z$45="Muy Alta",'[1]MAPA DE RIESGO'!$AB$45="Menor"),CONCATENATE("R5C",'[1]MAPA DE RIESGO'!$P$45),"")</f>
        <v/>
      </c>
      <c r="V11" s="54" t="str">
        <f>IF(AND('[1]MAPA DE RIESGO'!$Z$40="Muy Alta",'[1]MAPA DE RIESGO'!$AB$40="Moderado"),CONCATENATE("R5C",'[1]MAPA DE RIESGO'!$P$40),"")</f>
        <v/>
      </c>
      <c r="W11" s="55" t="str">
        <f>IF(AND('[1]MAPA DE RIESGO'!$Z$41="Muy Alta",'[1]MAPA DE RIESGO'!$AB$41="Moderado"),CONCATENATE("R5C",'[1]MAPA DE RIESGO'!$P$41),"")</f>
        <v/>
      </c>
      <c r="X11" s="55" t="str">
        <f>IF(AND('[1]MAPA DE RIESGO'!$Z$42="Muy Alta",'[1]MAPA DE RIESGO'!$AB$42="Moderado"),CONCATENATE("R5C",'[1]MAPA DE RIESGO'!$P$42),"")</f>
        <v/>
      </c>
      <c r="Y11" s="55" t="str">
        <f>IF(AND('[1]MAPA DE RIESGO'!$Z$43="Muy Alta",'[1]MAPA DE RIESGO'!$AB$43="Moderado"),CONCATENATE("R5C",'[1]MAPA DE RIESGO'!$P$43),"")</f>
        <v/>
      </c>
      <c r="Z11" s="55" t="str">
        <f>IF(AND('[1]MAPA DE RIESGO'!$Z$44="Muy Alta",'[1]MAPA DE RIESGO'!$AB$44="Moderado"),CONCATENATE("R5C",'[1]MAPA DE RIESGO'!$P$44),"")</f>
        <v/>
      </c>
      <c r="AA11" s="56" t="str">
        <f>IF(AND('[1]MAPA DE RIESGO'!$Z$45="Muy Alta",'[1]MAPA DE RIESGO'!$AB$45="Moderado"),CONCATENATE("R5C",'[1]MAPA DE RIESGO'!$P$45),"")</f>
        <v/>
      </c>
      <c r="AB11" s="54" t="str">
        <f>IF(AND('[1]MAPA DE RIESGO'!$Z$40="Muy Alta",'[1]MAPA DE RIESGO'!$AB$40="Mayor"),CONCATENATE("R5C",'[1]MAPA DE RIESGO'!$P$40),"")</f>
        <v/>
      </c>
      <c r="AC11" s="55" t="str">
        <f>IF(AND('[1]MAPA DE RIESGO'!$Z$41="Muy Alta",'[1]MAPA DE RIESGO'!$AB$41="Mayor"),CONCATENATE("R5C",'[1]MAPA DE RIESGO'!$P$41),"")</f>
        <v/>
      </c>
      <c r="AD11" s="55" t="str">
        <f>IF(AND('[1]MAPA DE RIESGO'!$Z$42="Muy Alta",'[1]MAPA DE RIESGO'!$AB$42="Mayor"),CONCATENATE("R5C",'[1]MAPA DE RIESGO'!$P$42),"")</f>
        <v/>
      </c>
      <c r="AE11" s="55" t="str">
        <f>IF(AND('[1]MAPA DE RIESGO'!$Z$43="Muy Alta",'[1]MAPA DE RIESGO'!$AB$43="Mayor"),CONCATENATE("R5C",'[1]MAPA DE RIESGO'!$P$43),"")</f>
        <v/>
      </c>
      <c r="AF11" s="55" t="str">
        <f>IF(AND('[1]MAPA DE RIESGO'!$Z$44="Muy Alta",'[1]MAPA DE RIESGO'!$AB$44="Mayor"),CONCATENATE("R5C",'[1]MAPA DE RIESGO'!$P$44),"")</f>
        <v/>
      </c>
      <c r="AG11" s="56" t="str">
        <f>IF(AND('[1]MAPA DE RIESGO'!$Z$45="Muy Alta",'[1]MAPA DE RIESGO'!$AB$45="Mayor"),CONCATENATE("R5C",'[1]MAPA DE RIESGO'!$P$45),"")</f>
        <v/>
      </c>
      <c r="AH11" s="57" t="str">
        <f>IF(AND('[1]MAPA DE RIESGO'!$Z$40="Muy Alta",'[1]MAPA DE RIESGO'!$AB$40="Catastrófico"),CONCATENATE("R5C",'[1]MAPA DE RIESGO'!$P$40),"")</f>
        <v/>
      </c>
      <c r="AI11" s="58" t="str">
        <f>IF(AND('[1]MAPA DE RIESGO'!$Z$41="Muy Alta",'[1]MAPA DE RIESGO'!$AB$41="Catastrófico"),CONCATENATE("R5C",'[1]MAPA DE RIESGO'!$P$41),"")</f>
        <v/>
      </c>
      <c r="AJ11" s="58" t="str">
        <f>IF(AND('[1]MAPA DE RIESGO'!$Z$42="Muy Alta",'[1]MAPA DE RIESGO'!$AB$42="Catastrófico"),CONCATENATE("R5C",'[1]MAPA DE RIESGO'!$P$42),"")</f>
        <v/>
      </c>
      <c r="AK11" s="58" t="str">
        <f>IF(AND('[1]MAPA DE RIESGO'!$Z$43="Muy Alta",'[1]MAPA DE RIESGO'!$AB$43="Catastrófico"),CONCATENATE("R5C",'[1]MAPA DE RIESGO'!$P$43),"")</f>
        <v/>
      </c>
      <c r="AL11" s="58" t="str">
        <f>IF(AND('[1]MAPA DE RIESGO'!$Z$44="Muy Alta",'[1]MAPA DE RIESGO'!$AB$44="Catastrófico"),CONCATENATE("R5C",'[1]MAPA DE RIESGO'!$P$44),"")</f>
        <v/>
      </c>
      <c r="AM11" s="59" t="str">
        <f>IF(AND('[1]MAPA DE RIESGO'!$Z$45="Muy Alta",'[1]MAPA DE RIESGO'!$AB$45="Catastrófico"),CONCATENATE("R5C",'[1]MAPA DE RIESGO'!$P$45),"")</f>
        <v/>
      </c>
      <c r="AN11" s="47"/>
      <c r="AO11" s="159"/>
      <c r="AP11" s="160"/>
      <c r="AQ11" s="160"/>
      <c r="AR11" s="160"/>
      <c r="AS11" s="160"/>
      <c r="AT11" s="161"/>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row>
    <row r="12" spans="1:91" ht="15" customHeight="1" x14ac:dyDescent="0.25">
      <c r="A12" s="47"/>
      <c r="B12" s="154"/>
      <c r="C12" s="154"/>
      <c r="D12" s="155"/>
      <c r="E12" s="145"/>
      <c r="F12" s="146"/>
      <c r="G12" s="146"/>
      <c r="H12" s="146"/>
      <c r="I12" s="147"/>
      <c r="J12" s="54" t="str">
        <f>IF(AND('[1]MAPA DE RIESGO'!$Z$46="Muy Alta",'[1]MAPA DE RIESGO'!$AB$46="Leve"),CONCATENATE("R6C",'[1]MAPA DE RIESGO'!$P$46),"")</f>
        <v/>
      </c>
      <c r="K12" s="55" t="str">
        <f>IF(AND('[1]MAPA DE RIESGO'!$Z$47="Muy Alta",'[1]MAPA DE RIESGO'!$AB$47="Leve"),CONCATENATE("R6C",'[1]MAPA DE RIESGO'!$P$47),"")</f>
        <v/>
      </c>
      <c r="L12" s="55" t="str">
        <f>IF(AND('[1]MAPA DE RIESGO'!$Z$48="Muy Alta",'[1]MAPA DE RIESGO'!$AB$48="Leve"),CONCATENATE("R6C",'[1]MAPA DE RIESGO'!$P$48),"")</f>
        <v/>
      </c>
      <c r="M12" s="55" t="str">
        <f>IF(AND('[1]MAPA DE RIESGO'!$Z$49="Muy Alta",'[1]MAPA DE RIESGO'!$AB$49="Leve"),CONCATENATE("R6C",'[1]MAPA DE RIESGO'!$P$49),"")</f>
        <v/>
      </c>
      <c r="N12" s="55" t="str">
        <f>IF(AND('[1]MAPA DE RIESGO'!$Z$50="Muy Alta",'[1]MAPA DE RIESGO'!$AB$50="Leve"),CONCATENATE("R6C",'[1]MAPA DE RIESGO'!$P$50),"")</f>
        <v/>
      </c>
      <c r="O12" s="56" t="str">
        <f>IF(AND('[1]MAPA DE RIESGO'!$Z$51="Muy Alta",'[1]MAPA DE RIESGO'!$AB$51="Leve"),CONCATENATE("R6C",'[1]MAPA DE RIESGO'!$P$51),"")</f>
        <v/>
      </c>
      <c r="P12" s="54" t="str">
        <f>IF(AND('[1]MAPA DE RIESGO'!$Z$46="Muy Alta",'[1]MAPA DE RIESGO'!$AB$46="Menor"),CONCATENATE("R6C",'[1]MAPA DE RIESGO'!$P$46),"")</f>
        <v/>
      </c>
      <c r="Q12" s="55" t="str">
        <f>IF(AND('[1]MAPA DE RIESGO'!$Z$47="Muy Alta",'[1]MAPA DE RIESGO'!$AB$47="Menor"),CONCATENATE("R6C",'[1]MAPA DE RIESGO'!$P$47),"")</f>
        <v/>
      </c>
      <c r="R12" s="55" t="str">
        <f>IF(AND('[1]MAPA DE RIESGO'!$Z$48="Muy Alta",'[1]MAPA DE RIESGO'!$AB$48="Menor"),CONCATENATE("R6C",'[1]MAPA DE RIESGO'!$P$48),"")</f>
        <v/>
      </c>
      <c r="S12" s="55" t="str">
        <f>IF(AND('[1]MAPA DE RIESGO'!$Z$49="Muy Alta",'[1]MAPA DE RIESGO'!$AB$49="Menor"),CONCATENATE("R6C",'[1]MAPA DE RIESGO'!$P$49),"")</f>
        <v/>
      </c>
      <c r="T12" s="55" t="str">
        <f>IF(AND('[1]MAPA DE RIESGO'!$Z$50="Muy Alta",'[1]MAPA DE RIESGO'!$AB$50="Menor"),CONCATENATE("R6C",'[1]MAPA DE RIESGO'!$P$50),"")</f>
        <v/>
      </c>
      <c r="U12" s="56" t="str">
        <f>IF(AND('[1]MAPA DE RIESGO'!$Z$51="Muy Alta",'[1]MAPA DE RIESGO'!$AB$51="Menor"),CONCATENATE("R6C",'[1]MAPA DE RIESGO'!$P$51),"")</f>
        <v/>
      </c>
      <c r="V12" s="54" t="str">
        <f>IF(AND('[1]MAPA DE RIESGO'!$Z$46="Muy Alta",'[1]MAPA DE RIESGO'!$AB$46="Moderado"),CONCATENATE("R6C",'[1]MAPA DE RIESGO'!$P$46),"")</f>
        <v/>
      </c>
      <c r="W12" s="55" t="str">
        <f>IF(AND('[1]MAPA DE RIESGO'!$Z$47="Muy Alta",'[1]MAPA DE RIESGO'!$AB$47="Moderado"),CONCATENATE("R6C",'[1]MAPA DE RIESGO'!$P$47),"")</f>
        <v/>
      </c>
      <c r="X12" s="55" t="str">
        <f>IF(AND('[1]MAPA DE RIESGO'!$Z$48="Muy Alta",'[1]MAPA DE RIESGO'!$AB$48="Moderado"),CONCATENATE("R6C",'[1]MAPA DE RIESGO'!$P$48),"")</f>
        <v/>
      </c>
      <c r="Y12" s="55" t="str">
        <f>IF(AND('[1]MAPA DE RIESGO'!$Z$49="Muy Alta",'[1]MAPA DE RIESGO'!$AB$49="Moderado"),CONCATENATE("R6C",'[1]MAPA DE RIESGO'!$P$49),"")</f>
        <v/>
      </c>
      <c r="Z12" s="55" t="str">
        <f>IF(AND('[1]MAPA DE RIESGO'!$Z$50="Muy Alta",'[1]MAPA DE RIESGO'!$AB$50="Moderado"),CONCATENATE("R6C",'[1]MAPA DE RIESGO'!$P$50),"")</f>
        <v/>
      </c>
      <c r="AA12" s="56" t="str">
        <f>IF(AND('[1]MAPA DE RIESGO'!$Z$51="Muy Alta",'[1]MAPA DE RIESGO'!$AB$51="Moderado"),CONCATENATE("R6C",'[1]MAPA DE RIESGO'!$P$51),"")</f>
        <v/>
      </c>
      <c r="AB12" s="54" t="str">
        <f>IF(AND('[1]MAPA DE RIESGO'!$Z$46="Muy Alta",'[1]MAPA DE RIESGO'!$AB$46="Mayor"),CONCATENATE("R6C",'[1]MAPA DE RIESGO'!$P$46),"")</f>
        <v/>
      </c>
      <c r="AC12" s="55" t="str">
        <f>IF(AND('[1]MAPA DE RIESGO'!$Z$47="Muy Alta",'[1]MAPA DE RIESGO'!$AB$47="Mayor"),CONCATENATE("R6C",'[1]MAPA DE RIESGO'!$P$47),"")</f>
        <v/>
      </c>
      <c r="AD12" s="55" t="str">
        <f>IF(AND('[1]MAPA DE RIESGO'!$Z$48="Muy Alta",'[1]MAPA DE RIESGO'!$AB$48="Mayor"),CONCATENATE("R6C",'[1]MAPA DE RIESGO'!$P$48),"")</f>
        <v/>
      </c>
      <c r="AE12" s="55" t="str">
        <f>IF(AND('[1]MAPA DE RIESGO'!$Z$49="Muy Alta",'[1]MAPA DE RIESGO'!$AB$49="Mayor"),CONCATENATE("R6C",'[1]MAPA DE RIESGO'!$P$49),"")</f>
        <v/>
      </c>
      <c r="AF12" s="55" t="str">
        <f>IF(AND('[1]MAPA DE RIESGO'!$Z$50="Muy Alta",'[1]MAPA DE RIESGO'!$AB$50="Mayor"),CONCATENATE("R6C",'[1]MAPA DE RIESGO'!$P$50),"")</f>
        <v/>
      </c>
      <c r="AG12" s="56" t="str">
        <f>IF(AND('[1]MAPA DE RIESGO'!$Z$51="Muy Alta",'[1]MAPA DE RIESGO'!$AB$51="Mayor"),CONCATENATE("R6C",'[1]MAPA DE RIESGO'!$P$51),"")</f>
        <v/>
      </c>
      <c r="AH12" s="57" t="str">
        <f>IF(AND('[1]MAPA DE RIESGO'!$Z$46="Muy Alta",'[1]MAPA DE RIESGO'!$AB$46="Catastrófico"),CONCATENATE("R6C",'[1]MAPA DE RIESGO'!$P$46),"")</f>
        <v/>
      </c>
      <c r="AI12" s="58" t="str">
        <f>IF(AND('[1]MAPA DE RIESGO'!$Z$47="Muy Alta",'[1]MAPA DE RIESGO'!$AB$47="Catastrófico"),CONCATENATE("R6C",'[1]MAPA DE RIESGO'!$P$47),"")</f>
        <v/>
      </c>
      <c r="AJ12" s="58" t="str">
        <f>IF(AND('[1]MAPA DE RIESGO'!$Z$48="Muy Alta",'[1]MAPA DE RIESGO'!$AB$48="Catastrófico"),CONCATENATE("R6C",'[1]MAPA DE RIESGO'!$P$48),"")</f>
        <v/>
      </c>
      <c r="AK12" s="58" t="str">
        <f>IF(AND('[1]MAPA DE RIESGO'!$Z$49="Muy Alta",'[1]MAPA DE RIESGO'!$AB$49="Catastrófico"),CONCATENATE("R6C",'[1]MAPA DE RIESGO'!$P$49),"")</f>
        <v/>
      </c>
      <c r="AL12" s="58" t="str">
        <f>IF(AND('[1]MAPA DE RIESGO'!$Z$50="Muy Alta",'[1]MAPA DE RIESGO'!$AB$50="Catastrófico"),CONCATENATE("R6C",'[1]MAPA DE RIESGO'!$P$50),"")</f>
        <v/>
      </c>
      <c r="AM12" s="59" t="str">
        <f>IF(AND('[1]MAPA DE RIESGO'!$Z$51="Muy Alta",'[1]MAPA DE RIESGO'!$AB$51="Catastrófico"),CONCATENATE("R6C",'[1]MAPA DE RIESGO'!$P$51),"")</f>
        <v/>
      </c>
      <c r="AN12" s="47"/>
      <c r="AO12" s="159"/>
      <c r="AP12" s="160"/>
      <c r="AQ12" s="160"/>
      <c r="AR12" s="160"/>
      <c r="AS12" s="160"/>
      <c r="AT12" s="161"/>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row>
    <row r="13" spans="1:91" ht="15" customHeight="1" x14ac:dyDescent="0.25">
      <c r="A13" s="47"/>
      <c r="B13" s="154"/>
      <c r="C13" s="154"/>
      <c r="D13" s="155"/>
      <c r="E13" s="145"/>
      <c r="F13" s="146"/>
      <c r="G13" s="146"/>
      <c r="H13" s="146"/>
      <c r="I13" s="147"/>
      <c r="J13" s="54" t="str">
        <f>IF(AND('[1]MAPA DE RIESGO'!$Z$52="Muy Alta",'[1]MAPA DE RIESGO'!$AB$52="Leve"),CONCATENATE("R7C",'[1]MAPA DE RIESGO'!$P$52),"")</f>
        <v/>
      </c>
      <c r="K13" s="55" t="str">
        <f>IF(AND('[1]MAPA DE RIESGO'!$Z$53="Muy Alta",'[1]MAPA DE RIESGO'!$AB$53="Leve"),CONCATENATE("R7C",'[1]MAPA DE RIESGO'!$P$53),"")</f>
        <v/>
      </c>
      <c r="L13" s="55" t="str">
        <f>IF(AND('[1]MAPA DE RIESGO'!$Z$54="Muy Alta",'[1]MAPA DE RIESGO'!$AB$54="Leve"),CONCATENATE("R7C",'[1]MAPA DE RIESGO'!$P$54),"")</f>
        <v/>
      </c>
      <c r="M13" s="55" t="str">
        <f>IF(AND('[1]MAPA DE RIESGO'!$Z$55="Muy Alta",'[1]MAPA DE RIESGO'!$AB$55="Leve"),CONCATENATE("R7C",'[1]MAPA DE RIESGO'!$P$55),"")</f>
        <v/>
      </c>
      <c r="N13" s="55" t="str">
        <f>IF(AND('[1]MAPA DE RIESGO'!$Z$56="Muy Alta",'[1]MAPA DE RIESGO'!$AB$56="Leve"),CONCATENATE("R7C",'[1]MAPA DE RIESGO'!$P$56),"")</f>
        <v/>
      </c>
      <c r="O13" s="56" t="str">
        <f>IF(AND('[1]MAPA DE RIESGO'!$Z$57="Muy Alta",'[1]MAPA DE RIESGO'!$AB$57="Leve"),CONCATENATE("R7C",'[1]MAPA DE RIESGO'!$P$57),"")</f>
        <v/>
      </c>
      <c r="P13" s="54" t="str">
        <f>IF(AND('[1]MAPA DE RIESGO'!$Z$52="Muy Alta",'[1]MAPA DE RIESGO'!$AB$52="Menor"),CONCATENATE("R7C",'[1]MAPA DE RIESGO'!$P$52),"")</f>
        <v/>
      </c>
      <c r="Q13" s="55" t="str">
        <f>IF(AND('[1]MAPA DE RIESGO'!$Z$53="Muy Alta",'[1]MAPA DE RIESGO'!$AB$53="Menor"),CONCATENATE("R7C",'[1]MAPA DE RIESGO'!$P$53),"")</f>
        <v/>
      </c>
      <c r="R13" s="55" t="str">
        <f>IF(AND('[1]MAPA DE RIESGO'!$Z$54="Muy Alta",'[1]MAPA DE RIESGO'!$AB$54="Menor"),CONCATENATE("R7C",'[1]MAPA DE RIESGO'!$P$54),"")</f>
        <v/>
      </c>
      <c r="S13" s="55" t="str">
        <f>IF(AND('[1]MAPA DE RIESGO'!$Z$55="Muy Alta",'[1]MAPA DE RIESGO'!$AB$55="Menor"),CONCATENATE("R7C",'[1]MAPA DE RIESGO'!$P$55),"")</f>
        <v/>
      </c>
      <c r="T13" s="55" t="str">
        <f>IF(AND('[1]MAPA DE RIESGO'!$Z$56="Muy Alta",'[1]MAPA DE RIESGO'!$AB$56="Menor"),CONCATENATE("R7C",'[1]MAPA DE RIESGO'!$P$56),"")</f>
        <v/>
      </c>
      <c r="U13" s="56" t="str">
        <f>IF(AND('[1]MAPA DE RIESGO'!$Z$57="Muy Alta",'[1]MAPA DE RIESGO'!$AB$57="Menor"),CONCATENATE("R7C",'[1]MAPA DE RIESGO'!$P$57),"")</f>
        <v/>
      </c>
      <c r="V13" s="54" t="str">
        <f>IF(AND('[1]MAPA DE RIESGO'!$Z$52="Muy Alta",'[1]MAPA DE RIESGO'!$AB$52="Moderado"),CONCATENATE("R7C",'[1]MAPA DE RIESGO'!$P$52),"")</f>
        <v/>
      </c>
      <c r="W13" s="55" t="str">
        <f>IF(AND('[1]MAPA DE RIESGO'!$Z$53="Muy Alta",'[1]MAPA DE RIESGO'!$AB$53="Moderado"),CONCATENATE("R7C",'[1]MAPA DE RIESGO'!$P$53),"")</f>
        <v/>
      </c>
      <c r="X13" s="55" t="str">
        <f>IF(AND('[1]MAPA DE RIESGO'!$Z$54="Muy Alta",'[1]MAPA DE RIESGO'!$AB$54="Moderado"),CONCATENATE("R7C",'[1]MAPA DE RIESGO'!$P$54),"")</f>
        <v/>
      </c>
      <c r="Y13" s="55" t="str">
        <f>IF(AND('[1]MAPA DE RIESGO'!$Z$55="Muy Alta",'[1]MAPA DE RIESGO'!$AB$55="Moderado"),CONCATENATE("R7C",'[1]MAPA DE RIESGO'!$P$55),"")</f>
        <v/>
      </c>
      <c r="Z13" s="55" t="str">
        <f>IF(AND('[1]MAPA DE RIESGO'!$Z$56="Muy Alta",'[1]MAPA DE RIESGO'!$AB$56="Moderado"),CONCATENATE("R7C",'[1]MAPA DE RIESGO'!$P$56),"")</f>
        <v/>
      </c>
      <c r="AA13" s="56" t="str">
        <f>IF(AND('[1]MAPA DE RIESGO'!$Z$57="Muy Alta",'[1]MAPA DE RIESGO'!$AB$57="Moderado"),CONCATENATE("R7C",'[1]MAPA DE RIESGO'!$P$57),"")</f>
        <v/>
      </c>
      <c r="AB13" s="54" t="str">
        <f>IF(AND('[1]MAPA DE RIESGO'!$Z$52="Muy Alta",'[1]MAPA DE RIESGO'!$AB$52="Mayor"),CONCATENATE("R7C",'[1]MAPA DE RIESGO'!$P$52),"")</f>
        <v/>
      </c>
      <c r="AC13" s="55" t="str">
        <f>IF(AND('[1]MAPA DE RIESGO'!$Z$53="Muy Alta",'[1]MAPA DE RIESGO'!$AB$53="Mayor"),CONCATENATE("R7C",'[1]MAPA DE RIESGO'!$P$53),"")</f>
        <v/>
      </c>
      <c r="AD13" s="55" t="str">
        <f>IF(AND('[1]MAPA DE RIESGO'!$Z$54="Muy Alta",'[1]MAPA DE RIESGO'!$AB$54="Mayor"),CONCATENATE("R7C",'[1]MAPA DE RIESGO'!$P$54),"")</f>
        <v/>
      </c>
      <c r="AE13" s="55" t="str">
        <f>IF(AND('[1]MAPA DE RIESGO'!$Z$55="Muy Alta",'[1]MAPA DE RIESGO'!$AB$55="Mayor"),CONCATENATE("R7C",'[1]MAPA DE RIESGO'!$P$55),"")</f>
        <v/>
      </c>
      <c r="AF13" s="55" t="str">
        <f>IF(AND('[1]MAPA DE RIESGO'!$Z$56="Muy Alta",'[1]MAPA DE RIESGO'!$AB$56="Mayor"),CONCATENATE("R7C",'[1]MAPA DE RIESGO'!$P$56),"")</f>
        <v/>
      </c>
      <c r="AG13" s="56" t="str">
        <f>IF(AND('[1]MAPA DE RIESGO'!$Z$57="Muy Alta",'[1]MAPA DE RIESGO'!$AB$57="Mayor"),CONCATENATE("R7C",'[1]MAPA DE RIESGO'!$P$57),"")</f>
        <v/>
      </c>
      <c r="AH13" s="57" t="str">
        <f>IF(AND('[1]MAPA DE RIESGO'!$Z$52="Muy Alta",'[1]MAPA DE RIESGO'!$AB$52="Catastrófico"),CONCATENATE("R7C",'[1]MAPA DE RIESGO'!$P$52),"")</f>
        <v/>
      </c>
      <c r="AI13" s="58" t="str">
        <f>IF(AND('[1]MAPA DE RIESGO'!$Z$53="Muy Alta",'[1]MAPA DE RIESGO'!$AB$53="Catastrófico"),CONCATENATE("R7C",'[1]MAPA DE RIESGO'!$P$53),"")</f>
        <v/>
      </c>
      <c r="AJ13" s="58" t="str">
        <f>IF(AND('[1]MAPA DE RIESGO'!$Z$54="Muy Alta",'[1]MAPA DE RIESGO'!$AB$54="Catastrófico"),CONCATENATE("R7C",'[1]MAPA DE RIESGO'!$P$54),"")</f>
        <v/>
      </c>
      <c r="AK13" s="58" t="str">
        <f>IF(AND('[1]MAPA DE RIESGO'!$Z$55="Muy Alta",'[1]MAPA DE RIESGO'!$AB$55="Catastrófico"),CONCATENATE("R7C",'[1]MAPA DE RIESGO'!$P$55),"")</f>
        <v/>
      </c>
      <c r="AL13" s="58" t="str">
        <f>IF(AND('[1]MAPA DE RIESGO'!$Z$56="Muy Alta",'[1]MAPA DE RIESGO'!$AB$56="Catastrófico"),CONCATENATE("R7C",'[1]MAPA DE RIESGO'!$P$56),"")</f>
        <v/>
      </c>
      <c r="AM13" s="59" t="str">
        <f>IF(AND('[1]MAPA DE RIESGO'!$Z$57="Muy Alta",'[1]MAPA DE RIESGO'!$AB$57="Catastrófico"),CONCATENATE("R7C",'[1]MAPA DE RIESGO'!$P$57),"")</f>
        <v/>
      </c>
      <c r="AN13" s="47"/>
      <c r="AO13" s="159"/>
      <c r="AP13" s="160"/>
      <c r="AQ13" s="160"/>
      <c r="AR13" s="160"/>
      <c r="AS13" s="160"/>
      <c r="AT13" s="161"/>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row>
    <row r="14" spans="1:91" ht="15" customHeight="1" x14ac:dyDescent="0.25">
      <c r="A14" s="47"/>
      <c r="B14" s="154"/>
      <c r="C14" s="154"/>
      <c r="D14" s="155"/>
      <c r="E14" s="145"/>
      <c r="F14" s="146"/>
      <c r="G14" s="146"/>
      <c r="H14" s="146"/>
      <c r="I14" s="147"/>
      <c r="J14" s="54" t="str">
        <f>IF(AND('[1]MAPA DE RIESGO'!$Z$58="Muy Alta",'[1]MAPA DE RIESGO'!$AB$58="Leve"),CONCATENATE("R8C",'[1]MAPA DE RIESGO'!$P$58),"")</f>
        <v/>
      </c>
      <c r="K14" s="55" t="str">
        <f>IF(AND('[1]MAPA DE RIESGO'!$Z$59="Muy Alta",'[1]MAPA DE RIESGO'!$AB$59="Leve"),CONCATENATE("R8C",'[1]MAPA DE RIESGO'!$P$59),"")</f>
        <v/>
      </c>
      <c r="L14" s="55" t="str">
        <f>IF(AND('[1]MAPA DE RIESGO'!$Z$60="Muy Alta",'[1]MAPA DE RIESGO'!$AB$60="Leve"),CONCATENATE("R8C",'[1]MAPA DE RIESGO'!$P$60),"")</f>
        <v/>
      </c>
      <c r="M14" s="55" t="str">
        <f>IF(AND('[1]MAPA DE RIESGO'!$Z$61="Muy Alta",'[1]MAPA DE RIESGO'!$AB$61="Leve"),CONCATENATE("R8C",'[1]MAPA DE RIESGO'!$P$61),"")</f>
        <v/>
      </c>
      <c r="N14" s="55" t="str">
        <f>IF(AND('[1]MAPA DE RIESGO'!$Z$62="Muy Alta",'[1]MAPA DE RIESGO'!$AB$62="Leve"),CONCATENATE("R8C",'[1]MAPA DE RIESGO'!$P$62),"")</f>
        <v/>
      </c>
      <c r="O14" s="56" t="str">
        <f>IF(AND('[1]MAPA DE RIESGO'!$Z$63="Muy Alta",'[1]MAPA DE RIESGO'!$AB$63="Leve"),CONCATENATE("R8C",'[1]MAPA DE RIESGO'!$P$63),"")</f>
        <v/>
      </c>
      <c r="P14" s="54" t="str">
        <f>IF(AND('[1]MAPA DE RIESGO'!$Z$58="Muy Alta",'[1]MAPA DE RIESGO'!$AB$58="Menor"),CONCATENATE("R8C",'[1]MAPA DE RIESGO'!$P$58),"")</f>
        <v/>
      </c>
      <c r="Q14" s="55" t="str">
        <f>IF(AND('[1]MAPA DE RIESGO'!$Z$59="Muy Alta",'[1]MAPA DE RIESGO'!$AB$59="Menor"),CONCATENATE("R8C",'[1]MAPA DE RIESGO'!$P$59),"")</f>
        <v/>
      </c>
      <c r="R14" s="55" t="str">
        <f>IF(AND('[1]MAPA DE RIESGO'!$Z$60="Muy Alta",'[1]MAPA DE RIESGO'!$AB$60="Menor"),CONCATENATE("R8C",'[1]MAPA DE RIESGO'!$P$60),"")</f>
        <v/>
      </c>
      <c r="S14" s="55" t="str">
        <f>IF(AND('[1]MAPA DE RIESGO'!$Z$61="Muy Alta",'[1]MAPA DE RIESGO'!$AB$61="Menor"),CONCATENATE("R8C",'[1]MAPA DE RIESGO'!$P$61),"")</f>
        <v/>
      </c>
      <c r="T14" s="55" t="str">
        <f>IF(AND('[1]MAPA DE RIESGO'!$Z$62="Muy Alta",'[1]MAPA DE RIESGO'!$AB$62="Menor"),CONCATENATE("R8C",'[1]MAPA DE RIESGO'!$P$62),"")</f>
        <v/>
      </c>
      <c r="U14" s="56" t="str">
        <f>IF(AND('[1]MAPA DE RIESGO'!$Z$63="Muy Alta",'[1]MAPA DE RIESGO'!$AB$63="Menor"),CONCATENATE("R8C",'[1]MAPA DE RIESGO'!$P$63),"")</f>
        <v/>
      </c>
      <c r="V14" s="54" t="str">
        <f>IF(AND('[1]MAPA DE RIESGO'!$Z$58="Muy Alta",'[1]MAPA DE RIESGO'!$AB$58="Moderado"),CONCATENATE("R8C",'[1]MAPA DE RIESGO'!$P$58),"")</f>
        <v/>
      </c>
      <c r="W14" s="55" t="str">
        <f>IF(AND('[1]MAPA DE RIESGO'!$Z$59="Muy Alta",'[1]MAPA DE RIESGO'!$AB$59="Moderado"),CONCATENATE("R8C",'[1]MAPA DE RIESGO'!$P$59),"")</f>
        <v/>
      </c>
      <c r="X14" s="55" t="str">
        <f>IF(AND('[1]MAPA DE RIESGO'!$Z$60="Muy Alta",'[1]MAPA DE RIESGO'!$AB$60="Moderado"),CONCATENATE("R8C",'[1]MAPA DE RIESGO'!$P$60),"")</f>
        <v/>
      </c>
      <c r="Y14" s="55" t="str">
        <f>IF(AND('[1]MAPA DE RIESGO'!$Z$61="Muy Alta",'[1]MAPA DE RIESGO'!$AB$61="Moderado"),CONCATENATE("R8C",'[1]MAPA DE RIESGO'!$P$61),"")</f>
        <v/>
      </c>
      <c r="Z14" s="55" t="str">
        <f>IF(AND('[1]MAPA DE RIESGO'!$Z$62="Muy Alta",'[1]MAPA DE RIESGO'!$AB$62="Moderado"),CONCATENATE("R8C",'[1]MAPA DE RIESGO'!$P$62),"")</f>
        <v/>
      </c>
      <c r="AA14" s="56" t="str">
        <f>IF(AND('[1]MAPA DE RIESGO'!$Z$63="Muy Alta",'[1]MAPA DE RIESGO'!$AB$63="Moderado"),CONCATENATE("R8C",'[1]MAPA DE RIESGO'!$P$63),"")</f>
        <v/>
      </c>
      <c r="AB14" s="54" t="str">
        <f>IF(AND('[1]MAPA DE RIESGO'!$Z$58="Muy Alta",'[1]MAPA DE RIESGO'!$AB$58="Mayor"),CONCATENATE("R8C",'[1]MAPA DE RIESGO'!$P$58),"")</f>
        <v/>
      </c>
      <c r="AC14" s="55" t="str">
        <f>IF(AND('[1]MAPA DE RIESGO'!$Z$59="Muy Alta",'[1]MAPA DE RIESGO'!$AB$59="Mayor"),CONCATENATE("R8C",'[1]MAPA DE RIESGO'!$P$59),"")</f>
        <v/>
      </c>
      <c r="AD14" s="55" t="str">
        <f>IF(AND('[1]MAPA DE RIESGO'!$Z$60="Muy Alta",'[1]MAPA DE RIESGO'!$AB$60="Mayor"),CONCATENATE("R8C",'[1]MAPA DE RIESGO'!$P$60),"")</f>
        <v/>
      </c>
      <c r="AE14" s="55" t="str">
        <f>IF(AND('[1]MAPA DE RIESGO'!$Z$61="Muy Alta",'[1]MAPA DE RIESGO'!$AB$61="Mayor"),CONCATENATE("R8C",'[1]MAPA DE RIESGO'!$P$61),"")</f>
        <v/>
      </c>
      <c r="AF14" s="55" t="str">
        <f>IF(AND('[1]MAPA DE RIESGO'!$Z$62="Muy Alta",'[1]MAPA DE RIESGO'!$AB$62="Mayor"),CONCATENATE("R8C",'[1]MAPA DE RIESGO'!$P$62),"")</f>
        <v/>
      </c>
      <c r="AG14" s="56" t="str">
        <f>IF(AND('[1]MAPA DE RIESGO'!$Z$63="Muy Alta",'[1]MAPA DE RIESGO'!$AB$63="Mayor"),CONCATENATE("R8C",'[1]MAPA DE RIESGO'!$P$63),"")</f>
        <v/>
      </c>
      <c r="AH14" s="57" t="str">
        <f>IF(AND('[1]MAPA DE RIESGO'!$Z$58="Muy Alta",'[1]MAPA DE RIESGO'!$AB$58="Catastrófico"),CONCATENATE("R8C",'[1]MAPA DE RIESGO'!$P$58),"")</f>
        <v/>
      </c>
      <c r="AI14" s="58" t="str">
        <f>IF(AND('[1]MAPA DE RIESGO'!$Z$59="Muy Alta",'[1]MAPA DE RIESGO'!$AB$59="Catastrófico"),CONCATENATE("R8C",'[1]MAPA DE RIESGO'!$P$59),"")</f>
        <v/>
      </c>
      <c r="AJ14" s="58" t="str">
        <f>IF(AND('[1]MAPA DE RIESGO'!$Z$60="Muy Alta",'[1]MAPA DE RIESGO'!$AB$60="Catastrófico"),CONCATENATE("R8C",'[1]MAPA DE RIESGO'!$P$60),"")</f>
        <v/>
      </c>
      <c r="AK14" s="58" t="str">
        <f>IF(AND('[1]MAPA DE RIESGO'!$Z$61="Muy Alta",'[1]MAPA DE RIESGO'!$AB$61="Catastrófico"),CONCATENATE("R8C",'[1]MAPA DE RIESGO'!$P$61),"")</f>
        <v/>
      </c>
      <c r="AL14" s="58" t="str">
        <f>IF(AND('[1]MAPA DE RIESGO'!$Z$62="Muy Alta",'[1]MAPA DE RIESGO'!$AB$62="Catastrófico"),CONCATENATE("R8C",'[1]MAPA DE RIESGO'!$P$62),"")</f>
        <v/>
      </c>
      <c r="AM14" s="59" t="str">
        <f>IF(AND('[1]MAPA DE RIESGO'!$Z$63="Muy Alta",'[1]MAPA DE RIESGO'!$AB$63="Catastrófico"),CONCATENATE("R8C",'[1]MAPA DE RIESGO'!$P$63),"")</f>
        <v/>
      </c>
      <c r="AN14" s="47"/>
      <c r="AO14" s="159"/>
      <c r="AP14" s="160"/>
      <c r="AQ14" s="160"/>
      <c r="AR14" s="160"/>
      <c r="AS14" s="160"/>
      <c r="AT14" s="161"/>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row>
    <row r="15" spans="1:91" ht="15" customHeight="1" x14ac:dyDescent="0.25">
      <c r="A15" s="47"/>
      <c r="B15" s="154"/>
      <c r="C15" s="154"/>
      <c r="D15" s="155"/>
      <c r="E15" s="145"/>
      <c r="F15" s="146"/>
      <c r="G15" s="146"/>
      <c r="H15" s="146"/>
      <c r="I15" s="147"/>
      <c r="J15" s="54" t="str">
        <f>IF(AND('[1]MAPA DE RIESGO'!$Z$64="Muy Alta",'[1]MAPA DE RIESGO'!$AB$64="Leve"),CONCATENATE("R9C",'[1]MAPA DE RIESGO'!$P$64),"")</f>
        <v/>
      </c>
      <c r="K15" s="55" t="str">
        <f>IF(AND('[1]MAPA DE RIESGO'!$Z$65="Muy Alta",'[1]MAPA DE RIESGO'!$AB$65="Leve"),CONCATENATE("R9C",'[1]MAPA DE RIESGO'!$P$65),"")</f>
        <v/>
      </c>
      <c r="L15" s="55" t="str">
        <f>IF(AND('[1]MAPA DE RIESGO'!$Z$66="Muy Alta",'[1]MAPA DE RIESGO'!$AB$66="Leve"),CONCATENATE("R9C",'[1]MAPA DE RIESGO'!$P$66),"")</f>
        <v/>
      </c>
      <c r="M15" s="55" t="s">
        <v>363</v>
      </c>
      <c r="N15" s="55" t="str">
        <f>IF(AND('[1]MAPA DE RIESGO'!$Z$68="Muy Alta",'[1]MAPA DE RIESGO'!$AB$68="Leve"),CONCATENATE("R9C",'[1]MAPA DE RIESGO'!$P$68),"")</f>
        <v/>
      </c>
      <c r="O15" s="56" t="str">
        <f>IF(AND('[1]MAPA DE RIESGO'!$Z$69="Muy Alta",'[1]MAPA DE RIESGO'!$AB$69="Leve"),CONCATENATE("R9C",'[1]MAPA DE RIESGO'!$P$69),"")</f>
        <v/>
      </c>
      <c r="P15" s="54" t="str">
        <f>IF(AND('[1]MAPA DE RIESGO'!$Z$64="Muy Alta",'[1]MAPA DE RIESGO'!$AB$64="Menor"),CONCATENATE("R9C",'[1]MAPA DE RIESGO'!$P$64),"")</f>
        <v/>
      </c>
      <c r="Q15" s="55" t="str">
        <f>IF(AND('[1]MAPA DE RIESGO'!$Z$65="Muy Alta",'[1]MAPA DE RIESGO'!$AB$65="Menor"),CONCATENATE("R9C",'[1]MAPA DE RIESGO'!$P$65),"")</f>
        <v/>
      </c>
      <c r="R15" s="55" t="str">
        <f>IF(AND('[1]MAPA DE RIESGO'!$Z$66="Muy Alta",'[1]MAPA DE RIESGO'!$AB$66="Menor"),CONCATENATE("R9C",'[1]MAPA DE RIESGO'!$P$66),"")</f>
        <v/>
      </c>
      <c r="S15" s="55" t="s">
        <v>363</v>
      </c>
      <c r="T15" s="55" t="str">
        <f>IF(AND('[1]MAPA DE RIESGO'!$Z$68="Muy Alta",'[1]MAPA DE RIESGO'!$AB$68="Menor"),CONCATENATE("R9C",'[1]MAPA DE RIESGO'!$P$68),"")</f>
        <v/>
      </c>
      <c r="U15" s="56" t="str">
        <f>IF(AND('[1]MAPA DE RIESGO'!$Z$69="Muy Alta",'[1]MAPA DE RIESGO'!$AB$69="Menor"),CONCATENATE("R9C",'[1]MAPA DE RIESGO'!$P$69),"")</f>
        <v/>
      </c>
      <c r="V15" s="54" t="str">
        <f>IF(AND('[1]MAPA DE RIESGO'!$Z$64="Muy Alta",'[1]MAPA DE RIESGO'!$AB$64="Moderado"),CONCATENATE("R9C",'[1]MAPA DE RIESGO'!$P$64),"")</f>
        <v/>
      </c>
      <c r="W15" s="55" t="str">
        <f>IF(AND('[1]MAPA DE RIESGO'!$Z$65="Muy Alta",'[1]MAPA DE RIESGO'!$AB$65="Moderado"),CONCATENATE("R9C",'[1]MAPA DE RIESGO'!$P$65),"")</f>
        <v/>
      </c>
      <c r="X15" s="55" t="str">
        <f>IF(AND('[1]MAPA DE RIESGO'!$Z$66="Muy Alta",'[1]MAPA DE RIESGO'!$AB$66="Moderado"),CONCATENATE("R9C",'[1]MAPA DE RIESGO'!$P$66),"")</f>
        <v/>
      </c>
      <c r="Y15" s="55" t="s">
        <v>363</v>
      </c>
      <c r="Z15" s="55" t="str">
        <f>IF(AND('[1]MAPA DE RIESGO'!$Z$68="Muy Alta",'[1]MAPA DE RIESGO'!$AB$68="Moderado"),CONCATENATE("R9C",'[1]MAPA DE RIESGO'!$P$68),"")</f>
        <v/>
      </c>
      <c r="AA15" s="56" t="s">
        <v>363</v>
      </c>
      <c r="AB15" s="54" t="str">
        <f>IF(AND('[1]MAPA DE RIESGO'!$Z$64="Muy Alta",'[1]MAPA DE RIESGO'!$AB$64="Mayor"),CONCATENATE("R9C",'[1]MAPA DE RIESGO'!$P$64),"")</f>
        <v/>
      </c>
      <c r="AC15" s="55" t="str">
        <f>IF(AND('[1]MAPA DE RIESGO'!$Z$65="Muy Alta",'[1]MAPA DE RIESGO'!$AB$65="Mayor"),CONCATENATE("R9C",'[1]MAPA DE RIESGO'!$P$65),"")</f>
        <v/>
      </c>
      <c r="AD15" s="55" t="str">
        <f>IF(AND('[1]MAPA DE RIESGO'!$Z$66="Muy Alta",'[1]MAPA DE RIESGO'!$AB$66="Mayor"),CONCATENATE("R9C",'[1]MAPA DE RIESGO'!$P$66),"")</f>
        <v/>
      </c>
      <c r="AE15" s="55" t="s">
        <v>363</v>
      </c>
      <c r="AF15" s="55" t="str">
        <f>IF(AND('[1]MAPA DE RIESGO'!$Z$68="Muy Alta",'[1]MAPA DE RIESGO'!$AB$68="Mayor"),CONCATENATE("R9C",'[1]MAPA DE RIESGO'!$P$68),"")</f>
        <v/>
      </c>
      <c r="AG15" s="56" t="str">
        <f>IF(AND('[1]MAPA DE RIESGO'!$Z$69="Muy Alta",'[1]MAPA DE RIESGO'!$AB$69="Mayor"),CONCATENATE("R9C",'[1]MAPA DE RIESGO'!$P$69),"")</f>
        <v/>
      </c>
      <c r="AH15" s="57" t="str">
        <f>IF(AND('[1]MAPA DE RIESGO'!$Z$64="Muy Alta",'[1]MAPA DE RIESGO'!$AB$64="Catastrófico"),CONCATENATE("R9C",'[1]MAPA DE RIESGO'!$P$64),"")</f>
        <v/>
      </c>
      <c r="AI15" s="58" t="str">
        <f>IF(AND('[1]MAPA DE RIESGO'!$Z$65="Muy Alta",'[1]MAPA DE RIESGO'!$AB$65="Catastrófico"),CONCATENATE("R9C",'[1]MAPA DE RIESGO'!$P$65),"")</f>
        <v/>
      </c>
      <c r="AJ15" s="58" t="str">
        <f>IF(AND('[1]MAPA DE RIESGO'!$Z$66="Muy Alta",'[1]MAPA DE RIESGO'!$AB$66="Catastrófico"),CONCATENATE("R9C",'[1]MAPA DE RIESGO'!$P$66),"")</f>
        <v/>
      </c>
      <c r="AK15" s="58" t="s">
        <v>363</v>
      </c>
      <c r="AL15" s="58" t="str">
        <f>IF(AND('[1]MAPA DE RIESGO'!$Z$68="Muy Alta",'[1]MAPA DE RIESGO'!$AB$68="Catastrófico"),CONCATENATE("R9C",'[1]MAPA DE RIESGO'!$P$68),"")</f>
        <v/>
      </c>
      <c r="AM15" s="59" t="str">
        <f>IF(AND('[1]MAPA DE RIESGO'!$Z$69="Muy Alta",'[1]MAPA DE RIESGO'!$AB$69="Catastrófico"),CONCATENATE("R9C",'[1]MAPA DE RIESGO'!$P$69),"")</f>
        <v/>
      </c>
      <c r="AN15" s="47"/>
      <c r="AO15" s="159"/>
      <c r="AP15" s="160"/>
      <c r="AQ15" s="160"/>
      <c r="AR15" s="160"/>
      <c r="AS15" s="160"/>
      <c r="AT15" s="161"/>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row>
    <row r="16" spans="1:91" ht="15.75" customHeight="1" thickBot="1" x14ac:dyDescent="0.3">
      <c r="A16" s="47"/>
      <c r="B16" s="154"/>
      <c r="C16" s="154"/>
      <c r="D16" s="155"/>
      <c r="E16" s="148"/>
      <c r="F16" s="149"/>
      <c r="G16" s="149"/>
      <c r="H16" s="149"/>
      <c r="I16" s="150"/>
      <c r="J16" s="60" t="str">
        <f>IF(AND('[1]MAPA DE RIESGO'!$Z$70="Muy Alta",'[1]MAPA DE RIESGO'!$AB$70="Leve"),CONCATENATE("R10C",'[1]MAPA DE RIESGO'!$P$70),"")</f>
        <v/>
      </c>
      <c r="K16" s="61" t="str">
        <f>IF(AND('[1]MAPA DE RIESGO'!$Z$71="Muy Alta",'[1]MAPA DE RIESGO'!$AB$71="Leve"),CONCATENATE("R10C",'[1]MAPA DE RIESGO'!$P$71),"")</f>
        <v/>
      </c>
      <c r="L16" s="61" t="str">
        <f>IF(AND('[1]MAPA DE RIESGO'!$Z$72="Muy Alta",'[1]MAPA DE RIESGO'!$AB$72="Leve"),CONCATENATE("R10C",'[1]MAPA DE RIESGO'!$P$72),"")</f>
        <v/>
      </c>
      <c r="M16" s="61" t="str">
        <f>IF(AND('[1]MAPA DE RIESGO'!$Z$73="Muy Alta",'[1]MAPA DE RIESGO'!$AB$73="Leve"),CONCATENATE("R10C",'[1]MAPA DE RIESGO'!$P$73),"")</f>
        <v/>
      </c>
      <c r="N16" s="61" t="str">
        <f>IF(AND('[1]MAPA DE RIESGO'!$Z$74="Muy Alta",'[1]MAPA DE RIESGO'!$AB$74="Leve"),CONCATENATE("R10C",'[1]MAPA DE RIESGO'!$P$74),"")</f>
        <v/>
      </c>
      <c r="O16" s="62" t="str">
        <f>IF(AND('[1]MAPA DE RIESGO'!$Z$75="Muy Alta",'[1]MAPA DE RIESGO'!$AB$75="Leve"),CONCATENATE("R10C",'[1]MAPA DE RIESGO'!$P$75),"")</f>
        <v/>
      </c>
      <c r="P16" s="54" t="str">
        <f>IF(AND('[1]MAPA DE RIESGO'!$Z$70="Muy Alta",'[1]MAPA DE RIESGO'!$AB$70="Menor"),CONCATENATE("R10C",'[1]MAPA DE RIESGO'!$P$70),"")</f>
        <v/>
      </c>
      <c r="Q16" s="55" t="str">
        <f>IF(AND('[1]MAPA DE RIESGO'!$Z$71="Muy Alta",'[1]MAPA DE RIESGO'!$AB$71="Menor"),CONCATENATE("R10C",'[1]MAPA DE RIESGO'!$P$71),"")</f>
        <v/>
      </c>
      <c r="R16" s="55" t="str">
        <f>IF(AND('[1]MAPA DE RIESGO'!$Z$72="Muy Alta",'[1]MAPA DE RIESGO'!$AB$72="Menor"),CONCATENATE("R10C",'[1]MAPA DE RIESGO'!$P$72),"")</f>
        <v/>
      </c>
      <c r="S16" s="55" t="str">
        <f>IF(AND('[1]MAPA DE RIESGO'!$Z$73="Muy Alta",'[1]MAPA DE RIESGO'!$AB$73="Menor"),CONCATENATE("R10C",'[1]MAPA DE RIESGO'!$P$73),"")</f>
        <v/>
      </c>
      <c r="T16" s="55" t="str">
        <f>IF(AND('[1]MAPA DE RIESGO'!$Z$74="Muy Alta",'[1]MAPA DE RIESGO'!$AB$74="Menor"),CONCATENATE("R10C",'[1]MAPA DE RIESGO'!$P$74),"")</f>
        <v/>
      </c>
      <c r="U16" s="56" t="str">
        <f>IF(AND('[1]MAPA DE RIESGO'!$Z$75="Muy Alta",'[1]MAPA DE RIESGO'!$AB$75="Menor"),CONCATENATE("R10C",'[1]MAPA DE RIESGO'!$P$75),"")</f>
        <v/>
      </c>
      <c r="V16" s="60" t="str">
        <f>IF(AND('[1]MAPA DE RIESGO'!$Z$70="Muy Alta",'[1]MAPA DE RIESGO'!$AB$70="Moderado"),CONCATENATE("R10C",'[1]MAPA DE RIESGO'!$P$70),"")</f>
        <v/>
      </c>
      <c r="W16" s="61" t="str">
        <f>IF(AND('[1]MAPA DE RIESGO'!$Z$71="Muy Alta",'[1]MAPA DE RIESGO'!$AB$71="Moderado"),CONCATENATE("R10C",'[1]MAPA DE RIESGO'!$P$71),"")</f>
        <v/>
      </c>
      <c r="X16" s="61" t="str">
        <f>IF(AND('[1]MAPA DE RIESGO'!$Z$72="Muy Alta",'[1]MAPA DE RIESGO'!$AB$72="Moderado"),CONCATENATE("R10C",'[1]MAPA DE RIESGO'!$P$72),"")</f>
        <v/>
      </c>
      <c r="Y16" s="61" t="str">
        <f>IF(AND('[1]MAPA DE RIESGO'!$Z$73="Muy Alta",'[1]MAPA DE RIESGO'!$AB$73="Moderado"),CONCATENATE("R10C",'[1]MAPA DE RIESGO'!$P$73),"")</f>
        <v/>
      </c>
      <c r="Z16" s="61" t="str">
        <f>IF(AND('[1]MAPA DE RIESGO'!$Z$74="Muy Alta",'[1]MAPA DE RIESGO'!$AB$74="Moderado"),CONCATENATE("R10C",'[1]MAPA DE RIESGO'!$P$74),"")</f>
        <v/>
      </c>
      <c r="AA16" s="62" t="str">
        <f>IF(AND('[1]MAPA DE RIESGO'!$Z$75="Muy Alta",'[1]MAPA DE RIESGO'!$AB$75="Moderado"),CONCATENATE("R10C",'[1]MAPA DE RIESGO'!$P$75),"")</f>
        <v/>
      </c>
      <c r="AB16" s="54" t="str">
        <f>IF(AND('[1]MAPA DE RIESGO'!$Z$70="Muy Alta",'[1]MAPA DE RIESGO'!$AB$70="Mayor"),CONCATENATE("R10C",'[1]MAPA DE RIESGO'!$P$70),"")</f>
        <v/>
      </c>
      <c r="AC16" s="55" t="str">
        <f>IF(AND('[1]MAPA DE RIESGO'!$Z$71="Muy Alta",'[1]MAPA DE RIESGO'!$AB$71="Mayor"),CONCATENATE("R10C",'[1]MAPA DE RIESGO'!$P$71),"")</f>
        <v/>
      </c>
      <c r="AD16" s="55" t="str">
        <f>IF(AND('[1]MAPA DE RIESGO'!$Z$72="Muy Alta",'[1]MAPA DE RIESGO'!$AB$72="Mayor"),CONCATENATE("R10C",'[1]MAPA DE RIESGO'!$P$72),"")</f>
        <v/>
      </c>
      <c r="AE16" s="55" t="str">
        <f>IF(AND('[1]MAPA DE RIESGO'!$Z$73="Muy Alta",'[1]MAPA DE RIESGO'!$AB$73="Mayor"),CONCATENATE("R10C",'[1]MAPA DE RIESGO'!$P$73),"")</f>
        <v/>
      </c>
      <c r="AF16" s="55" t="str">
        <f>IF(AND('[1]MAPA DE RIESGO'!$Z$74="Muy Alta",'[1]MAPA DE RIESGO'!$AB$74="Mayor"),CONCATENATE("R10C",'[1]MAPA DE RIESGO'!$P$74),"")</f>
        <v/>
      </c>
      <c r="AG16" s="56" t="str">
        <f>IF(AND('[1]MAPA DE RIESGO'!$Z$75="Muy Alta",'[1]MAPA DE RIESGO'!$AB$75="Mayor"),CONCATENATE("R10C",'[1]MAPA DE RIESGO'!$P$75),"")</f>
        <v/>
      </c>
      <c r="AH16" s="63" t="str">
        <f>IF(AND('[1]MAPA DE RIESGO'!$Z$70="Muy Alta",'[1]MAPA DE RIESGO'!$AB$70="Catastrófico"),CONCATENATE("R10C",'[1]MAPA DE RIESGO'!$P$70),"")</f>
        <v/>
      </c>
      <c r="AI16" s="64" t="str">
        <f>IF(AND('[1]MAPA DE RIESGO'!$Z$71="Muy Alta",'[1]MAPA DE RIESGO'!$AB$71="Catastrófico"),CONCATENATE("R10C",'[1]MAPA DE RIESGO'!$P$71),"")</f>
        <v/>
      </c>
      <c r="AJ16" s="64" t="str">
        <f>IF(AND('[1]MAPA DE RIESGO'!$Z$72="Muy Alta",'[1]MAPA DE RIESGO'!$AB$72="Catastrófico"),CONCATENATE("R10C",'[1]MAPA DE RIESGO'!$P$72),"")</f>
        <v/>
      </c>
      <c r="AK16" s="64" t="str">
        <f>IF(AND('[1]MAPA DE RIESGO'!$Z$73="Muy Alta",'[1]MAPA DE RIESGO'!$AB$73="Catastrófico"),CONCATENATE("R10C",'[1]MAPA DE RIESGO'!$P$73),"")</f>
        <v/>
      </c>
      <c r="AL16" s="64" t="str">
        <f>IF(AND('[1]MAPA DE RIESGO'!$Z$74="Muy Alta",'[1]MAPA DE RIESGO'!$AB$74="Catastrófico"),CONCATENATE("R10C",'[1]MAPA DE RIESGO'!$P$74),"")</f>
        <v/>
      </c>
      <c r="AM16" s="65" t="str">
        <f>IF(AND('[1]MAPA DE RIESGO'!$Z$75="Muy Alta",'[1]MAPA DE RIESGO'!$AB$75="Catastrófico"),CONCATENATE("R10C",'[1]MAPA DE RIESGO'!$P$75),"")</f>
        <v/>
      </c>
      <c r="AN16" s="47"/>
      <c r="AO16" s="162"/>
      <c r="AP16" s="163"/>
      <c r="AQ16" s="163"/>
      <c r="AR16" s="163"/>
      <c r="AS16" s="163"/>
      <c r="AT16" s="164"/>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row>
    <row r="17" spans="1:76" ht="15" customHeight="1" x14ac:dyDescent="0.25">
      <c r="A17" s="47"/>
      <c r="B17" s="154"/>
      <c r="C17" s="154"/>
      <c r="D17" s="155"/>
      <c r="E17" s="142" t="s">
        <v>355</v>
      </c>
      <c r="F17" s="143"/>
      <c r="G17" s="143"/>
      <c r="H17" s="143"/>
      <c r="I17" s="143"/>
      <c r="J17" s="66" t="str">
        <f>IF(AND('[1]MAPA DE RIESGO'!$Z$16="Alta",'[1]MAPA DE RIESGO'!$AB$16="Leve"),CONCATENATE("R1C",'[1]MAPA DE RIESGO'!$P$16),"")</f>
        <v/>
      </c>
      <c r="K17" s="67" t="str">
        <f>IF(AND('[1]MAPA DE RIESGO'!$Z$17="Alta",'[1]MAPA DE RIESGO'!$AB$17="Leve"),CONCATENATE("R1C",'[1]MAPA DE RIESGO'!$P$17),"")</f>
        <v/>
      </c>
      <c r="L17" s="67" t="str">
        <f>IF(AND('[1]MAPA DE RIESGO'!$Z$18="Alta",'[1]MAPA DE RIESGO'!$AB$18="Leve"),CONCATENATE("R1C",'[1]MAPA DE RIESGO'!$P$18),"")</f>
        <v/>
      </c>
      <c r="M17" s="67" t="str">
        <f>IF(AND('[1]MAPA DE RIESGO'!$Z$19="Alta",'[1]MAPA DE RIESGO'!$AB$19="Leve"),CONCATENATE("R1C",'[1]MAPA DE RIESGO'!$P$19),"")</f>
        <v/>
      </c>
      <c r="N17" s="67" t="str">
        <f>IF(AND('[1]MAPA DE RIESGO'!$Z$20="Alta",'[1]MAPA DE RIESGO'!$AB$20="Leve"),CONCATENATE("R1C",'[1]MAPA DE RIESGO'!$P$20),"")</f>
        <v/>
      </c>
      <c r="O17" s="68" t="str">
        <f>IF(AND('[1]MAPA DE RIESGO'!$Z$21="Alta",'[1]MAPA DE RIESGO'!$AB$21="Leve"),CONCATENATE("R1C",'[1]MAPA DE RIESGO'!$P$21),"")</f>
        <v/>
      </c>
      <c r="P17" s="66" t="str">
        <f>IF(AND('[1]MAPA DE RIESGO'!$Z$16="Alta",'[1]MAPA DE RIESGO'!$AB$16="Menor"),CONCATENATE("R1C",'[1]MAPA DE RIESGO'!$P$16),"")</f>
        <v/>
      </c>
      <c r="Q17" s="67" t="str">
        <f>IF(AND('[1]MAPA DE RIESGO'!$Z$17="Alta",'[1]MAPA DE RIESGO'!$AB$17="Menor"),CONCATENATE("R1C",'[1]MAPA DE RIESGO'!$P$17),"")</f>
        <v/>
      </c>
      <c r="R17" s="67" t="str">
        <f>IF(AND('[1]MAPA DE RIESGO'!$Z$18="Alta",'[1]MAPA DE RIESGO'!$AB$18="Menor"),CONCATENATE("R1C",'[1]MAPA DE RIESGO'!$P$18),"")</f>
        <v/>
      </c>
      <c r="S17" s="67" t="str">
        <f>IF(AND('[1]MAPA DE RIESGO'!$Z$19="Alta",'[1]MAPA DE RIESGO'!$AB$19="Menor"),CONCATENATE("R1C",'[1]MAPA DE RIESGO'!$P$19),"")</f>
        <v/>
      </c>
      <c r="T17" s="67" t="str">
        <f>IF(AND('[1]MAPA DE RIESGO'!$Z$20="Alta",'[1]MAPA DE RIESGO'!$AB$20="Menor"),CONCATENATE("R1C",'[1]MAPA DE RIESGO'!$P$20),"")</f>
        <v/>
      </c>
      <c r="U17" s="68" t="str">
        <f>IF(AND('[1]MAPA DE RIESGO'!$Z$21="Alta",'[1]MAPA DE RIESGO'!$AB$21="Menor"),CONCATENATE("R1C",'[1]MAPA DE RIESGO'!$P$21),"")</f>
        <v/>
      </c>
      <c r="V17" s="48" t="str">
        <f>IF(AND('[1]MAPA DE RIESGO'!$Z$16="Alta",'[1]MAPA DE RIESGO'!$AB$16="Moderado"),CONCATENATE("R1C",'[1]MAPA DE RIESGO'!$P$16),"")</f>
        <v/>
      </c>
      <c r="W17" s="49" t="str">
        <f>IF(AND('[1]MAPA DE RIESGO'!$Z$17="Alta",'[1]MAPA DE RIESGO'!$AB$17="Moderado"),CONCATENATE("R1C",'[1]MAPA DE RIESGO'!$P$17),"")</f>
        <v/>
      </c>
      <c r="X17" s="49" t="str">
        <f>IF(AND('[1]MAPA DE RIESGO'!$Z$18="Alta",'[1]MAPA DE RIESGO'!$AB$18="Moderado"),CONCATENATE("R1C",'[1]MAPA DE RIESGO'!$P$18),"")</f>
        <v/>
      </c>
      <c r="Y17" s="49" t="str">
        <f>IF(AND('[1]MAPA DE RIESGO'!$Z$19="Alta",'[1]MAPA DE RIESGO'!$AB$19="Moderado"),CONCATENATE("R1C",'[1]MAPA DE RIESGO'!$P$19),"")</f>
        <v/>
      </c>
      <c r="Z17" s="49" t="str">
        <f>IF(AND('[1]MAPA DE RIESGO'!$Z$20="Alta",'[1]MAPA DE RIESGO'!$AB$20="Moderado"),CONCATENATE("R1C",'[1]MAPA DE RIESGO'!$P$20),"")</f>
        <v/>
      </c>
      <c r="AA17" s="50" t="str">
        <f>IF(AND('[1]MAPA DE RIESGO'!$Z$21="Alta",'[1]MAPA DE RIESGO'!$AB$21="Moderado"),CONCATENATE("R1C",'[1]MAPA DE RIESGO'!$P$21),"")</f>
        <v/>
      </c>
      <c r="AB17" s="48" t="str">
        <f>IF(AND('[1]MAPA DE RIESGO'!$Z$16="Alta",'[1]MAPA DE RIESGO'!$AB$16="Mayor"),CONCATENATE("R1C",'[1]MAPA DE RIESGO'!$P$16),"")</f>
        <v/>
      </c>
      <c r="AC17" s="49" t="str">
        <f>IF(AND('[1]MAPA DE RIESGO'!$Z$17="Alta",'[1]MAPA DE RIESGO'!$AB$17="Mayor"),CONCATENATE("R1C",'[1]MAPA DE RIESGO'!$P$17),"")</f>
        <v/>
      </c>
      <c r="AD17" s="49" t="str">
        <f>IF(AND('[1]MAPA DE RIESGO'!$Z$18="Alta",'[1]MAPA DE RIESGO'!$AB$18="Mayor"),CONCATENATE("R1C",'[1]MAPA DE RIESGO'!$P$18),"")</f>
        <v/>
      </c>
      <c r="AE17" s="49" t="str">
        <f>IF(AND('[1]MAPA DE RIESGO'!$Z$19="Alta",'[1]MAPA DE RIESGO'!$AB$19="Mayor"),CONCATENATE("R1C",'[1]MAPA DE RIESGO'!$P$19),"")</f>
        <v/>
      </c>
      <c r="AF17" s="49" t="str">
        <f>IF(AND('[1]MAPA DE RIESGO'!$Z$20="Alta",'[1]MAPA DE RIESGO'!$AB$20="Mayor"),CONCATENATE("R1C",'[1]MAPA DE RIESGO'!$P$20),"")</f>
        <v/>
      </c>
      <c r="AG17" s="50" t="str">
        <f>IF(AND('[1]MAPA DE RIESGO'!$Z$21="Alta",'[1]MAPA DE RIESGO'!$AB$21="Mayor"),CONCATENATE("R1C",'[1]MAPA DE RIESGO'!$P$21),"")</f>
        <v/>
      </c>
      <c r="AH17" s="51" t="str">
        <f>IF(AND('[1]MAPA DE RIESGO'!$Z$16="Alta",'[1]MAPA DE RIESGO'!$AB$16="Catastrófico"),CONCATENATE("R1C",'[1]MAPA DE RIESGO'!$P$16),"")</f>
        <v/>
      </c>
      <c r="AI17" s="52" t="str">
        <f>IF(AND('[1]MAPA DE RIESGO'!$Z$17="Alta",'[1]MAPA DE RIESGO'!$AB$17="Catastrófico"),CONCATENATE("R1C",'[1]MAPA DE RIESGO'!$P$17),"")</f>
        <v/>
      </c>
      <c r="AJ17" s="52" t="str">
        <f>IF(AND('[1]MAPA DE RIESGO'!$Z$18="Alta",'[1]MAPA DE RIESGO'!$AB$18="Catastrófico"),CONCATENATE("R1C",'[1]MAPA DE RIESGO'!$P$18),"")</f>
        <v/>
      </c>
      <c r="AK17" s="52" t="str">
        <f>IF(AND('[1]MAPA DE RIESGO'!$Z$19="Alta",'[1]MAPA DE RIESGO'!$AB$19="Catastrófico"),CONCATENATE("R1C",'[1]MAPA DE RIESGO'!$P$19),"")</f>
        <v/>
      </c>
      <c r="AL17" s="52" t="str">
        <f>IF(AND('[1]MAPA DE RIESGO'!$Z$20="Alta",'[1]MAPA DE RIESGO'!$AB$20="Catastrófico"),CONCATENATE("R1C",'[1]MAPA DE RIESGO'!$P$20),"")</f>
        <v/>
      </c>
      <c r="AM17" s="53" t="str">
        <f>IF(AND('[1]MAPA DE RIESGO'!$Z$21="Alta",'[1]MAPA DE RIESGO'!$AB$21="Catastrófico"),CONCATENATE("R1C",'[1]MAPA DE RIESGO'!$P$21),"")</f>
        <v/>
      </c>
      <c r="AN17" s="47"/>
      <c r="AO17" s="166" t="s">
        <v>356</v>
      </c>
      <c r="AP17" s="167"/>
      <c r="AQ17" s="167"/>
      <c r="AR17" s="167"/>
      <c r="AS17" s="167"/>
      <c r="AT17" s="168"/>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row>
    <row r="18" spans="1:76" ht="15" customHeight="1" x14ac:dyDescent="0.25">
      <c r="A18" s="47"/>
      <c r="B18" s="154"/>
      <c r="C18" s="154"/>
      <c r="D18" s="155"/>
      <c r="E18" s="165"/>
      <c r="F18" s="146"/>
      <c r="G18" s="146"/>
      <c r="H18" s="146"/>
      <c r="I18" s="146"/>
      <c r="J18" s="69" t="str">
        <f>IF(AND('[1]MAPA DE RIESGO'!$Z$22="Alta",'[1]MAPA DE RIESGO'!$AB$22="Leve"),CONCATENATE("R2C",'[1]MAPA DE RIESGO'!$P$22),"")</f>
        <v/>
      </c>
      <c r="K18" s="70" t="str">
        <f>IF(AND('[1]MAPA DE RIESGO'!$Z$23="Alta",'[1]MAPA DE RIESGO'!$AB$23="Leve"),CONCATENATE("R2C",'[1]MAPA DE RIESGO'!$P$23),"")</f>
        <v/>
      </c>
      <c r="L18" s="70" t="str">
        <f>IF(AND('[1]MAPA DE RIESGO'!$Z$24="Alta",'[1]MAPA DE RIESGO'!$AB$24="Leve"),CONCATENATE("R2C",'[1]MAPA DE RIESGO'!$P$24),"")</f>
        <v/>
      </c>
      <c r="M18" s="70" t="str">
        <f>IF(AND('[1]MAPA DE RIESGO'!$Z$25="Alta",'[1]MAPA DE RIESGO'!$AB$25="Leve"),CONCATENATE("R2C",'[1]MAPA DE RIESGO'!$P$25),"")</f>
        <v/>
      </c>
      <c r="N18" s="70" t="str">
        <f>IF(AND('[1]MAPA DE RIESGO'!$Z$26="Alta",'[1]MAPA DE RIESGO'!$AB$26="Leve"),CONCATENATE("R2C",'[1]MAPA DE RIESGO'!$P$26),"")</f>
        <v/>
      </c>
      <c r="O18" s="71" t="str">
        <f>IF(AND('[1]MAPA DE RIESGO'!$Z$27="Alta",'[1]MAPA DE RIESGO'!$AB$27="Leve"),CONCATENATE("R2C",'[1]MAPA DE RIESGO'!$P$27),"")</f>
        <v/>
      </c>
      <c r="P18" s="69" t="str">
        <f>IF(AND('[1]MAPA DE RIESGO'!$Z$22="Alta",'[1]MAPA DE RIESGO'!$AB$22="Menor"),CONCATENATE("R2C",'[1]MAPA DE RIESGO'!$P$22),"")</f>
        <v/>
      </c>
      <c r="Q18" s="70" t="str">
        <f>IF(AND('[1]MAPA DE RIESGO'!$Z$23="Alta",'[1]MAPA DE RIESGO'!$AB$23="Menor"),CONCATENATE("R2C",'[1]MAPA DE RIESGO'!$P$23),"")</f>
        <v/>
      </c>
      <c r="R18" s="70" t="str">
        <f>IF(AND('[1]MAPA DE RIESGO'!$Z$24="Alta",'[1]MAPA DE RIESGO'!$AB$24="Menor"),CONCATENATE("R2C",'[1]MAPA DE RIESGO'!$P$24),"")</f>
        <v/>
      </c>
      <c r="S18" s="70" t="str">
        <f>IF(AND('[1]MAPA DE RIESGO'!$Z$25="Alta",'[1]MAPA DE RIESGO'!$AB$25="Menor"),CONCATENATE("R2C",'[1]MAPA DE RIESGO'!$P$25),"")</f>
        <v/>
      </c>
      <c r="T18" s="70" t="str">
        <f>IF(AND('[1]MAPA DE RIESGO'!$Z$26="Alta",'[1]MAPA DE RIESGO'!$AB$26="Menor"),CONCATENATE("R2C",'[1]MAPA DE RIESGO'!$P$26),"")</f>
        <v/>
      </c>
      <c r="U18" s="71" t="str">
        <f>IF(AND('[1]MAPA DE RIESGO'!$Z$27="Alta",'[1]MAPA DE RIESGO'!$AB$27="Menor"),CONCATENATE("R2C",'[1]MAPA DE RIESGO'!$P$27),"")</f>
        <v/>
      </c>
      <c r="V18" s="54" t="str">
        <f>IF(AND('[1]MAPA DE RIESGO'!$Z$22="Alta",'[1]MAPA DE RIESGO'!$AB$22="Moderado"),CONCATENATE("R2C",'[1]MAPA DE RIESGO'!$P$22),"")</f>
        <v/>
      </c>
      <c r="W18" s="55" t="str">
        <f>IF(AND('[1]MAPA DE RIESGO'!$Z$23="Alta",'[1]MAPA DE RIESGO'!$AB$23="Moderado"),CONCATENATE("R2C",'[1]MAPA DE RIESGO'!$P$23),"")</f>
        <v/>
      </c>
      <c r="X18" s="55" t="str">
        <f>IF(AND('[1]MAPA DE RIESGO'!$Z$24="Alta",'[1]MAPA DE RIESGO'!$AB$24="Moderado"),CONCATENATE("R2C",'[1]MAPA DE RIESGO'!$P$24),"")</f>
        <v/>
      </c>
      <c r="Y18" s="55" t="str">
        <f>IF(AND('[1]MAPA DE RIESGO'!$Z$25="Alta",'[1]MAPA DE RIESGO'!$AB$25="Moderado"),CONCATENATE("R2C",'[1]MAPA DE RIESGO'!$P$25),"")</f>
        <v/>
      </c>
      <c r="Z18" s="55" t="str">
        <f>IF(AND('[1]MAPA DE RIESGO'!$Z$26="Alta",'[1]MAPA DE RIESGO'!$AB$26="Moderado"),CONCATENATE("R2C",'[1]MAPA DE RIESGO'!$P$26),"")</f>
        <v/>
      </c>
      <c r="AA18" s="56" t="str">
        <f>IF(AND('[1]MAPA DE RIESGO'!$Z$27="Alta",'[1]MAPA DE RIESGO'!$AB$27="Moderado"),CONCATENATE("R2C",'[1]MAPA DE RIESGO'!$P$27),"")</f>
        <v/>
      </c>
      <c r="AB18" s="54" t="str">
        <f>IF(AND('[1]MAPA DE RIESGO'!$Z$22="Alta",'[1]MAPA DE RIESGO'!$AB$22="Mayor"),CONCATENATE("R2C",'[1]MAPA DE RIESGO'!$P$22),"")</f>
        <v/>
      </c>
      <c r="AC18" s="55" t="str">
        <f>IF(AND('[1]MAPA DE RIESGO'!$Z$23="Alta",'[1]MAPA DE RIESGO'!$AB$23="Mayor"),CONCATENATE("R2C",'[1]MAPA DE RIESGO'!$P$23),"")</f>
        <v/>
      </c>
      <c r="AD18" s="55" t="str">
        <f>IF(AND('[1]MAPA DE RIESGO'!$Z$24="Alta",'[1]MAPA DE RIESGO'!$AB$24="Mayor"),CONCATENATE("R2C",'[1]MAPA DE RIESGO'!$P$24),"")</f>
        <v/>
      </c>
      <c r="AE18" s="55" t="str">
        <f>IF(AND('[1]MAPA DE RIESGO'!$Z$25="Alta",'[1]MAPA DE RIESGO'!$AB$25="Mayor"),CONCATENATE("R2C",'[1]MAPA DE RIESGO'!$P$25),"")</f>
        <v/>
      </c>
      <c r="AF18" s="55" t="str">
        <f>IF(AND('[1]MAPA DE RIESGO'!$Z$26="Alta",'[1]MAPA DE RIESGO'!$AB$26="Mayor"),CONCATENATE("R2C",'[1]MAPA DE RIESGO'!$P$26),"")</f>
        <v/>
      </c>
      <c r="AG18" s="56" t="str">
        <f>IF(AND('[1]MAPA DE RIESGO'!$Z$27="Alta",'[1]MAPA DE RIESGO'!$AB$27="Mayor"),CONCATENATE("R2C",'[1]MAPA DE RIESGO'!$P$27),"")</f>
        <v/>
      </c>
      <c r="AH18" s="57" t="str">
        <f>IF(AND('[1]MAPA DE RIESGO'!$Z$22="Alta",'[1]MAPA DE RIESGO'!$AB$22="Catastrófico"),CONCATENATE("R2C",'[1]MAPA DE RIESGO'!$P$22),"")</f>
        <v/>
      </c>
      <c r="AI18" s="58" t="str">
        <f>IF(AND('[1]MAPA DE RIESGO'!$Z$23="Alta",'[1]MAPA DE RIESGO'!$AB$23="Catastrófico"),CONCATENATE("R2C",'[1]MAPA DE RIESGO'!$P$23),"")</f>
        <v/>
      </c>
      <c r="AJ18" s="58" t="str">
        <f>IF(AND('[1]MAPA DE RIESGO'!$Z$24="Alta",'[1]MAPA DE RIESGO'!$AB$24="Catastrófico"),CONCATENATE("R2C",'[1]MAPA DE RIESGO'!$P$24),"")</f>
        <v/>
      </c>
      <c r="AK18" s="58" t="str">
        <f>IF(AND('[1]MAPA DE RIESGO'!$Z$25="Alta",'[1]MAPA DE RIESGO'!$AB$25="Catastrófico"),CONCATENATE("R2C",'[1]MAPA DE RIESGO'!$P$25),"")</f>
        <v/>
      </c>
      <c r="AL18" s="58" t="str">
        <f>IF(AND('[1]MAPA DE RIESGO'!$Z$26="Alta",'[1]MAPA DE RIESGO'!$AB$26="Catastrófico"),CONCATENATE("R2C",'[1]MAPA DE RIESGO'!$P$26),"")</f>
        <v/>
      </c>
      <c r="AM18" s="59" t="str">
        <f>IF(AND('[1]MAPA DE RIESGO'!$Z$27="Alta",'[1]MAPA DE RIESGO'!$AB$27="Catastrófico"),CONCATENATE("R2C",'[1]MAPA DE RIESGO'!$P$27),"")</f>
        <v/>
      </c>
      <c r="AN18" s="47"/>
      <c r="AO18" s="169"/>
      <c r="AP18" s="170"/>
      <c r="AQ18" s="170"/>
      <c r="AR18" s="170"/>
      <c r="AS18" s="170"/>
      <c r="AT18" s="171"/>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row>
    <row r="19" spans="1:76" ht="15" customHeight="1" x14ac:dyDescent="0.25">
      <c r="A19" s="47"/>
      <c r="B19" s="154"/>
      <c r="C19" s="154"/>
      <c r="D19" s="155"/>
      <c r="E19" s="145"/>
      <c r="F19" s="146"/>
      <c r="G19" s="146"/>
      <c r="H19" s="146"/>
      <c r="I19" s="146"/>
      <c r="J19" s="69" t="str">
        <f>IF(AND('[1]MAPA DE RIESGO'!$Z$28="Alta",'[1]MAPA DE RIESGO'!$AB$28="Leve"),CONCATENATE("R3C",'[1]MAPA DE RIESGO'!$P$28),"")</f>
        <v/>
      </c>
      <c r="K19" s="70" t="str">
        <f>IF(AND('[1]MAPA DE RIESGO'!$Z$29="Alta",'[1]MAPA DE RIESGO'!$AB$29="Leve"),CONCATENATE("R3C",'[1]MAPA DE RIESGO'!$P$29),"")</f>
        <v/>
      </c>
      <c r="L19" s="70" t="str">
        <f>IF(AND('[1]MAPA DE RIESGO'!$Z$30="Alta",'[1]MAPA DE RIESGO'!$AB$30="Leve"),CONCATENATE("R3C",'[1]MAPA DE RIESGO'!$P$30),"")</f>
        <v/>
      </c>
      <c r="M19" s="70" t="str">
        <f>IF(AND('[1]MAPA DE RIESGO'!$Z$31="Alta",'[1]MAPA DE RIESGO'!$AB$31="Leve"),CONCATENATE("R3C",'[1]MAPA DE RIESGO'!$P$31),"")</f>
        <v/>
      </c>
      <c r="N19" s="70" t="str">
        <f>IF(AND('[1]MAPA DE RIESGO'!$Z$32="Alta",'[1]MAPA DE RIESGO'!$AB$32="Leve"),CONCATENATE("R3C",'[1]MAPA DE RIESGO'!$P$32),"")</f>
        <v/>
      </c>
      <c r="O19" s="71" t="str">
        <f>IF(AND('[1]MAPA DE RIESGO'!$Z$33="Alta",'[1]MAPA DE RIESGO'!$AB$33="Leve"),CONCATENATE("R3C",'[1]MAPA DE RIESGO'!$P$33),"")</f>
        <v/>
      </c>
      <c r="P19" s="69" t="str">
        <f>IF(AND('[1]MAPA DE RIESGO'!$Z$28="Alta",'[1]MAPA DE RIESGO'!$AB$28="Menor"),CONCATENATE("R3C",'[1]MAPA DE RIESGO'!$P$28),"")</f>
        <v/>
      </c>
      <c r="Q19" s="70" t="str">
        <f>IF(AND('[1]MAPA DE RIESGO'!$Z$29="Alta",'[1]MAPA DE RIESGO'!$AB$29="Menor"),CONCATENATE("R3C",'[1]MAPA DE RIESGO'!$P$29),"")</f>
        <v/>
      </c>
      <c r="R19" s="70" t="str">
        <f>IF(AND('[1]MAPA DE RIESGO'!$Z$30="Alta",'[1]MAPA DE RIESGO'!$AB$30="Menor"),CONCATENATE("R3C",'[1]MAPA DE RIESGO'!$P$30),"")</f>
        <v/>
      </c>
      <c r="S19" s="70" t="str">
        <f>IF(AND('[1]MAPA DE RIESGO'!$Z$31="Alta",'[1]MAPA DE RIESGO'!$AB$31="Menor"),CONCATENATE("R3C",'[1]MAPA DE RIESGO'!$P$31),"")</f>
        <v/>
      </c>
      <c r="T19" s="70" t="str">
        <f>IF(AND('[1]MAPA DE RIESGO'!$Z$32="Alta",'[1]MAPA DE RIESGO'!$AB$32="Menor"),CONCATENATE("R3C",'[1]MAPA DE RIESGO'!$P$32),"")</f>
        <v/>
      </c>
      <c r="U19" s="71" t="str">
        <f>IF(AND('[1]MAPA DE RIESGO'!$Z$33="Alta",'[1]MAPA DE RIESGO'!$AB$33="Menor"),CONCATENATE("R3C",'[1]MAPA DE RIESGO'!$P$33),"")</f>
        <v/>
      </c>
      <c r="V19" s="54" t="str">
        <f>IF(AND('[1]MAPA DE RIESGO'!$Z$28="Alta",'[1]MAPA DE RIESGO'!$AB$28="Moderado"),CONCATENATE("R3C",'[1]MAPA DE RIESGO'!$P$28),"")</f>
        <v/>
      </c>
      <c r="W19" s="55" t="str">
        <f>IF(AND('[1]MAPA DE RIESGO'!$Z$29="Alta",'[1]MAPA DE RIESGO'!$AB$29="Moderado"),CONCATENATE("R3C",'[1]MAPA DE RIESGO'!$P$29),"")</f>
        <v/>
      </c>
      <c r="X19" s="55" t="str">
        <f>IF(AND('[1]MAPA DE RIESGO'!$Z$30="Alta",'[1]MAPA DE RIESGO'!$AB$30="Moderado"),CONCATENATE("R3C",'[1]MAPA DE RIESGO'!$P$30),"")</f>
        <v/>
      </c>
      <c r="Y19" s="55" t="str">
        <f>IF(AND('[1]MAPA DE RIESGO'!$Z$31="Alta",'[1]MAPA DE RIESGO'!$AB$31="Moderado"),CONCATENATE("R3C",'[1]MAPA DE RIESGO'!$P$31),"")</f>
        <v/>
      </c>
      <c r="Z19" s="55" t="str">
        <f>IF(AND('[1]MAPA DE RIESGO'!$Z$32="Alta",'[1]MAPA DE RIESGO'!$AB$32="Moderado"),CONCATENATE("R3C",'[1]MAPA DE RIESGO'!$P$32),"")</f>
        <v/>
      </c>
      <c r="AA19" s="56" t="str">
        <f>IF(AND('[1]MAPA DE RIESGO'!$Z$33="Alta",'[1]MAPA DE RIESGO'!$AB$33="Moderado"),CONCATENATE("R3C",'[1]MAPA DE RIESGO'!$P$33),"")</f>
        <v/>
      </c>
      <c r="AB19" s="54" t="str">
        <f>IF(AND('[1]MAPA DE RIESGO'!$Z$28="Alta",'[1]MAPA DE RIESGO'!$AB$28="Mayor"),CONCATENATE("R3C",'[1]MAPA DE RIESGO'!$P$28),"")</f>
        <v/>
      </c>
      <c r="AC19" s="55" t="str">
        <f>IF(AND('[1]MAPA DE RIESGO'!$Z$29="Alta",'[1]MAPA DE RIESGO'!$AB$29="Mayor"),CONCATENATE("R3C",'[1]MAPA DE RIESGO'!$P$29),"")</f>
        <v/>
      </c>
      <c r="AD19" s="55" t="str">
        <f>IF(AND('[1]MAPA DE RIESGO'!$Z$30="Alta",'[1]MAPA DE RIESGO'!$AB$30="Mayor"),CONCATENATE("R3C",'[1]MAPA DE RIESGO'!$P$30),"")</f>
        <v/>
      </c>
      <c r="AE19" s="55" t="str">
        <f>IF(AND('[1]MAPA DE RIESGO'!$Z$31="Alta",'[1]MAPA DE RIESGO'!$AB$31="Mayor"),CONCATENATE("R3C",'[1]MAPA DE RIESGO'!$P$31),"")</f>
        <v/>
      </c>
      <c r="AF19" s="55" t="str">
        <f>IF(AND('[1]MAPA DE RIESGO'!$Z$32="Alta",'[1]MAPA DE RIESGO'!$AB$32="Mayor"),CONCATENATE("R3C",'[1]MAPA DE RIESGO'!$P$32),"")</f>
        <v/>
      </c>
      <c r="AG19" s="56" t="str">
        <f>IF(AND('[1]MAPA DE RIESGO'!$Z$33="Alta",'[1]MAPA DE RIESGO'!$AB$33="Mayor"),CONCATENATE("R3C",'[1]MAPA DE RIESGO'!$P$33),"")</f>
        <v/>
      </c>
      <c r="AH19" s="57" t="str">
        <f>IF(AND('[1]MAPA DE RIESGO'!$Z$28="Alta",'[1]MAPA DE RIESGO'!$AB$28="Catastrófico"),CONCATENATE("R3C",'[1]MAPA DE RIESGO'!$P$28),"")</f>
        <v/>
      </c>
      <c r="AI19" s="58" t="str">
        <f>IF(AND('[1]MAPA DE RIESGO'!$Z$29="Alta",'[1]MAPA DE RIESGO'!$AB$29="Catastrófico"),CONCATENATE("R3C",'[1]MAPA DE RIESGO'!$P$29),"")</f>
        <v/>
      </c>
      <c r="AJ19" s="58" t="str">
        <f>IF(AND('[1]MAPA DE RIESGO'!$Z$30="Alta",'[1]MAPA DE RIESGO'!$AB$30="Catastrófico"),CONCATENATE("R3C",'[1]MAPA DE RIESGO'!$P$30),"")</f>
        <v/>
      </c>
      <c r="AK19" s="58" t="str">
        <f>IF(AND('[1]MAPA DE RIESGO'!$Z$31="Alta",'[1]MAPA DE RIESGO'!$AB$31="Catastrófico"),CONCATENATE("R3C",'[1]MAPA DE RIESGO'!$P$31),"")</f>
        <v/>
      </c>
      <c r="AL19" s="58" t="str">
        <f>IF(AND('[1]MAPA DE RIESGO'!$Z$32="Alta",'[1]MAPA DE RIESGO'!$AB$32="Catastrófico"),CONCATENATE("R3C",'[1]MAPA DE RIESGO'!$P$32),"")</f>
        <v/>
      </c>
      <c r="AM19" s="59" t="str">
        <f>IF(AND('[1]MAPA DE RIESGO'!$Z$33="Alta",'[1]MAPA DE RIESGO'!$AB$33="Catastrófico"),CONCATENATE("R3C",'[1]MAPA DE RIESGO'!$P$33),"")</f>
        <v/>
      </c>
      <c r="AN19" s="47"/>
      <c r="AO19" s="169"/>
      <c r="AP19" s="170"/>
      <c r="AQ19" s="170"/>
      <c r="AR19" s="170"/>
      <c r="AS19" s="170"/>
      <c r="AT19" s="171"/>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row>
    <row r="20" spans="1:76" ht="15" customHeight="1" x14ac:dyDescent="0.25">
      <c r="A20" s="47"/>
      <c r="B20" s="154"/>
      <c r="C20" s="154"/>
      <c r="D20" s="155"/>
      <c r="E20" s="145"/>
      <c r="F20" s="146"/>
      <c r="G20" s="146"/>
      <c r="H20" s="146"/>
      <c r="I20" s="146"/>
      <c r="J20" s="69" t="str">
        <f>IF(AND('[1]MAPA DE RIESGO'!$Z$34="Alta",'[1]MAPA DE RIESGO'!$AB$34="Leve"),CONCATENATE("R4C",'[1]MAPA DE RIESGO'!$P$34),"")</f>
        <v/>
      </c>
      <c r="K20" s="70" t="str">
        <f>IF(AND('[1]MAPA DE RIESGO'!$Z$35="Alta",'[1]MAPA DE RIESGO'!$AB$35="Leve"),CONCATENATE("R4C",'[1]MAPA DE RIESGO'!$P$35),"")</f>
        <v/>
      </c>
      <c r="L20" s="70" t="str">
        <f>IF(AND('[1]MAPA DE RIESGO'!$Z$36="Alta",'[1]MAPA DE RIESGO'!$AB$36="Leve"),CONCATENATE("R4C",'[1]MAPA DE RIESGO'!$P$36),"")</f>
        <v/>
      </c>
      <c r="M20" s="70" t="str">
        <f>IF(AND('[1]MAPA DE RIESGO'!$Z$37="Alta",'[1]MAPA DE RIESGO'!$AB$37="Leve"),CONCATENATE("R4C",'[1]MAPA DE RIESGO'!$P$37),"")</f>
        <v/>
      </c>
      <c r="N20" s="70" t="str">
        <f>IF(AND('[1]MAPA DE RIESGO'!$Z$38="Alta",'[1]MAPA DE RIESGO'!$AB$38="Leve"),CONCATENATE("R4C",'[1]MAPA DE RIESGO'!$P$38),"")</f>
        <v/>
      </c>
      <c r="O20" s="71" t="str">
        <f>IF(AND('[1]MAPA DE RIESGO'!$Z$39="Alta",'[1]MAPA DE RIESGO'!$AB$39="Leve"),CONCATENATE("R4C",'[1]MAPA DE RIESGO'!$P$39),"")</f>
        <v/>
      </c>
      <c r="P20" s="69" t="str">
        <f>IF(AND('[1]MAPA DE RIESGO'!$Z$34="Alta",'[1]MAPA DE RIESGO'!$AB$34="Menor"),CONCATENATE("R4C",'[1]MAPA DE RIESGO'!$P$34),"")</f>
        <v/>
      </c>
      <c r="Q20" s="70" t="str">
        <f>IF(AND('[1]MAPA DE RIESGO'!$Z$35="Alta",'[1]MAPA DE RIESGO'!$AB$35="Menor"),CONCATENATE("R4C",'[1]MAPA DE RIESGO'!$P$35),"")</f>
        <v/>
      </c>
      <c r="R20" s="70" t="str">
        <f>IF(AND('[1]MAPA DE RIESGO'!$Z$36="Alta",'[1]MAPA DE RIESGO'!$AB$36="Menor"),CONCATENATE("R4C",'[1]MAPA DE RIESGO'!$P$36),"")</f>
        <v/>
      </c>
      <c r="S20" s="70" t="str">
        <f>IF(AND('[1]MAPA DE RIESGO'!$Z$37="Alta",'[1]MAPA DE RIESGO'!$AB$37="Menor"),CONCATENATE("R4C",'[1]MAPA DE RIESGO'!$P$37),"")</f>
        <v/>
      </c>
      <c r="T20" s="70" t="str">
        <f>IF(AND('[1]MAPA DE RIESGO'!$Z$38="Alta",'[1]MAPA DE RIESGO'!$AB$38="Menor"),CONCATENATE("R4C",'[1]MAPA DE RIESGO'!$P$38),"")</f>
        <v/>
      </c>
      <c r="U20" s="71" t="str">
        <f>IF(AND('[1]MAPA DE RIESGO'!$Z$39="Alta",'[1]MAPA DE RIESGO'!$AB$39="Menor"),CONCATENATE("R4C",'[1]MAPA DE RIESGO'!$P$39),"")</f>
        <v/>
      </c>
      <c r="V20" s="54" t="str">
        <f>IF(AND('[1]MAPA DE RIESGO'!$Z$34="Alta",'[1]MAPA DE RIESGO'!$AB$34="Moderado"),CONCATENATE("R4C",'[1]MAPA DE RIESGO'!$P$34),"")</f>
        <v/>
      </c>
      <c r="W20" s="55" t="str">
        <f>IF(AND('[1]MAPA DE RIESGO'!$Z$35="Alta",'[1]MAPA DE RIESGO'!$AB$35="Moderado"),CONCATENATE("R4C",'[1]MAPA DE RIESGO'!$P$35),"")</f>
        <v/>
      </c>
      <c r="X20" s="55" t="str">
        <f>IF(AND('[1]MAPA DE RIESGO'!$Z$36="Alta",'[1]MAPA DE RIESGO'!$AB$36="Moderado"),CONCATENATE("R4C",'[1]MAPA DE RIESGO'!$P$36),"")</f>
        <v/>
      </c>
      <c r="Y20" s="55" t="str">
        <f>IF(AND('[1]MAPA DE RIESGO'!$Z$37="Alta",'[1]MAPA DE RIESGO'!$AB$37="Moderado"),CONCATENATE("R4C",'[1]MAPA DE RIESGO'!$P$37),"")</f>
        <v/>
      </c>
      <c r="Z20" s="55" t="str">
        <f>IF(AND('[1]MAPA DE RIESGO'!$Z$38="Alta",'[1]MAPA DE RIESGO'!$AB$38="Moderado"),CONCATENATE("R4C",'[1]MAPA DE RIESGO'!$P$38),"")</f>
        <v/>
      </c>
      <c r="AA20" s="56" t="str">
        <f>IF(AND('[1]MAPA DE RIESGO'!$Z$39="Alta",'[1]MAPA DE RIESGO'!$AB$39="Moderado"),CONCATENATE("R4C",'[1]MAPA DE RIESGO'!$P$39),"")</f>
        <v/>
      </c>
      <c r="AB20" s="54">
        <v>12</v>
      </c>
      <c r="AC20" s="55">
        <v>18</v>
      </c>
      <c r="AD20" s="55">
        <v>19</v>
      </c>
      <c r="AE20" s="55" t="str">
        <f>IF(AND('[1]MAPA DE RIESGO'!$Z$37="Alta",'[1]MAPA DE RIESGO'!$AB$37="Mayor"),CONCATENATE("R4C",'[1]MAPA DE RIESGO'!$P$37),"")</f>
        <v/>
      </c>
      <c r="AF20" s="55">
        <v>29</v>
      </c>
      <c r="AG20" s="56" t="str">
        <f>IF(AND('[1]MAPA DE RIESGO'!$Z$39="Alta",'[1]MAPA DE RIESGO'!$AB$39="Mayor"),CONCATENATE("R4C",'[1]MAPA DE RIESGO'!$P$39),"")</f>
        <v/>
      </c>
      <c r="AH20" s="57" t="str">
        <f>IF(AND('[1]MAPA DE RIESGO'!$Z$34="Alta",'[1]MAPA DE RIESGO'!$AB$34="Catastrófico"),CONCATENATE("R4C",'[1]MAPA DE RIESGO'!$P$34),"")</f>
        <v/>
      </c>
      <c r="AI20" s="58" t="str">
        <f>IF(AND('[1]MAPA DE RIESGO'!$Z$35="Alta",'[1]MAPA DE RIESGO'!$AB$35="Catastrófico"),CONCATENATE("R4C",'[1]MAPA DE RIESGO'!$P$35),"")</f>
        <v/>
      </c>
      <c r="AJ20" s="58" t="str">
        <f>IF(AND('[1]MAPA DE RIESGO'!$Z$36="Alta",'[1]MAPA DE RIESGO'!$AB$36="Catastrófico"),CONCATENATE("R4C",'[1]MAPA DE RIESGO'!$P$36),"")</f>
        <v/>
      </c>
      <c r="AK20" s="58" t="str">
        <f>IF(AND('[1]MAPA DE RIESGO'!$Z$37="Alta",'[1]MAPA DE RIESGO'!$AB$37="Catastrófico"),CONCATENATE("R4C",'[1]MAPA DE RIESGO'!$P$37),"")</f>
        <v/>
      </c>
      <c r="AL20" s="58" t="str">
        <f>IF(AND('[1]MAPA DE RIESGO'!$Z$38="Alta",'[1]MAPA DE RIESGO'!$AB$38="Catastrófico"),CONCATENATE("R4C",'[1]MAPA DE RIESGO'!$P$38),"")</f>
        <v/>
      </c>
      <c r="AM20" s="59" t="str">
        <f>IF(AND('[1]MAPA DE RIESGO'!$Z$39="Alta",'[1]MAPA DE RIESGO'!$AB$39="Catastrófico"),CONCATENATE("R4C",'[1]MAPA DE RIESGO'!$P$39),"")</f>
        <v/>
      </c>
      <c r="AN20" s="47"/>
      <c r="AO20" s="169"/>
      <c r="AP20" s="170"/>
      <c r="AQ20" s="170"/>
      <c r="AR20" s="170"/>
      <c r="AS20" s="170"/>
      <c r="AT20" s="171"/>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row>
    <row r="21" spans="1:76" ht="15" customHeight="1" x14ac:dyDescent="0.25">
      <c r="A21" s="47"/>
      <c r="B21" s="154"/>
      <c r="C21" s="154"/>
      <c r="D21" s="155"/>
      <c r="E21" s="145"/>
      <c r="F21" s="146"/>
      <c r="G21" s="146"/>
      <c r="H21" s="146"/>
      <c r="I21" s="146"/>
      <c r="J21" s="69" t="str">
        <f>IF(AND('[1]MAPA DE RIESGO'!$Z$40="Alta",'[1]MAPA DE RIESGO'!$AB$40="Leve"),CONCATENATE("R5C",'[1]MAPA DE RIESGO'!$P$40),"")</f>
        <v/>
      </c>
      <c r="K21" s="70" t="str">
        <f>IF(AND('[1]MAPA DE RIESGO'!$Z$41="Alta",'[1]MAPA DE RIESGO'!$AB$41="Leve"),CONCATENATE("R5C",'[1]MAPA DE RIESGO'!$P$41),"")</f>
        <v/>
      </c>
      <c r="L21" s="70" t="str">
        <f>IF(AND('[1]MAPA DE RIESGO'!$Z$42="Alta",'[1]MAPA DE RIESGO'!$AB$42="Leve"),CONCATENATE("R5C",'[1]MAPA DE RIESGO'!$P$42),"")</f>
        <v/>
      </c>
      <c r="M21" s="70" t="str">
        <f>IF(AND('[1]MAPA DE RIESGO'!$Z$43="Alta",'[1]MAPA DE RIESGO'!$AB$43="Leve"),CONCATENATE("R5C",'[1]MAPA DE RIESGO'!$P$43),"")</f>
        <v/>
      </c>
      <c r="N21" s="70" t="str">
        <f>IF(AND('[1]MAPA DE RIESGO'!$Z$44="Alta",'[1]MAPA DE RIESGO'!$AB$44="Leve"),CONCATENATE("R5C",'[1]MAPA DE RIESGO'!$P$44),"")</f>
        <v/>
      </c>
      <c r="O21" s="71" t="str">
        <f>IF(AND('[1]MAPA DE RIESGO'!$Z$45="Alta",'[1]MAPA DE RIESGO'!$AB$45="Leve"),CONCATENATE("R5C",'[1]MAPA DE RIESGO'!$P$45),"")</f>
        <v/>
      </c>
      <c r="P21" s="69" t="str">
        <f>IF(AND('[1]MAPA DE RIESGO'!$Z$40="Alta",'[1]MAPA DE RIESGO'!$AB$40="Menor"),CONCATENATE("R5C",'[1]MAPA DE RIESGO'!$P$40),"")</f>
        <v/>
      </c>
      <c r="Q21" s="70" t="str">
        <f>IF(AND('[1]MAPA DE RIESGO'!$Z$41="Alta",'[1]MAPA DE RIESGO'!$AB$41="Menor"),CONCATENATE("R5C",'[1]MAPA DE RIESGO'!$P$41),"")</f>
        <v/>
      </c>
      <c r="R21" s="70" t="str">
        <f>IF(AND('[1]MAPA DE RIESGO'!$Z$42="Alta",'[1]MAPA DE RIESGO'!$AB$42="Menor"),CONCATENATE("R5C",'[1]MAPA DE RIESGO'!$P$42),"")</f>
        <v/>
      </c>
      <c r="S21" s="70" t="str">
        <f>IF(AND('[1]MAPA DE RIESGO'!$Z$43="Alta",'[1]MAPA DE RIESGO'!$AB$43="Menor"),CONCATENATE("R5C",'[1]MAPA DE RIESGO'!$P$43),"")</f>
        <v/>
      </c>
      <c r="T21" s="70" t="str">
        <f>IF(AND('[1]MAPA DE RIESGO'!$Z$44="Alta",'[1]MAPA DE RIESGO'!$AB$44="Menor"),CONCATENATE("R5C",'[1]MAPA DE RIESGO'!$P$44),"")</f>
        <v/>
      </c>
      <c r="U21" s="71" t="str">
        <f>IF(AND('[1]MAPA DE RIESGO'!$Z$45="Alta",'[1]MAPA DE RIESGO'!$AB$45="Menor"),CONCATENATE("R5C",'[1]MAPA DE RIESGO'!$P$45),"")</f>
        <v/>
      </c>
      <c r="V21" s="54" t="str">
        <f>IF(AND('[1]MAPA DE RIESGO'!$Z$40="Alta",'[1]MAPA DE RIESGO'!$AB$40="Moderado"),CONCATENATE("R5C",'[1]MAPA DE RIESGO'!$P$40),"")</f>
        <v/>
      </c>
      <c r="W21" s="55" t="str">
        <f>IF(AND('[1]MAPA DE RIESGO'!$Z$41="Alta",'[1]MAPA DE RIESGO'!$AB$41="Moderado"),CONCATENATE("R5C",'[1]MAPA DE RIESGO'!$P$41),"")</f>
        <v/>
      </c>
      <c r="X21" s="55" t="str">
        <f>IF(AND('[1]MAPA DE RIESGO'!$Z$42="Alta",'[1]MAPA DE RIESGO'!$AB$42="Moderado"),CONCATENATE("R5C",'[1]MAPA DE RIESGO'!$P$42),"")</f>
        <v/>
      </c>
      <c r="Y21" s="55" t="str">
        <f>IF(AND('[1]MAPA DE RIESGO'!$Z$43="Alta",'[1]MAPA DE RIESGO'!$AB$43="Moderado"),CONCATENATE("R5C",'[1]MAPA DE RIESGO'!$P$43),"")</f>
        <v/>
      </c>
      <c r="Z21" s="55" t="str">
        <f>IF(AND('[1]MAPA DE RIESGO'!$Z$44="Alta",'[1]MAPA DE RIESGO'!$AB$44="Moderado"),CONCATENATE("R5C",'[1]MAPA DE RIESGO'!$P$44),"")</f>
        <v/>
      </c>
      <c r="AA21" s="56" t="str">
        <f>IF(AND('[1]MAPA DE RIESGO'!$Z$45="Alta",'[1]MAPA DE RIESGO'!$AB$45="Moderado"),CONCATENATE("R5C",'[1]MAPA DE RIESGO'!$P$45),"")</f>
        <v/>
      </c>
      <c r="AB21" s="54" t="str">
        <f>IF(AND('[1]MAPA DE RIESGO'!$Z$40="Alta",'[1]MAPA DE RIESGO'!$AB$40="Mayor"),CONCATENATE("R5C",'[1]MAPA DE RIESGO'!$P$40),"")</f>
        <v/>
      </c>
      <c r="AC21" s="55" t="str">
        <f>IF(AND('[1]MAPA DE RIESGO'!$Z$41="Alta",'[1]MAPA DE RIESGO'!$AB$41="Mayor"),CONCATENATE("R5C",'[1]MAPA DE RIESGO'!$P$41),"")</f>
        <v/>
      </c>
      <c r="AD21" s="55" t="str">
        <f>IF(AND('[1]MAPA DE RIESGO'!$Z$42="Alta",'[1]MAPA DE RIESGO'!$AB$42="Mayor"),CONCATENATE("R5C",'[1]MAPA DE RIESGO'!$P$42),"")</f>
        <v/>
      </c>
      <c r="AE21" s="55" t="str">
        <f>IF(AND('[1]MAPA DE RIESGO'!$Z$43="Alta",'[1]MAPA DE RIESGO'!$AB$43="Mayor"),CONCATENATE("R5C",'[1]MAPA DE RIESGO'!$P$43),"")</f>
        <v/>
      </c>
      <c r="AF21" s="55" t="str">
        <f>IF(AND('[1]MAPA DE RIESGO'!$Z$44="Alta",'[1]MAPA DE RIESGO'!$AB$44="Mayor"),CONCATENATE("R5C",'[1]MAPA DE RIESGO'!$P$44),"")</f>
        <v/>
      </c>
      <c r="AG21" s="56" t="str">
        <f>IF(AND('[1]MAPA DE RIESGO'!$Z$45="Alta",'[1]MAPA DE RIESGO'!$AB$45="Mayor"),CONCATENATE("R5C",'[1]MAPA DE RIESGO'!$P$45),"")</f>
        <v/>
      </c>
      <c r="AH21" s="57" t="str">
        <f>IF(AND('[1]MAPA DE RIESGO'!$Z$40="Alta",'[1]MAPA DE RIESGO'!$AB$40="Catastrófico"),CONCATENATE("R5C",'[1]MAPA DE RIESGO'!$P$40),"")</f>
        <v/>
      </c>
      <c r="AI21" s="58" t="str">
        <f>IF(AND('[1]MAPA DE RIESGO'!$Z$41="Alta",'[1]MAPA DE RIESGO'!$AB$41="Catastrófico"),CONCATENATE("R5C",'[1]MAPA DE RIESGO'!$P$41),"")</f>
        <v/>
      </c>
      <c r="AJ21" s="58" t="str">
        <f>IF(AND('[1]MAPA DE RIESGO'!$Z$42="Alta",'[1]MAPA DE RIESGO'!$AB$42="Catastrófico"),CONCATENATE("R5C",'[1]MAPA DE RIESGO'!$P$42),"")</f>
        <v/>
      </c>
      <c r="AK21" s="58" t="str">
        <f>IF(AND('[1]MAPA DE RIESGO'!$Z$43="Alta",'[1]MAPA DE RIESGO'!$AB$43="Catastrófico"),CONCATENATE("R5C",'[1]MAPA DE RIESGO'!$P$43),"")</f>
        <v/>
      </c>
      <c r="AL21" s="58" t="str">
        <f>IF(AND('[1]MAPA DE RIESGO'!$Z$44="Alta",'[1]MAPA DE RIESGO'!$AB$44="Catastrófico"),CONCATENATE("R5C",'[1]MAPA DE RIESGO'!$P$44),"")</f>
        <v/>
      </c>
      <c r="AM21" s="59" t="str">
        <f>IF(AND('[1]MAPA DE RIESGO'!$Z$45="Alta",'[1]MAPA DE RIESGO'!$AB$45="Catastrófico"),CONCATENATE("R5C",'[1]MAPA DE RIESGO'!$P$45),"")</f>
        <v/>
      </c>
      <c r="AN21" s="47"/>
      <c r="AO21" s="169"/>
      <c r="AP21" s="170"/>
      <c r="AQ21" s="170"/>
      <c r="AR21" s="170"/>
      <c r="AS21" s="170"/>
      <c r="AT21" s="171"/>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row>
    <row r="22" spans="1:76" ht="15" customHeight="1" x14ac:dyDescent="0.25">
      <c r="A22" s="47"/>
      <c r="B22" s="154"/>
      <c r="C22" s="154"/>
      <c r="D22" s="155"/>
      <c r="E22" s="145"/>
      <c r="F22" s="146"/>
      <c r="G22" s="146"/>
      <c r="H22" s="146"/>
      <c r="I22" s="146"/>
      <c r="J22" s="69" t="str">
        <f>IF(AND('[1]MAPA DE RIESGO'!$Z$46="Alta",'[1]MAPA DE RIESGO'!$AB$46="Leve"),CONCATENATE("R6C",'[1]MAPA DE RIESGO'!$P$46),"")</f>
        <v/>
      </c>
      <c r="K22" s="70" t="str">
        <f>IF(AND('[1]MAPA DE RIESGO'!$Z$47="Alta",'[1]MAPA DE RIESGO'!$AB$47="Leve"),CONCATENATE("R6C",'[1]MAPA DE RIESGO'!$P$47),"")</f>
        <v/>
      </c>
      <c r="L22" s="70" t="str">
        <f>IF(AND('[1]MAPA DE RIESGO'!$Z$48="Alta",'[1]MAPA DE RIESGO'!$AB$48="Leve"),CONCATENATE("R6C",'[1]MAPA DE RIESGO'!$P$48),"")</f>
        <v/>
      </c>
      <c r="M22" s="70" t="str">
        <f>IF(AND('[1]MAPA DE RIESGO'!$Z$49="Alta",'[1]MAPA DE RIESGO'!$AB$49="Leve"),CONCATENATE("R6C",'[1]MAPA DE RIESGO'!$P$49),"")</f>
        <v/>
      </c>
      <c r="N22" s="70" t="str">
        <f>IF(AND('[1]MAPA DE RIESGO'!$Z$50="Alta",'[1]MAPA DE RIESGO'!$AB$50="Leve"),CONCATENATE("R6C",'[1]MAPA DE RIESGO'!$P$50),"")</f>
        <v/>
      </c>
      <c r="O22" s="71" t="str">
        <f>IF(AND('[1]MAPA DE RIESGO'!$Z$51="Alta",'[1]MAPA DE RIESGO'!$AB$51="Leve"),CONCATENATE("R6C",'[1]MAPA DE RIESGO'!$P$51),"")</f>
        <v/>
      </c>
      <c r="P22" s="69" t="str">
        <f>IF(AND('[1]MAPA DE RIESGO'!$Z$46="Alta",'[1]MAPA DE RIESGO'!$AB$46="Menor"),CONCATENATE("R6C",'[1]MAPA DE RIESGO'!$P$46),"")</f>
        <v/>
      </c>
      <c r="Q22" s="70" t="str">
        <f>IF(AND('[1]MAPA DE RIESGO'!$Z$47="Alta",'[1]MAPA DE RIESGO'!$AB$47="Menor"),CONCATENATE("R6C",'[1]MAPA DE RIESGO'!$P$47),"")</f>
        <v/>
      </c>
      <c r="R22" s="70" t="str">
        <f>IF(AND('[1]MAPA DE RIESGO'!$Z$48="Alta",'[1]MAPA DE RIESGO'!$AB$48="Menor"),CONCATENATE("R6C",'[1]MAPA DE RIESGO'!$P$48),"")</f>
        <v/>
      </c>
      <c r="S22" s="70" t="str">
        <f>IF(AND('[1]MAPA DE RIESGO'!$Z$49="Alta",'[1]MAPA DE RIESGO'!$AB$49="Menor"),CONCATENATE("R6C",'[1]MAPA DE RIESGO'!$P$49),"")</f>
        <v/>
      </c>
      <c r="T22" s="70" t="str">
        <f>IF(AND('[1]MAPA DE RIESGO'!$Z$50="Alta",'[1]MAPA DE RIESGO'!$AB$50="Menor"),CONCATENATE("R6C",'[1]MAPA DE RIESGO'!$P$50),"")</f>
        <v/>
      </c>
      <c r="U22" s="71" t="str">
        <f>IF(AND('[1]MAPA DE RIESGO'!$Z$51="Alta",'[1]MAPA DE RIESGO'!$AB$51="Menor"),CONCATENATE("R6C",'[1]MAPA DE RIESGO'!$P$51),"")</f>
        <v/>
      </c>
      <c r="V22" s="54" t="str">
        <f>IF(AND('[1]MAPA DE RIESGO'!$Z$46="Alta",'[1]MAPA DE RIESGO'!$AB$46="Moderado"),CONCATENATE("R6C",'[1]MAPA DE RIESGO'!$P$46),"")</f>
        <v/>
      </c>
      <c r="W22" s="55" t="str">
        <f>IF(AND('[1]MAPA DE RIESGO'!$Z$47="Alta",'[1]MAPA DE RIESGO'!$AB$47="Moderado"),CONCATENATE("R6C",'[1]MAPA DE RIESGO'!$P$47),"")</f>
        <v/>
      </c>
      <c r="X22" s="55" t="str">
        <f>IF(AND('[1]MAPA DE RIESGO'!$Z$48="Alta",'[1]MAPA DE RIESGO'!$AB$48="Moderado"),CONCATENATE("R6C",'[1]MAPA DE RIESGO'!$P$48),"")</f>
        <v/>
      </c>
      <c r="Y22" s="55" t="str">
        <f>IF(AND('[1]MAPA DE RIESGO'!$Z$49="Alta",'[1]MAPA DE RIESGO'!$AB$49="Moderado"),CONCATENATE("R6C",'[1]MAPA DE RIESGO'!$P$49),"")</f>
        <v/>
      </c>
      <c r="Z22" s="55" t="str">
        <f>IF(AND('[1]MAPA DE RIESGO'!$Z$50="Alta",'[1]MAPA DE RIESGO'!$AB$50="Moderado"),CONCATENATE("R6C",'[1]MAPA DE RIESGO'!$P$50),"")</f>
        <v/>
      </c>
      <c r="AA22" s="56" t="str">
        <f>IF(AND('[1]MAPA DE RIESGO'!$Z$51="Alta",'[1]MAPA DE RIESGO'!$AB$51="Moderado"),CONCATENATE("R6C",'[1]MAPA DE RIESGO'!$P$51),"")</f>
        <v/>
      </c>
      <c r="AB22" s="54" t="str">
        <f>IF(AND('[1]MAPA DE RIESGO'!$Z$46="Alta",'[1]MAPA DE RIESGO'!$AB$46="Mayor"),CONCATENATE("R6C",'[1]MAPA DE RIESGO'!$P$46),"")</f>
        <v/>
      </c>
      <c r="AC22" s="55"/>
      <c r="AD22" s="55" t="str">
        <f>IF(AND('[1]MAPA DE RIESGO'!$Z$48="Alta",'[1]MAPA DE RIESGO'!$AB$48="Mayor"),CONCATENATE("R6C",'[1]MAPA DE RIESGO'!$P$48),"")</f>
        <v/>
      </c>
      <c r="AE22" s="55" t="str">
        <f>IF(AND('[1]MAPA DE RIESGO'!$Z$49="Alta",'[1]MAPA DE RIESGO'!$AB$49="Mayor"),CONCATENATE("R6C",'[1]MAPA DE RIESGO'!$P$49),"")</f>
        <v/>
      </c>
      <c r="AF22" s="55" t="str">
        <f>IF(AND('[1]MAPA DE RIESGO'!$Z$50="Alta",'[1]MAPA DE RIESGO'!$AB$50="Mayor"),CONCATENATE("R6C",'[1]MAPA DE RIESGO'!$P$50),"")</f>
        <v/>
      </c>
      <c r="AG22" s="56" t="str">
        <f>IF(AND('[1]MAPA DE RIESGO'!$Z$51="Alta",'[1]MAPA DE RIESGO'!$AB$51="Mayor"),CONCATENATE("R6C",'[1]MAPA DE RIESGO'!$P$51),"")</f>
        <v/>
      </c>
      <c r="AH22" s="57" t="str">
        <f>IF(AND('[1]MAPA DE RIESGO'!$Z$46="Alta",'[1]MAPA DE RIESGO'!$AB$46="Catastrófico"),CONCATENATE("R6C",'[1]MAPA DE RIESGO'!$P$46),"")</f>
        <v/>
      </c>
      <c r="AI22" s="58" t="str">
        <f>IF(AND('[1]MAPA DE RIESGO'!$Z$47="Alta",'[1]MAPA DE RIESGO'!$AB$47="Catastrófico"),CONCATENATE("R6C",'[1]MAPA DE RIESGO'!$P$47),"")</f>
        <v/>
      </c>
      <c r="AJ22" s="58" t="str">
        <f>IF(AND('[1]MAPA DE RIESGO'!$Z$48="Alta",'[1]MAPA DE RIESGO'!$AB$48="Catastrófico"),CONCATENATE("R6C",'[1]MAPA DE RIESGO'!$P$48),"")</f>
        <v/>
      </c>
      <c r="AK22" s="58" t="str">
        <f>IF(AND('[1]MAPA DE RIESGO'!$Z$49="Alta",'[1]MAPA DE RIESGO'!$AB$49="Catastrófico"),CONCATENATE("R6C",'[1]MAPA DE RIESGO'!$P$49),"")</f>
        <v/>
      </c>
      <c r="AL22" s="58" t="str">
        <f>IF(AND('[1]MAPA DE RIESGO'!$Z$50="Alta",'[1]MAPA DE RIESGO'!$AB$50="Catastrófico"),CONCATENATE("R6C",'[1]MAPA DE RIESGO'!$P$50),"")</f>
        <v/>
      </c>
      <c r="AM22" s="59" t="str">
        <f>IF(AND('[1]MAPA DE RIESGO'!$Z$51="Alta",'[1]MAPA DE RIESGO'!$AB$51="Catastrófico"),CONCATENATE("R6C",'[1]MAPA DE RIESGO'!$P$51),"")</f>
        <v/>
      </c>
      <c r="AN22" s="47"/>
      <c r="AO22" s="169"/>
      <c r="AP22" s="170"/>
      <c r="AQ22" s="170"/>
      <c r="AR22" s="170"/>
      <c r="AS22" s="170"/>
      <c r="AT22" s="171"/>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row>
    <row r="23" spans="1:76" ht="15" customHeight="1" x14ac:dyDescent="0.25">
      <c r="A23" s="47"/>
      <c r="B23" s="154"/>
      <c r="C23" s="154"/>
      <c r="D23" s="155"/>
      <c r="E23" s="145"/>
      <c r="F23" s="146"/>
      <c r="G23" s="146"/>
      <c r="H23" s="146"/>
      <c r="I23" s="146"/>
      <c r="J23" s="69" t="str">
        <f>IF(AND('[1]MAPA DE RIESGO'!$Z$52="Alta",'[1]MAPA DE RIESGO'!$AB$52="Leve"),CONCATENATE("R7C",'[1]MAPA DE RIESGO'!$P$52),"")</f>
        <v/>
      </c>
      <c r="K23" s="70" t="str">
        <f>IF(AND('[1]MAPA DE RIESGO'!$Z$53="Alta",'[1]MAPA DE RIESGO'!$AB$53="Leve"),CONCATENATE("R7C",'[1]MAPA DE RIESGO'!$P$53),"")</f>
        <v/>
      </c>
      <c r="L23" s="70" t="str">
        <f>IF(AND('[1]MAPA DE RIESGO'!$Z$54="Alta",'[1]MAPA DE RIESGO'!$AB$54="Leve"),CONCATENATE("R7C",'[1]MAPA DE RIESGO'!$P$54),"")</f>
        <v/>
      </c>
      <c r="M23" s="70" t="str">
        <f>IF(AND('[1]MAPA DE RIESGO'!$Z$55="Alta",'[1]MAPA DE RIESGO'!$AB$55="Leve"),CONCATENATE("R7C",'[1]MAPA DE RIESGO'!$P$55),"")</f>
        <v/>
      </c>
      <c r="N23" s="70" t="str">
        <f>IF(AND('[1]MAPA DE RIESGO'!$Z$56="Alta",'[1]MAPA DE RIESGO'!$AB$56="Leve"),CONCATENATE("R7C",'[1]MAPA DE RIESGO'!$P$56),"")</f>
        <v/>
      </c>
      <c r="O23" s="71" t="str">
        <f>IF(AND('[1]MAPA DE RIESGO'!$Z$57="Alta",'[1]MAPA DE RIESGO'!$AB$57="Leve"),CONCATENATE("R7C",'[1]MAPA DE RIESGO'!$P$57),"")</f>
        <v/>
      </c>
      <c r="P23" s="69" t="str">
        <f>IF(AND('[1]MAPA DE RIESGO'!$Z$52="Alta",'[1]MAPA DE RIESGO'!$AB$52="Menor"),CONCATENATE("R7C",'[1]MAPA DE RIESGO'!$P$52),"")</f>
        <v/>
      </c>
      <c r="Q23" s="70" t="str">
        <f>IF(AND('[1]MAPA DE RIESGO'!$Z$53="Alta",'[1]MAPA DE RIESGO'!$AB$53="Menor"),CONCATENATE("R7C",'[1]MAPA DE RIESGO'!$P$53),"")</f>
        <v/>
      </c>
      <c r="R23" s="70" t="str">
        <f>IF(AND('[1]MAPA DE RIESGO'!$Z$54="Alta",'[1]MAPA DE RIESGO'!$AB$54="Menor"),CONCATENATE("R7C",'[1]MAPA DE RIESGO'!$P$54),"")</f>
        <v/>
      </c>
      <c r="S23" s="70" t="str">
        <f>IF(AND('[1]MAPA DE RIESGO'!$Z$55="Alta",'[1]MAPA DE RIESGO'!$AB$55="Menor"),CONCATENATE("R7C",'[1]MAPA DE RIESGO'!$P$55),"")</f>
        <v/>
      </c>
      <c r="T23" s="70" t="str">
        <f>IF(AND('[1]MAPA DE RIESGO'!$Z$56="Alta",'[1]MAPA DE RIESGO'!$AB$56="Menor"),CONCATENATE("R7C",'[1]MAPA DE RIESGO'!$P$56),"")</f>
        <v/>
      </c>
      <c r="U23" s="71" t="str">
        <f>IF(AND('[1]MAPA DE RIESGO'!$Z$57="Alta",'[1]MAPA DE RIESGO'!$AB$57="Menor"),CONCATENATE("R7C",'[1]MAPA DE RIESGO'!$P$57),"")</f>
        <v/>
      </c>
      <c r="V23" s="54" t="str">
        <f>IF(AND('[1]MAPA DE RIESGO'!$Z$52="Alta",'[1]MAPA DE RIESGO'!$AB$52="Moderado"),CONCATENATE("R7C",'[1]MAPA DE RIESGO'!$P$52),"")</f>
        <v/>
      </c>
      <c r="W23" s="55" t="str">
        <f>IF(AND('[1]MAPA DE RIESGO'!$Z$53="Alta",'[1]MAPA DE RIESGO'!$AB$53="Moderado"),CONCATENATE("R7C",'[1]MAPA DE RIESGO'!$P$53),"")</f>
        <v/>
      </c>
      <c r="X23" s="55" t="str">
        <f>IF(AND('[1]MAPA DE RIESGO'!$Z$54="Alta",'[1]MAPA DE RIESGO'!$AB$54="Moderado"),CONCATENATE("R7C",'[1]MAPA DE RIESGO'!$P$54),"")</f>
        <v/>
      </c>
      <c r="Y23" s="55" t="str">
        <f>IF(AND('[1]MAPA DE RIESGO'!$Z$55="Alta",'[1]MAPA DE RIESGO'!$AB$55="Moderado"),CONCATENATE("R7C",'[1]MAPA DE RIESGO'!$P$55),"")</f>
        <v/>
      </c>
      <c r="Z23" s="55" t="str">
        <f>IF(AND('[1]MAPA DE RIESGO'!$Z$56="Alta",'[1]MAPA DE RIESGO'!$AB$56="Moderado"),CONCATENATE("R7C",'[1]MAPA DE RIESGO'!$P$56),"")</f>
        <v/>
      </c>
      <c r="AA23" s="56" t="str">
        <f>IF(AND('[1]MAPA DE RIESGO'!$Z$57="Alta",'[1]MAPA DE RIESGO'!$AB$57="Moderado"),CONCATENATE("R7C",'[1]MAPA DE RIESGO'!$P$57),"")</f>
        <v/>
      </c>
      <c r="AB23" s="54">
        <v>30</v>
      </c>
      <c r="AC23" s="55">
        <v>31</v>
      </c>
      <c r="AD23" s="55">
        <v>33</v>
      </c>
      <c r="AE23" s="55">
        <v>40</v>
      </c>
      <c r="AF23" s="55">
        <v>45</v>
      </c>
      <c r="AG23" s="56" t="str">
        <f>IF(AND('[1]MAPA DE RIESGO'!$Z$57="Alta",'[1]MAPA DE RIESGO'!$AB$57="Mayor"),CONCATENATE("R7C",'[1]MAPA DE RIESGO'!$P$57),"")</f>
        <v/>
      </c>
      <c r="AH23" s="57" t="str">
        <f>IF(AND('[1]MAPA DE RIESGO'!$Z$52="Alta",'[1]MAPA DE RIESGO'!$AB$52="Catastrófico"),CONCATENATE("R7C",'[1]MAPA DE RIESGO'!$P$52),"")</f>
        <v/>
      </c>
      <c r="AI23" s="58" t="str">
        <f>IF(AND('[1]MAPA DE RIESGO'!$Z$53="Alta",'[1]MAPA DE RIESGO'!$AB$53="Catastrófico"),CONCATENATE("R7C",'[1]MAPA DE RIESGO'!$P$53),"")</f>
        <v/>
      </c>
      <c r="AJ23" s="58" t="str">
        <f>IF(AND('[1]MAPA DE RIESGO'!$Z$54="Alta",'[1]MAPA DE RIESGO'!$AB$54="Catastrófico"),CONCATENATE("R7C",'[1]MAPA DE RIESGO'!$P$54),"")</f>
        <v/>
      </c>
      <c r="AK23" s="58" t="str">
        <f>IF(AND('[1]MAPA DE RIESGO'!$Z$55="Alta",'[1]MAPA DE RIESGO'!$AB$55="Catastrófico"),CONCATENATE("R7C",'[1]MAPA DE RIESGO'!$P$55),"")</f>
        <v/>
      </c>
      <c r="AL23" s="58" t="str">
        <f>IF(AND('[1]MAPA DE RIESGO'!$Z$56="Alta",'[1]MAPA DE RIESGO'!$AB$56="Catastrófico"),CONCATENATE("R7C",'[1]MAPA DE RIESGO'!$P$56),"")</f>
        <v/>
      </c>
      <c r="AM23" s="59" t="str">
        <f>IF(AND('[1]MAPA DE RIESGO'!$Z$57="Alta",'[1]MAPA DE RIESGO'!$AB$57="Catastrófico"),CONCATENATE("R7C",'[1]MAPA DE RIESGO'!$P$57),"")</f>
        <v/>
      </c>
      <c r="AN23" s="47"/>
      <c r="AO23" s="169"/>
      <c r="AP23" s="170"/>
      <c r="AQ23" s="170"/>
      <c r="AR23" s="170"/>
      <c r="AS23" s="170"/>
      <c r="AT23" s="171"/>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row>
    <row r="24" spans="1:76" ht="15" customHeight="1" x14ac:dyDescent="0.25">
      <c r="A24" s="47"/>
      <c r="B24" s="154"/>
      <c r="C24" s="154"/>
      <c r="D24" s="155"/>
      <c r="E24" s="145"/>
      <c r="F24" s="146"/>
      <c r="G24" s="146"/>
      <c r="H24" s="146"/>
      <c r="I24" s="146"/>
      <c r="J24" s="69" t="str">
        <f>IF(AND('[1]MAPA DE RIESGO'!$Z$58="Alta",'[1]MAPA DE RIESGO'!$AB$58="Leve"),CONCATENATE("R8C",'[1]MAPA DE RIESGO'!$P$58),"")</f>
        <v/>
      </c>
      <c r="K24" s="70" t="str">
        <f>IF(AND('[1]MAPA DE RIESGO'!$Z$59="Alta",'[1]MAPA DE RIESGO'!$AB$59="Leve"),CONCATENATE("R8C",'[1]MAPA DE RIESGO'!$P$59),"")</f>
        <v/>
      </c>
      <c r="L24" s="70" t="str">
        <f>IF(AND('[1]MAPA DE RIESGO'!$Z$60="Alta",'[1]MAPA DE RIESGO'!$AB$60="Leve"),CONCATENATE("R8C",'[1]MAPA DE RIESGO'!$P$60),"")</f>
        <v/>
      </c>
      <c r="M24" s="70" t="str">
        <f>IF(AND('[1]MAPA DE RIESGO'!$Z$61="Alta",'[1]MAPA DE RIESGO'!$AB$61="Leve"),CONCATENATE("R8C",'[1]MAPA DE RIESGO'!$P$61),"")</f>
        <v/>
      </c>
      <c r="N24" s="70" t="str">
        <f>IF(AND('[1]MAPA DE RIESGO'!$Z$62="Alta",'[1]MAPA DE RIESGO'!$AB$62="Leve"),CONCATENATE("R8C",'[1]MAPA DE RIESGO'!$P$62),"")</f>
        <v/>
      </c>
      <c r="O24" s="71" t="str">
        <f>IF(AND('[1]MAPA DE RIESGO'!$Z$63="Alta",'[1]MAPA DE RIESGO'!$AB$63="Leve"),CONCATENATE("R8C",'[1]MAPA DE RIESGO'!$P$63),"")</f>
        <v/>
      </c>
      <c r="P24" s="69" t="str">
        <f>IF(AND('[1]MAPA DE RIESGO'!$Z$58="Alta",'[1]MAPA DE RIESGO'!$AB$58="Menor"),CONCATENATE("R8C",'[1]MAPA DE RIESGO'!$P$58),"")</f>
        <v/>
      </c>
      <c r="Q24" s="70" t="str">
        <f>IF(AND('[1]MAPA DE RIESGO'!$Z$59="Alta",'[1]MAPA DE RIESGO'!$AB$59="Menor"),CONCATENATE("R8C",'[1]MAPA DE RIESGO'!$P$59),"")</f>
        <v/>
      </c>
      <c r="R24" s="70" t="str">
        <f>IF(AND('[1]MAPA DE RIESGO'!$Z$60="Alta",'[1]MAPA DE RIESGO'!$AB$60="Menor"),CONCATENATE("R8C",'[1]MAPA DE RIESGO'!$P$60),"")</f>
        <v/>
      </c>
      <c r="S24" s="70" t="str">
        <f>IF(AND('[1]MAPA DE RIESGO'!$Z$61="Alta",'[1]MAPA DE RIESGO'!$AB$61="Menor"),CONCATENATE("R8C",'[1]MAPA DE RIESGO'!$P$61),"")</f>
        <v/>
      </c>
      <c r="T24" s="70" t="str">
        <f>IF(AND('[1]MAPA DE RIESGO'!$Z$62="Alta",'[1]MAPA DE RIESGO'!$AB$62="Menor"),CONCATENATE("R8C",'[1]MAPA DE RIESGO'!$P$62),"")</f>
        <v/>
      </c>
      <c r="U24" s="71" t="str">
        <f>IF(AND('[1]MAPA DE RIESGO'!$Z$63="Alta",'[1]MAPA DE RIESGO'!$AB$63="Menor"),CONCATENATE("R8C",'[1]MAPA DE RIESGO'!$P$63),"")</f>
        <v/>
      </c>
      <c r="V24" s="54" t="str">
        <f>IF(AND('[1]MAPA DE RIESGO'!$Z$58="Alta",'[1]MAPA DE RIESGO'!$AB$58="Moderado"),CONCATENATE("R8C",'[1]MAPA DE RIESGO'!$P$58),"")</f>
        <v/>
      </c>
      <c r="W24" s="55" t="str">
        <f>IF(AND('[1]MAPA DE RIESGO'!$Z$59="Alta",'[1]MAPA DE RIESGO'!$AB$59="Moderado"),CONCATENATE("R8C",'[1]MAPA DE RIESGO'!$P$59),"")</f>
        <v/>
      </c>
      <c r="X24" s="55" t="str">
        <f>IF(AND('[1]MAPA DE RIESGO'!$Z$60="Alta",'[1]MAPA DE RIESGO'!$AB$60="Moderado"),CONCATENATE("R8C",'[1]MAPA DE RIESGO'!$P$60),"")</f>
        <v/>
      </c>
      <c r="Y24" s="55" t="str">
        <f>IF(AND('[1]MAPA DE RIESGO'!$Z$61="Alta",'[1]MAPA DE RIESGO'!$AB$61="Moderado"),CONCATENATE("R8C",'[1]MAPA DE RIESGO'!$P$61),"")</f>
        <v/>
      </c>
      <c r="Z24" s="55" t="str">
        <f>IF(AND('[1]MAPA DE RIESGO'!$Z$62="Alta",'[1]MAPA DE RIESGO'!$AB$62="Moderado"),CONCATENATE("R8C",'[1]MAPA DE RIESGO'!$P$62),"")</f>
        <v/>
      </c>
      <c r="AA24" s="56" t="str">
        <f>IF(AND('[1]MAPA DE RIESGO'!$Z$63="Alta",'[1]MAPA DE RIESGO'!$AB$63="Moderado"),CONCATENATE("R8C",'[1]MAPA DE RIESGO'!$P$63),"")</f>
        <v/>
      </c>
      <c r="AB24" s="54" t="str">
        <f>IF(AND('[1]MAPA DE RIESGO'!$Z$58="Alta",'[1]MAPA DE RIESGO'!$AB$58="Mayor"),CONCATENATE("R8C",'[1]MAPA DE RIESGO'!$P$58),"")</f>
        <v/>
      </c>
      <c r="AC24" s="55" t="str">
        <f>IF(AND('[1]MAPA DE RIESGO'!$Z$59="Alta",'[1]MAPA DE RIESGO'!$AB$59="Mayor"),CONCATENATE("R8C",'[1]MAPA DE RIESGO'!$P$59),"")</f>
        <v/>
      </c>
      <c r="AD24" s="55" t="str">
        <f>IF(AND('[1]MAPA DE RIESGO'!$Z$60="Alta",'[1]MAPA DE RIESGO'!$AB$60="Mayor"),CONCATENATE("R8C",'[1]MAPA DE RIESGO'!$P$60),"")</f>
        <v/>
      </c>
      <c r="AE24" s="55" t="str">
        <f>IF(AND('[1]MAPA DE RIESGO'!$Z$61="Alta",'[1]MAPA DE RIESGO'!$AB$61="Mayor"),CONCATENATE("R8C",'[1]MAPA DE RIESGO'!$P$61),"")</f>
        <v/>
      </c>
      <c r="AF24" s="55" t="str">
        <f>IF(AND('[1]MAPA DE RIESGO'!$Z$62="Alta",'[1]MAPA DE RIESGO'!$AB$62="Mayor"),CONCATENATE("R8C",'[1]MAPA DE RIESGO'!$P$62),"")</f>
        <v/>
      </c>
      <c r="AG24" s="56" t="str">
        <f>IF(AND('[1]MAPA DE RIESGO'!$Z$63="Alta",'[1]MAPA DE RIESGO'!$AB$63="Mayor"),CONCATENATE("R8C",'[1]MAPA DE RIESGO'!$P$63),"")</f>
        <v/>
      </c>
      <c r="AH24" s="57" t="str">
        <f>IF(AND('[1]MAPA DE RIESGO'!$Z$58="Alta",'[1]MAPA DE RIESGO'!$AB$58="Catastrófico"),CONCATENATE("R8C",'[1]MAPA DE RIESGO'!$P$58),"")</f>
        <v/>
      </c>
      <c r="AI24" s="58" t="str">
        <f>IF(AND('[1]MAPA DE RIESGO'!$Z$59="Alta",'[1]MAPA DE RIESGO'!$AB$59="Catastrófico"),CONCATENATE("R8C",'[1]MAPA DE RIESGO'!$P$59),"")</f>
        <v/>
      </c>
      <c r="AJ24" s="58" t="str">
        <f>IF(AND('[1]MAPA DE RIESGO'!$Z$60="Alta",'[1]MAPA DE RIESGO'!$AB$60="Catastrófico"),CONCATENATE("R8C",'[1]MAPA DE RIESGO'!$P$60),"")</f>
        <v/>
      </c>
      <c r="AK24" s="58" t="str">
        <f>IF(AND('[1]MAPA DE RIESGO'!$Z$61="Alta",'[1]MAPA DE RIESGO'!$AB$61="Catastrófico"),CONCATENATE("R8C",'[1]MAPA DE RIESGO'!$P$61),"")</f>
        <v/>
      </c>
      <c r="AL24" s="58" t="str">
        <f>IF(AND('[1]MAPA DE RIESGO'!$Z$62="Alta",'[1]MAPA DE RIESGO'!$AB$62="Catastrófico"),CONCATENATE("R8C",'[1]MAPA DE RIESGO'!$P$62),"")</f>
        <v/>
      </c>
      <c r="AM24" s="59" t="str">
        <f>IF(AND('[1]MAPA DE RIESGO'!$Z$63="Alta",'[1]MAPA DE RIESGO'!$AB$63="Catastrófico"),CONCATENATE("R8C",'[1]MAPA DE RIESGO'!$P$63),"")</f>
        <v/>
      </c>
      <c r="AN24" s="47"/>
      <c r="AO24" s="169"/>
      <c r="AP24" s="170"/>
      <c r="AQ24" s="170"/>
      <c r="AR24" s="170"/>
      <c r="AS24" s="170"/>
      <c r="AT24" s="171"/>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row>
    <row r="25" spans="1:76" ht="15" customHeight="1" x14ac:dyDescent="0.25">
      <c r="A25" s="47"/>
      <c r="B25" s="154"/>
      <c r="C25" s="154"/>
      <c r="D25" s="155"/>
      <c r="E25" s="145"/>
      <c r="F25" s="146"/>
      <c r="G25" s="146"/>
      <c r="H25" s="146"/>
      <c r="I25" s="146"/>
      <c r="J25" s="69" t="str">
        <f>IF(AND('[1]MAPA DE RIESGO'!$Z$64="Alta",'[1]MAPA DE RIESGO'!$AB$64="Leve"),CONCATENATE("R9C",'[1]MAPA DE RIESGO'!$P$64),"")</f>
        <v/>
      </c>
      <c r="K25" s="70" t="str">
        <f>IF(AND('[1]MAPA DE RIESGO'!$Z$65="Alta",'[1]MAPA DE RIESGO'!$AB$65="Leve"),CONCATENATE("R9C",'[1]MAPA DE RIESGO'!$P$65),"")</f>
        <v/>
      </c>
      <c r="L25" s="70" t="str">
        <f>IF(AND('[1]MAPA DE RIESGO'!$Z$66="Alta",'[1]MAPA DE RIESGO'!$AB$66="Leve"),CONCATENATE("R9C",'[1]MAPA DE RIESGO'!$P$66),"")</f>
        <v/>
      </c>
      <c r="M25" s="70" t="s">
        <v>363</v>
      </c>
      <c r="N25" s="70" t="str">
        <f>IF(AND('[1]MAPA DE RIESGO'!$Z$68="Alta",'[1]MAPA DE RIESGO'!$AB$68="Leve"),CONCATENATE("R9C",'[1]MAPA DE RIESGO'!$P$68),"")</f>
        <v/>
      </c>
      <c r="O25" s="71" t="str">
        <f>IF(AND('[1]MAPA DE RIESGO'!$Z$69="Alta",'[1]MAPA DE RIESGO'!$AB$69="Leve"),CONCATENATE("R9C",'[1]MAPA DE RIESGO'!$P$69),"")</f>
        <v/>
      </c>
      <c r="P25" s="69" t="str">
        <f>IF(AND('[1]MAPA DE RIESGO'!$Z$64="Alta",'[1]MAPA DE RIESGO'!$AB$64="Menor"),CONCATENATE("R9C",'[1]MAPA DE RIESGO'!$P$64),"")</f>
        <v/>
      </c>
      <c r="Q25" s="70" t="str">
        <f>IF(AND('[1]MAPA DE RIESGO'!$Z$65="Alta",'[1]MAPA DE RIESGO'!$AB$65="Menor"),CONCATENATE("R9C",'[1]MAPA DE RIESGO'!$P$65),"")</f>
        <v/>
      </c>
      <c r="R25" s="70" t="str">
        <f>IF(AND('[1]MAPA DE RIESGO'!$Z$66="Alta",'[1]MAPA DE RIESGO'!$AB$66="Menor"),CONCATENATE("R9C",'[1]MAPA DE RIESGO'!$P$66),"")</f>
        <v/>
      </c>
      <c r="S25" s="70" t="s">
        <v>363</v>
      </c>
      <c r="T25" s="70" t="str">
        <f>IF(AND('[1]MAPA DE RIESGO'!$Z$68="Alta",'[1]MAPA DE RIESGO'!$AB$68="Menor"),CONCATENATE("R9C",'[1]MAPA DE RIESGO'!$P$68),"")</f>
        <v/>
      </c>
      <c r="U25" s="71" t="str">
        <f>IF(AND('[1]MAPA DE RIESGO'!$Z$69="Alta",'[1]MAPA DE RIESGO'!$AB$69="Menor"),CONCATENATE("R9C",'[1]MAPA DE RIESGO'!$P$69),"")</f>
        <v/>
      </c>
      <c r="V25" s="54" t="str">
        <f>IF(AND('[1]MAPA DE RIESGO'!$Z$64="Alta",'[1]MAPA DE RIESGO'!$AB$64="Moderado"),CONCATENATE("R9C",'[1]MAPA DE RIESGO'!$P$64),"")</f>
        <v/>
      </c>
      <c r="W25" s="55" t="str">
        <f>IF(AND('[1]MAPA DE RIESGO'!$Z$65="Alta",'[1]MAPA DE RIESGO'!$AB$65="Moderado"),CONCATENATE("R9C",'[1]MAPA DE RIESGO'!$P$65),"")</f>
        <v/>
      </c>
      <c r="X25" s="55" t="str">
        <f>IF(AND('[1]MAPA DE RIESGO'!$Z$66="Alta",'[1]MAPA DE RIESGO'!$AB$66="Moderado"),CONCATENATE("R9C",'[1]MAPA DE RIESGO'!$P$66),"")</f>
        <v/>
      </c>
      <c r="Y25" s="55" t="s">
        <v>363</v>
      </c>
      <c r="Z25" s="55" t="str">
        <f>IF(AND('[1]MAPA DE RIESGO'!$Z$68="Alta",'[1]MAPA DE RIESGO'!$AB$68="Moderado"),CONCATENATE("R9C",'[1]MAPA DE RIESGO'!$P$68),"")</f>
        <v/>
      </c>
      <c r="AA25" s="56" t="str">
        <f>IF(AND('[1]MAPA DE RIESGO'!$Z$69="Alta",'[1]MAPA DE RIESGO'!$AB$69="Moderado"),CONCATENATE("R9C",'[1]MAPA DE RIESGO'!$P$69),"")</f>
        <v/>
      </c>
      <c r="AB25" s="54" t="str">
        <f>IF(AND('[1]MAPA DE RIESGO'!$Z$64="Alta",'[1]MAPA DE RIESGO'!$AB$64="Mayor"),CONCATENATE("R9C",'[1]MAPA DE RIESGO'!$P$64),"")</f>
        <v/>
      </c>
      <c r="AC25" s="55" t="str">
        <f>IF(AND('[1]MAPA DE RIESGO'!$Z$65="Alta",'[1]MAPA DE RIESGO'!$AB$65="Mayor"),CONCATENATE("R9C",'[1]MAPA DE RIESGO'!$P$65),"")</f>
        <v/>
      </c>
      <c r="AD25" s="55" t="str">
        <f>IF(AND('[1]MAPA DE RIESGO'!$Z$66="Alta",'[1]MAPA DE RIESGO'!$AB$66="Mayor"),CONCATENATE("R9C",'[1]MAPA DE RIESGO'!$P$66),"")</f>
        <v/>
      </c>
      <c r="AE25" s="55" t="s">
        <v>363</v>
      </c>
      <c r="AF25" s="55" t="s">
        <v>363</v>
      </c>
      <c r="AG25" s="56" t="str">
        <f>IF(AND('[1]MAPA DE RIESGO'!$Z$69="Alta",'[1]MAPA DE RIESGO'!$AB$69="Mayor"),CONCATENATE("R9C",'[1]MAPA DE RIESGO'!$P$69),"")</f>
        <v/>
      </c>
      <c r="AH25" s="57" t="str">
        <f>IF(AND('[1]MAPA DE RIESGO'!$Z$64="Alta",'[1]MAPA DE RIESGO'!$AB$64="Catastrófico"),CONCATENATE("R9C",'[1]MAPA DE RIESGO'!$P$64),"")</f>
        <v/>
      </c>
      <c r="AI25" s="58" t="str">
        <f>IF(AND('[1]MAPA DE RIESGO'!$Z$65="Alta",'[1]MAPA DE RIESGO'!$AB$65="Catastrófico"),CONCATENATE("R9C",'[1]MAPA DE RIESGO'!$P$65),"")</f>
        <v/>
      </c>
      <c r="AJ25" s="58" t="str">
        <f>IF(AND('[1]MAPA DE RIESGO'!$Z$66="Alta",'[1]MAPA DE RIESGO'!$AB$66="Catastrófico"),CONCATENATE("R9C",'[1]MAPA DE RIESGO'!$P$66),"")</f>
        <v/>
      </c>
      <c r="AK25" s="58" t="s">
        <v>363</v>
      </c>
      <c r="AL25" s="58" t="str">
        <f>IF(AND('[1]MAPA DE RIESGO'!$Z$68="Alta",'[1]MAPA DE RIESGO'!$AB$68="Catastrófico"),CONCATENATE("R9C",'[1]MAPA DE RIESGO'!$P$68),"")</f>
        <v/>
      </c>
      <c r="AM25" s="59" t="str">
        <f>IF(AND('[1]MAPA DE RIESGO'!$Z$69="Alta",'[1]MAPA DE RIESGO'!$AB$69="Catastrófico"),CONCATENATE("R9C",'[1]MAPA DE RIESGO'!$P$69),"")</f>
        <v/>
      </c>
      <c r="AN25" s="47"/>
      <c r="AO25" s="169"/>
      <c r="AP25" s="170"/>
      <c r="AQ25" s="170"/>
      <c r="AR25" s="170"/>
      <c r="AS25" s="170"/>
      <c r="AT25" s="171"/>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row>
    <row r="26" spans="1:76" ht="15.75" customHeight="1" thickBot="1" x14ac:dyDescent="0.3">
      <c r="A26" s="47"/>
      <c r="B26" s="154"/>
      <c r="C26" s="154"/>
      <c r="D26" s="155"/>
      <c r="E26" s="148"/>
      <c r="F26" s="149"/>
      <c r="G26" s="149"/>
      <c r="H26" s="149"/>
      <c r="I26" s="149"/>
      <c r="J26" s="72" t="str">
        <f>IF(AND('[1]MAPA DE RIESGO'!$Z$70="Alta",'[1]MAPA DE RIESGO'!$AB$70="Leve"),CONCATENATE("R10C",'[1]MAPA DE RIESGO'!$P$70),"")</f>
        <v/>
      </c>
      <c r="K26" s="73" t="str">
        <f>IF(AND('[1]MAPA DE RIESGO'!$Z$71="Alta",'[1]MAPA DE RIESGO'!$AB$71="Leve"),CONCATENATE("R10C",'[1]MAPA DE RIESGO'!$P$71),"")</f>
        <v/>
      </c>
      <c r="L26" s="73" t="str">
        <f>IF(AND('[1]MAPA DE RIESGO'!$Z$72="Alta",'[1]MAPA DE RIESGO'!$AB$72="Leve"),CONCATENATE("R10C",'[1]MAPA DE RIESGO'!$P$72),"")</f>
        <v/>
      </c>
      <c r="M26" s="73" t="str">
        <f>IF(AND('[1]MAPA DE RIESGO'!$Z$73="Alta",'[1]MAPA DE RIESGO'!$AB$73="Leve"),CONCATENATE("R10C",'[1]MAPA DE RIESGO'!$P$73),"")</f>
        <v/>
      </c>
      <c r="N26" s="73" t="str">
        <f>IF(AND('[1]MAPA DE RIESGO'!$Z$74="Alta",'[1]MAPA DE RIESGO'!$AB$74="Leve"),CONCATENATE("R10C",'[1]MAPA DE RIESGO'!$P$74),"")</f>
        <v/>
      </c>
      <c r="O26" s="74" t="str">
        <f>IF(AND('[1]MAPA DE RIESGO'!$Z$75="Alta",'[1]MAPA DE RIESGO'!$AB$75="Leve"),CONCATENATE("R10C",'[1]MAPA DE RIESGO'!$P$75),"")</f>
        <v/>
      </c>
      <c r="P26" s="72" t="str">
        <f>IF(AND('[1]MAPA DE RIESGO'!$Z$70="Alta",'[1]MAPA DE RIESGO'!$AB$70="Menor"),CONCATENATE("R10C",'[1]MAPA DE RIESGO'!$P$70),"")</f>
        <v/>
      </c>
      <c r="Q26" s="73" t="str">
        <f>IF(AND('[1]MAPA DE RIESGO'!$Z$71="Alta",'[1]MAPA DE RIESGO'!$AB$71="Menor"),CONCATENATE("R10C",'[1]MAPA DE RIESGO'!$P$71),"")</f>
        <v/>
      </c>
      <c r="R26" s="73" t="str">
        <f>IF(AND('[1]MAPA DE RIESGO'!$Z$72="Alta",'[1]MAPA DE RIESGO'!$AB$72="Menor"),CONCATENATE("R10C",'[1]MAPA DE RIESGO'!$P$72),"")</f>
        <v/>
      </c>
      <c r="S26" s="73" t="str">
        <f>IF(AND('[1]MAPA DE RIESGO'!$Z$73="Alta",'[1]MAPA DE RIESGO'!$AB$73="Menor"),CONCATENATE("R10C",'[1]MAPA DE RIESGO'!$P$73),"")</f>
        <v/>
      </c>
      <c r="T26" s="73" t="str">
        <f>IF(AND('[1]MAPA DE RIESGO'!$Z$74="Alta",'[1]MAPA DE RIESGO'!$AB$74="Menor"),CONCATENATE("R10C",'[1]MAPA DE RIESGO'!$P$74),"")</f>
        <v/>
      </c>
      <c r="U26" s="74" t="str">
        <f>IF(AND('[1]MAPA DE RIESGO'!$Z$75="Alta",'[1]MAPA DE RIESGO'!$AB$75="Menor"),CONCATENATE("R10C",'[1]MAPA DE RIESGO'!$P$75),"")</f>
        <v/>
      </c>
      <c r="V26" s="60" t="str">
        <f>IF(AND('[1]MAPA DE RIESGO'!$Z$70="Alta",'[1]MAPA DE RIESGO'!$AB$70="Moderado"),CONCATENATE("R10C",'[1]MAPA DE RIESGO'!$P$70),"")</f>
        <v/>
      </c>
      <c r="W26" s="61" t="str">
        <f>IF(AND('[1]MAPA DE RIESGO'!$Z$71="Alta",'[1]MAPA DE RIESGO'!$AB$71="Moderado"),CONCATENATE("R10C",'[1]MAPA DE RIESGO'!$P$71),"")</f>
        <v/>
      </c>
      <c r="X26" s="61" t="str">
        <f>IF(AND('[1]MAPA DE RIESGO'!$Z$72="Alta",'[1]MAPA DE RIESGO'!$AB$72="Moderado"),CONCATENATE("R10C",'[1]MAPA DE RIESGO'!$P$72),"")</f>
        <v/>
      </c>
      <c r="Y26" s="61" t="str">
        <f>IF(AND('[1]MAPA DE RIESGO'!$Z$73="Alta",'[1]MAPA DE RIESGO'!$AB$73="Moderado"),CONCATENATE("R10C",'[1]MAPA DE RIESGO'!$P$73),"")</f>
        <v/>
      </c>
      <c r="Z26" s="61" t="str">
        <f>IF(AND('[1]MAPA DE RIESGO'!$Z$74="Alta",'[1]MAPA DE RIESGO'!$AB$74="Moderado"),CONCATENATE("R10C",'[1]MAPA DE RIESGO'!$P$74),"")</f>
        <v/>
      </c>
      <c r="AA26" s="62" t="str">
        <f>IF(AND('[1]MAPA DE RIESGO'!$Z$75="Alta",'[1]MAPA DE RIESGO'!$AB$75="Moderado"),CONCATENATE("R10C",'[1]MAPA DE RIESGO'!$P$75),"")</f>
        <v/>
      </c>
      <c r="AB26" s="60" t="str">
        <f>IF(AND('[1]MAPA DE RIESGO'!$Z$70="Alta",'[1]MAPA DE RIESGO'!$AB$70="Mayor"),CONCATENATE("R10C",'[1]MAPA DE RIESGO'!$P$70),"")</f>
        <v/>
      </c>
      <c r="AC26" s="61" t="str">
        <f>IF(AND('[1]MAPA DE RIESGO'!$Z$71="Alta",'[1]MAPA DE RIESGO'!$AB$71="Mayor"),CONCATENATE("R10C",'[1]MAPA DE RIESGO'!$P$71),"")</f>
        <v/>
      </c>
      <c r="AD26" s="61" t="str">
        <f>IF(AND('[1]MAPA DE RIESGO'!$Z$72="Alta",'[1]MAPA DE RIESGO'!$AB$72="Mayor"),CONCATENATE("R10C",'[1]MAPA DE RIESGO'!$P$72),"")</f>
        <v/>
      </c>
      <c r="AE26" s="61" t="str">
        <f>IF(AND('[1]MAPA DE RIESGO'!$Z$73="Alta",'[1]MAPA DE RIESGO'!$AB$73="Mayor"),CONCATENATE("R10C",'[1]MAPA DE RIESGO'!$P$73),"")</f>
        <v/>
      </c>
      <c r="AF26" s="61" t="str">
        <f>IF(AND('[1]MAPA DE RIESGO'!$Z$74="Alta",'[1]MAPA DE RIESGO'!$AB$74="Mayor"),CONCATENATE("R10C",'[1]MAPA DE RIESGO'!$P$74),"")</f>
        <v/>
      </c>
      <c r="AG26" s="62" t="str">
        <f>IF(AND('[1]MAPA DE RIESGO'!$Z$75="Alta",'[1]MAPA DE RIESGO'!$AB$75="Mayor"),CONCATENATE("R10C",'[1]MAPA DE RIESGO'!$P$75),"")</f>
        <v/>
      </c>
      <c r="AH26" s="63" t="str">
        <f>IF(AND('[1]MAPA DE RIESGO'!$Z$70="Alta",'[1]MAPA DE RIESGO'!$AB$70="Catastrófico"),CONCATENATE("R10C",'[1]MAPA DE RIESGO'!$P$70),"")</f>
        <v/>
      </c>
      <c r="AI26" s="64" t="str">
        <f>IF(AND('[1]MAPA DE RIESGO'!$Z$71="Alta",'[1]MAPA DE RIESGO'!$AB$71="Catastrófico"),CONCATENATE("R10C",'[1]MAPA DE RIESGO'!$P$71),"")</f>
        <v/>
      </c>
      <c r="AJ26" s="64" t="str">
        <f>IF(AND('[1]MAPA DE RIESGO'!$Z$72="Alta",'[1]MAPA DE RIESGO'!$AB$72="Catastrófico"),CONCATENATE("R10C",'[1]MAPA DE RIESGO'!$P$72),"")</f>
        <v/>
      </c>
      <c r="AK26" s="64" t="str">
        <f>IF(AND('[1]MAPA DE RIESGO'!$Z$73="Alta",'[1]MAPA DE RIESGO'!$AB$73="Catastrófico"),CONCATENATE("R10C",'[1]MAPA DE RIESGO'!$P$73),"")</f>
        <v/>
      </c>
      <c r="AL26" s="64" t="str">
        <f>IF(AND('[1]MAPA DE RIESGO'!$Z$74="Alta",'[1]MAPA DE RIESGO'!$AB$74="Catastrófico"),CONCATENATE("R10C",'[1]MAPA DE RIESGO'!$P$74),"")</f>
        <v/>
      </c>
      <c r="AM26" s="65" t="str">
        <f>IF(AND('[1]MAPA DE RIESGO'!$Z$75="Alta",'[1]MAPA DE RIESGO'!$AB$75="Catastrófico"),CONCATENATE("R10C",'[1]MAPA DE RIESGO'!$P$75),"")</f>
        <v/>
      </c>
      <c r="AN26" s="47"/>
      <c r="AO26" s="172"/>
      <c r="AP26" s="173"/>
      <c r="AQ26" s="173"/>
      <c r="AR26" s="173"/>
      <c r="AS26" s="173"/>
      <c r="AT26" s="174"/>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row>
    <row r="27" spans="1:76" ht="15" customHeight="1" x14ac:dyDescent="0.25">
      <c r="A27" s="47"/>
      <c r="B27" s="154"/>
      <c r="C27" s="154"/>
      <c r="D27" s="155"/>
      <c r="E27" s="142" t="s">
        <v>357</v>
      </c>
      <c r="F27" s="143"/>
      <c r="G27" s="143"/>
      <c r="H27" s="143"/>
      <c r="I27" s="144"/>
      <c r="J27" s="66" t="str">
        <f>IF(AND('[1]MAPA DE RIESGO'!$Z$16="Media",'[1]MAPA DE RIESGO'!$AB$16="Leve"),CONCATENATE("R1C",'[1]MAPA DE RIESGO'!$P$16),"")</f>
        <v/>
      </c>
      <c r="K27" s="67" t="str">
        <f>IF(AND('[1]MAPA DE RIESGO'!$Z$17="Media",'[1]MAPA DE RIESGO'!$AB$17="Leve"),CONCATENATE("R1C",'[1]MAPA DE RIESGO'!$P$17),"")</f>
        <v/>
      </c>
      <c r="L27" s="67" t="str">
        <f>IF(AND('[1]MAPA DE RIESGO'!$Z$18="Media",'[1]MAPA DE RIESGO'!$AB$18="Leve"),CONCATENATE("R1C",'[1]MAPA DE RIESGO'!$P$18),"")</f>
        <v/>
      </c>
      <c r="M27" s="67" t="str">
        <f>IF(AND('[1]MAPA DE RIESGO'!$Z$19="Media",'[1]MAPA DE RIESGO'!$AB$19="Leve"),CONCATENATE("R1C",'[1]MAPA DE RIESGO'!$P$19),"")</f>
        <v/>
      </c>
      <c r="N27" s="67" t="str">
        <f>IF(AND('[1]MAPA DE RIESGO'!$Z$20="Media",'[1]MAPA DE RIESGO'!$AB$20="Leve"),CONCATENATE("R1C",'[1]MAPA DE RIESGO'!$P$20),"")</f>
        <v/>
      </c>
      <c r="O27" s="68" t="str">
        <f>IF(AND('[1]MAPA DE RIESGO'!$Z$21="Media",'[1]MAPA DE RIESGO'!$AB$21="Leve"),CONCATENATE("R1C",'[1]MAPA DE RIESGO'!$P$21),"")</f>
        <v/>
      </c>
      <c r="P27" s="66" t="str">
        <f>IF(AND('[1]MAPA DE RIESGO'!$Z$16="Media",'[1]MAPA DE RIESGO'!$AB$16="Menor"),CONCATENATE("R1C",'[1]MAPA DE RIESGO'!$P$16),"")</f>
        <v/>
      </c>
      <c r="Q27" s="67" t="str">
        <f>IF(AND('[1]MAPA DE RIESGO'!$Z$17="Media",'[1]MAPA DE RIESGO'!$AB$17="Menor"),CONCATENATE("R1C",'[1]MAPA DE RIESGO'!$P$17),"")</f>
        <v/>
      </c>
      <c r="R27" s="67" t="str">
        <f>IF(AND('[1]MAPA DE RIESGO'!$Z$18="Media",'[1]MAPA DE RIESGO'!$AB$18="Menor"),CONCATENATE("R1C",'[1]MAPA DE RIESGO'!$P$18),"")</f>
        <v/>
      </c>
      <c r="S27" s="67" t="str">
        <f>IF(AND('[1]MAPA DE RIESGO'!$Z$19="Media",'[1]MAPA DE RIESGO'!$AB$19="Menor"),CONCATENATE("R1C",'[1]MAPA DE RIESGO'!$P$19),"")</f>
        <v/>
      </c>
      <c r="T27" s="67" t="str">
        <f>IF(AND('[1]MAPA DE RIESGO'!$Z$20="Media",'[1]MAPA DE RIESGO'!$AB$20="Menor"),CONCATENATE("R1C",'[1]MAPA DE RIESGO'!$P$20),"")</f>
        <v/>
      </c>
      <c r="U27" s="68" t="str">
        <f>IF(AND('[1]MAPA DE RIESGO'!$Z$21="Media",'[1]MAPA DE RIESGO'!$AB$21="Menor"),CONCATENATE("R1C",'[1]MAPA DE RIESGO'!$P$21),"")</f>
        <v/>
      </c>
      <c r="V27" s="70" t="s">
        <v>358</v>
      </c>
      <c r="W27" s="70" t="s">
        <v>359</v>
      </c>
      <c r="X27" s="70" t="s">
        <v>360</v>
      </c>
      <c r="Y27" s="70" t="s">
        <v>361</v>
      </c>
      <c r="Z27" s="70">
        <v>10</v>
      </c>
      <c r="AA27" s="68"/>
      <c r="AB27" s="48" t="str">
        <f>IF(AND('[1]MAPA DE RIESGO'!$Z$16="Media",'[1]MAPA DE RIESGO'!$AB$16="Mayor"),CONCATENATE("R1C",'[1]MAPA DE RIESGO'!$P$16),"")</f>
        <v/>
      </c>
      <c r="AC27" s="49" t="str">
        <f>IF(AND('[1]MAPA DE RIESGO'!$Z$17="Media",'[1]MAPA DE RIESGO'!$AB$17="Mayor"),CONCATENATE("R1C",'[1]MAPA DE RIESGO'!$P$17),"")</f>
        <v/>
      </c>
      <c r="AD27" s="49" t="str">
        <f>IF(AND('[1]MAPA DE RIESGO'!$Z$18="Media",'[1]MAPA DE RIESGO'!$AB$18="Mayor"),CONCATENATE("R1C",'[1]MAPA DE RIESGO'!$P$18),"")</f>
        <v/>
      </c>
      <c r="AE27" s="49" t="str">
        <f>IF(AND('[1]MAPA DE RIESGO'!$Z$19="Media",'[1]MAPA DE RIESGO'!$AB$19="Mayor"),CONCATENATE("R1C",'[1]MAPA DE RIESGO'!$P$19),"")</f>
        <v/>
      </c>
      <c r="AF27" s="49" t="str">
        <f>IF(AND('[1]MAPA DE RIESGO'!$Z$20="Media",'[1]MAPA DE RIESGO'!$AB$20="Mayor"),CONCATENATE("R1C",'[1]MAPA DE RIESGO'!$P$20),"")</f>
        <v/>
      </c>
      <c r="AG27" s="50" t="str">
        <f>IF(AND('[1]MAPA DE RIESGO'!$Z$21="Media",'[1]MAPA DE RIESGO'!$AB$21="Mayor"),CONCATENATE("R1C",'[1]MAPA DE RIESGO'!$P$21),"")</f>
        <v/>
      </c>
      <c r="AH27" s="51" t="str">
        <f>IF(AND('[1]MAPA DE RIESGO'!$Z$16="Media",'[1]MAPA DE RIESGO'!$AB$16="Catastrófico"),CONCATENATE("R1C",'[1]MAPA DE RIESGO'!$P$16),"")</f>
        <v/>
      </c>
      <c r="AI27" s="52" t="str">
        <f>IF(AND('[1]MAPA DE RIESGO'!$Z$17="Media",'[1]MAPA DE RIESGO'!$AB$17="Catastrófico"),CONCATENATE("R1C",'[1]MAPA DE RIESGO'!$P$17),"")</f>
        <v/>
      </c>
      <c r="AJ27" s="52" t="str">
        <f>IF(AND('[1]MAPA DE RIESGO'!$Z$18="Media",'[1]MAPA DE RIESGO'!$AB$18="Catastrófico"),CONCATENATE("R1C",'[1]MAPA DE RIESGO'!$P$18),"")</f>
        <v/>
      </c>
      <c r="AK27" s="52" t="str">
        <f>IF(AND('[1]MAPA DE RIESGO'!$Z$19="Media",'[1]MAPA DE RIESGO'!$AB$19="Catastrófico"),CONCATENATE("R1C",'[1]MAPA DE RIESGO'!$P$19),"")</f>
        <v/>
      </c>
      <c r="AL27" s="52" t="str">
        <f>IF(AND('[1]MAPA DE RIESGO'!$Z$20="Media",'[1]MAPA DE RIESGO'!$AB$20="Catastrófico"),CONCATENATE("R1C",'[1]MAPA DE RIESGO'!$P$20),"")</f>
        <v/>
      </c>
      <c r="AM27" s="53" t="str">
        <f>IF(AND('[1]MAPA DE RIESGO'!$Z$21="Media",'[1]MAPA DE RIESGO'!$AB$21="Catastrófico"),CONCATENATE("R1C",'[1]MAPA DE RIESGO'!$P$21),"")</f>
        <v/>
      </c>
      <c r="AN27" s="47"/>
      <c r="AO27" s="175" t="s">
        <v>362</v>
      </c>
      <c r="AP27" s="176"/>
      <c r="AQ27" s="176"/>
      <c r="AR27" s="176"/>
      <c r="AS27" s="176"/>
      <c r="AT27" s="17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row>
    <row r="28" spans="1:76" ht="15" customHeight="1" x14ac:dyDescent="0.25">
      <c r="A28" s="47"/>
      <c r="B28" s="154"/>
      <c r="C28" s="154"/>
      <c r="D28" s="155"/>
      <c r="E28" s="165"/>
      <c r="F28" s="146"/>
      <c r="G28" s="146"/>
      <c r="H28" s="146"/>
      <c r="I28" s="147"/>
      <c r="J28" s="69" t="str">
        <f>IF(AND('[1]MAPA DE RIESGO'!$Z$22="Media",'[1]MAPA DE RIESGO'!$AB$22="Leve"),CONCATENATE("R2C",'[1]MAPA DE RIESGO'!$P$22),"")</f>
        <v/>
      </c>
      <c r="K28" s="70" t="str">
        <f>IF(AND('[1]MAPA DE RIESGO'!$Z$23="Media",'[1]MAPA DE RIESGO'!$AB$23="Leve"),CONCATENATE("R2C",'[1]MAPA DE RIESGO'!$P$23),"")</f>
        <v/>
      </c>
      <c r="L28" s="70" t="str">
        <f>IF(AND('[1]MAPA DE RIESGO'!$Z$24="Media",'[1]MAPA DE RIESGO'!$AB$24="Leve"),CONCATENATE("R2C",'[1]MAPA DE RIESGO'!$P$24),"")</f>
        <v/>
      </c>
      <c r="M28" s="70" t="str">
        <f>IF(AND('[1]MAPA DE RIESGO'!$Z$25="Media",'[1]MAPA DE RIESGO'!$AB$25="Leve"),CONCATENATE("R2C",'[1]MAPA DE RIESGO'!$P$25),"")</f>
        <v/>
      </c>
      <c r="N28" s="70" t="str">
        <f>IF(AND('[1]MAPA DE RIESGO'!$Z$26="Media",'[1]MAPA DE RIESGO'!$AB$26="Leve"),CONCATENATE("R2C",'[1]MAPA DE RIESGO'!$P$26),"")</f>
        <v/>
      </c>
      <c r="O28" s="71" t="str">
        <f>IF(AND('[1]MAPA DE RIESGO'!$Z$27="Media",'[1]MAPA DE RIESGO'!$AB$27="Leve"),CONCATENATE("R2C",'[1]MAPA DE RIESGO'!$P$27),"")</f>
        <v/>
      </c>
      <c r="P28" s="69" t="str">
        <f>IF(AND('[1]MAPA DE RIESGO'!$Z$22="Media",'[1]MAPA DE RIESGO'!$AB$22="Menor"),CONCATENATE("R2C",'[1]MAPA DE RIESGO'!$P$22),"")</f>
        <v/>
      </c>
      <c r="Q28" s="70" t="str">
        <f>IF(AND('[1]MAPA DE RIESGO'!$Z$23="Media",'[1]MAPA DE RIESGO'!$AB$23="Menor"),CONCATENATE("R2C",'[1]MAPA DE RIESGO'!$P$23),"")</f>
        <v/>
      </c>
      <c r="R28" s="70" t="str">
        <f>IF(AND('[1]MAPA DE RIESGO'!$Z$24="Media",'[1]MAPA DE RIESGO'!$AB$24="Menor"),CONCATENATE("R2C",'[1]MAPA DE RIESGO'!$P$24),"")</f>
        <v/>
      </c>
      <c r="S28" s="70" t="str">
        <f>IF(AND('[1]MAPA DE RIESGO'!$Z$25="Media",'[1]MAPA DE RIESGO'!$AB$25="Menor"),CONCATENATE("R2C",'[1]MAPA DE RIESGO'!$P$25),"")</f>
        <v/>
      </c>
      <c r="T28" s="70" t="str">
        <f>IF(AND('[1]MAPA DE RIESGO'!$Z$26="Media",'[1]MAPA DE RIESGO'!$AB$26="Menor"),CONCATENATE("R2C",'[1]MAPA DE RIESGO'!$P$26),"")</f>
        <v/>
      </c>
      <c r="U28" s="71" t="str">
        <f>IF(AND('[1]MAPA DE RIESGO'!$Z$27="Media",'[1]MAPA DE RIESGO'!$AB$27="Menor"),CONCATENATE("R2C",'[1]MAPA DE RIESGO'!$P$27),"")</f>
        <v/>
      </c>
      <c r="V28" s="69"/>
      <c r="W28" s="70" t="str">
        <f>IF(AND('[1]MAPA DE RIESGO'!$Z$47="Media",'[1]MAPA DE RIESGO'!$AB$47="Moderado"),CONCATENATE("R6C",'[1]MAPA DE RIESGO'!$P$47),"")</f>
        <v/>
      </c>
      <c r="X28" s="70"/>
      <c r="Y28" s="70"/>
      <c r="Z28" s="70"/>
      <c r="AA28" s="71"/>
      <c r="AB28" s="54" t="str">
        <f>IF(AND('[1]MAPA DE RIESGO'!$Z$22="Media",'[1]MAPA DE RIESGO'!$AB$22="Mayor"),CONCATENATE("R2C",'[1]MAPA DE RIESGO'!$P$22),"")</f>
        <v/>
      </c>
      <c r="AC28" s="55" t="str">
        <f>IF(AND('[1]MAPA DE RIESGO'!$Z$23="Media",'[1]MAPA DE RIESGO'!$AB$23="Mayor"),CONCATENATE("R2C",'[1]MAPA DE RIESGO'!$P$23),"")</f>
        <v/>
      </c>
      <c r="AD28" s="55" t="str">
        <f>IF(AND('[1]MAPA DE RIESGO'!$Z$24="Media",'[1]MAPA DE RIESGO'!$AB$24="Mayor"),CONCATENATE("R2C",'[1]MAPA DE RIESGO'!$P$24),"")</f>
        <v/>
      </c>
      <c r="AE28" s="55" t="str">
        <f>IF(AND('[1]MAPA DE RIESGO'!$Z$25="Media",'[1]MAPA DE RIESGO'!$AB$25="Mayor"),CONCATENATE("R2C",'[1]MAPA DE RIESGO'!$P$25),"")</f>
        <v/>
      </c>
      <c r="AF28" s="55" t="str">
        <f>IF(AND('[1]MAPA DE RIESGO'!$Z$26="Media",'[1]MAPA DE RIESGO'!$AB$26="Mayor"),CONCATENATE("R2C",'[1]MAPA DE RIESGO'!$P$26),"")</f>
        <v/>
      </c>
      <c r="AG28" s="56" t="str">
        <f>IF(AND('[1]MAPA DE RIESGO'!$Z$27="Media",'[1]MAPA DE RIESGO'!$AB$27="Mayor"),CONCATENATE("R2C",'[1]MAPA DE RIESGO'!$P$27),"")</f>
        <v/>
      </c>
      <c r="AH28" s="57" t="str">
        <f>IF(AND('[1]MAPA DE RIESGO'!$Z$22="Media",'[1]MAPA DE RIESGO'!$AB$22="Catastrófico"),CONCATENATE("R2C",'[1]MAPA DE RIESGO'!$P$22),"")</f>
        <v/>
      </c>
      <c r="AI28" s="58" t="str">
        <f>IF(AND('[1]MAPA DE RIESGO'!$Z$23="Media",'[1]MAPA DE RIESGO'!$AB$23="Catastrófico"),CONCATENATE("R2C",'[1]MAPA DE RIESGO'!$P$23),"")</f>
        <v/>
      </c>
      <c r="AJ28" s="58" t="str">
        <f>IF(AND('[1]MAPA DE RIESGO'!$Z$24="Media",'[1]MAPA DE RIESGO'!$AB$24="Catastrófico"),CONCATENATE("R2C",'[1]MAPA DE RIESGO'!$P$24),"")</f>
        <v/>
      </c>
      <c r="AK28" s="58" t="str">
        <f>IF(AND('[1]MAPA DE RIESGO'!$Z$25="Media",'[1]MAPA DE RIESGO'!$AB$25="Catastrófico"),CONCATENATE("R2C",'[1]MAPA DE RIESGO'!$P$25),"")</f>
        <v/>
      </c>
      <c r="AL28" s="58" t="str">
        <f>IF(AND('[1]MAPA DE RIESGO'!$Z$26="Media",'[1]MAPA DE RIESGO'!$AB$26="Catastrófico"),CONCATENATE("R2C",'[1]MAPA DE RIESGO'!$P$26),"")</f>
        <v/>
      </c>
      <c r="AM28" s="59" t="str">
        <f>IF(AND('[1]MAPA DE RIESGO'!$Z$27="Media",'[1]MAPA DE RIESGO'!$AB$27="Catastrófico"),CONCATENATE("R2C",'[1]MAPA DE RIESGO'!$P$27),"")</f>
        <v/>
      </c>
      <c r="AN28" s="47"/>
      <c r="AO28" s="178"/>
      <c r="AP28" s="179"/>
      <c r="AQ28" s="179"/>
      <c r="AR28" s="179"/>
      <c r="AS28" s="179"/>
      <c r="AT28" s="180"/>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row>
    <row r="29" spans="1:76" ht="15" customHeight="1" x14ac:dyDescent="0.25">
      <c r="A29" s="47"/>
      <c r="B29" s="154"/>
      <c r="C29" s="154"/>
      <c r="D29" s="155"/>
      <c r="E29" s="145"/>
      <c r="F29" s="146"/>
      <c r="G29" s="146"/>
      <c r="H29" s="146"/>
      <c r="I29" s="147"/>
      <c r="J29" s="69" t="str">
        <f>IF(AND('[1]MAPA DE RIESGO'!$Z$28="Media",'[1]MAPA DE RIESGO'!$AB$28="Leve"),CONCATENATE("R3C",'[1]MAPA DE RIESGO'!$P$28),"")</f>
        <v/>
      </c>
      <c r="K29" s="70" t="str">
        <f>IF(AND('[1]MAPA DE RIESGO'!$Z$29="Media",'[1]MAPA DE RIESGO'!$AB$29="Leve"),CONCATENATE("R3C",'[1]MAPA DE RIESGO'!$P$29),"")</f>
        <v/>
      </c>
      <c r="L29" s="70" t="str">
        <f>IF(AND('[1]MAPA DE RIESGO'!$Z$30="Media",'[1]MAPA DE RIESGO'!$AB$30="Leve"),CONCATENATE("R3C",'[1]MAPA DE RIESGO'!$P$30),"")</f>
        <v/>
      </c>
      <c r="M29" s="70" t="str">
        <f>IF(AND('[1]MAPA DE RIESGO'!$Z$31="Media",'[1]MAPA DE RIESGO'!$AB$31="Leve"),CONCATENATE("R3C",'[1]MAPA DE RIESGO'!$P$31),"")</f>
        <v/>
      </c>
      <c r="N29" s="70" t="str">
        <f>IF(AND('[1]MAPA DE RIESGO'!$Z$32="Media",'[1]MAPA DE RIESGO'!$AB$32="Leve"),CONCATENATE("R3C",'[1]MAPA DE RIESGO'!$P$32),"")</f>
        <v/>
      </c>
      <c r="O29" s="71" t="str">
        <f>IF(AND('[1]MAPA DE RIESGO'!$Z$33="Media",'[1]MAPA DE RIESGO'!$AB$33="Leve"),CONCATENATE("R3C",'[1]MAPA DE RIESGO'!$P$33),"")</f>
        <v/>
      </c>
      <c r="P29" s="69" t="str">
        <f>IF(AND('[1]MAPA DE RIESGO'!$Z$28="Media",'[1]MAPA DE RIESGO'!$AB$28="Menor"),CONCATENATE("R3C",'[1]MAPA DE RIESGO'!$P$28),"")</f>
        <v/>
      </c>
      <c r="Q29" s="70" t="str">
        <f>IF(AND('[1]MAPA DE RIESGO'!$Z$29="Media",'[1]MAPA DE RIESGO'!$AB$29="Menor"),CONCATENATE("R3C",'[1]MAPA DE RIESGO'!$P$29),"")</f>
        <v/>
      </c>
      <c r="R29" s="70" t="str">
        <f>IF(AND('[1]MAPA DE RIESGO'!$Z$30="Media",'[1]MAPA DE RIESGO'!$AB$30="Menor"),CONCATENATE("R3C",'[1]MAPA DE RIESGO'!$P$30),"")</f>
        <v/>
      </c>
      <c r="S29" s="70" t="str">
        <f>IF(AND('[1]MAPA DE RIESGO'!$Z$31="Media",'[1]MAPA DE RIESGO'!$AB$31="Menor"),CONCATENATE("R3C",'[1]MAPA DE RIESGO'!$P$31),"")</f>
        <v/>
      </c>
      <c r="T29" s="70" t="str">
        <f>IF(AND('[1]MAPA DE RIESGO'!$Z$32="Media",'[1]MAPA DE RIESGO'!$AB$32="Menor"),CONCATENATE("R3C",'[1]MAPA DE RIESGO'!$P$32),"")</f>
        <v/>
      </c>
      <c r="U29" s="71" t="str">
        <f>IF(AND('[1]MAPA DE RIESGO'!$Z$33="Media",'[1]MAPA DE RIESGO'!$AB$33="Menor"),CONCATENATE("R3C",'[1]MAPA DE RIESGO'!$P$33),"")</f>
        <v/>
      </c>
      <c r="V29" s="69">
        <v>11</v>
      </c>
      <c r="W29" s="70">
        <v>13</v>
      </c>
      <c r="X29" s="70">
        <v>14</v>
      </c>
      <c r="Y29" s="70">
        <v>15</v>
      </c>
      <c r="Z29" s="70">
        <v>16</v>
      </c>
      <c r="AA29" s="71">
        <v>17</v>
      </c>
      <c r="AB29" s="54" t="str">
        <f>IF(AND('[1]MAPA DE RIESGO'!$Z$28="Media",'[1]MAPA DE RIESGO'!$AB$28="Mayor"),CONCATENATE("R3C",'[1]MAPA DE RIESGO'!$P$28),"")</f>
        <v/>
      </c>
      <c r="AC29" s="55" t="str">
        <f>IF(AND('[1]MAPA DE RIESGO'!$Z$29="Media",'[1]MAPA DE RIESGO'!$AB$29="Mayor"),CONCATENATE("R3C",'[1]MAPA DE RIESGO'!$P$29),"")</f>
        <v/>
      </c>
      <c r="AD29" s="55" t="str">
        <f>IF(AND('[1]MAPA DE RIESGO'!$Z$30="Media",'[1]MAPA DE RIESGO'!$AB$30="Mayor"),CONCATENATE("R3C",'[1]MAPA DE RIESGO'!$P$30),"")</f>
        <v/>
      </c>
      <c r="AE29" s="55" t="str">
        <f>IF(AND('[1]MAPA DE RIESGO'!$Z$31="Media",'[1]MAPA DE RIESGO'!$AB$31="Mayor"),CONCATENATE("R3C",'[1]MAPA DE RIESGO'!$P$31),"")</f>
        <v/>
      </c>
      <c r="AF29" s="55" t="str">
        <f>IF(AND('[1]MAPA DE RIESGO'!$Z$32="Media",'[1]MAPA DE RIESGO'!$AB$32="Mayor"),CONCATENATE("R3C",'[1]MAPA DE RIESGO'!$P$32),"")</f>
        <v/>
      </c>
      <c r="AG29" s="56" t="str">
        <f>IF(AND('[1]MAPA DE RIESGO'!$Z$33="Media",'[1]MAPA DE RIESGO'!$AB$33="Mayor"),CONCATENATE("R3C",'[1]MAPA DE RIESGO'!$P$33),"")</f>
        <v/>
      </c>
      <c r="AH29" s="57" t="str">
        <f>IF(AND('[1]MAPA DE RIESGO'!$Z$28="Media",'[1]MAPA DE RIESGO'!$AB$28="Catastrófico"),CONCATENATE("R3C",'[1]MAPA DE RIESGO'!$P$28),"")</f>
        <v/>
      </c>
      <c r="AI29" s="58" t="str">
        <f>IF(AND('[1]MAPA DE RIESGO'!$Z$29="Media",'[1]MAPA DE RIESGO'!$AB$29="Catastrófico"),CONCATENATE("R3C",'[1]MAPA DE RIESGO'!$P$29),"")</f>
        <v/>
      </c>
      <c r="AJ29" s="58" t="str">
        <f>IF(AND('[1]MAPA DE RIESGO'!$Z$30="Media",'[1]MAPA DE RIESGO'!$AB$30="Catastrófico"),CONCATENATE("R3C",'[1]MAPA DE RIESGO'!$P$30),"")</f>
        <v/>
      </c>
      <c r="AK29" s="58" t="str">
        <f>IF(AND('[1]MAPA DE RIESGO'!$Z$31="Media",'[1]MAPA DE RIESGO'!$AB$31="Catastrófico"),CONCATENATE("R3C",'[1]MAPA DE RIESGO'!$P$31),"")</f>
        <v/>
      </c>
      <c r="AL29" s="58" t="str">
        <f>IF(AND('[1]MAPA DE RIESGO'!$Z$32="Media",'[1]MAPA DE RIESGO'!$AB$32="Catastrófico"),CONCATENATE("R3C",'[1]MAPA DE RIESGO'!$P$32),"")</f>
        <v/>
      </c>
      <c r="AM29" s="59" t="str">
        <f>IF(AND('[1]MAPA DE RIESGO'!$Z$33="Media",'[1]MAPA DE RIESGO'!$AB$33="Catastrófico"),CONCATENATE("R3C",'[1]MAPA DE RIESGO'!$P$33),"")</f>
        <v/>
      </c>
      <c r="AN29" s="47"/>
      <c r="AO29" s="178"/>
      <c r="AP29" s="179"/>
      <c r="AQ29" s="179"/>
      <c r="AR29" s="179"/>
      <c r="AS29" s="179"/>
      <c r="AT29" s="180"/>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row>
    <row r="30" spans="1:76" ht="15" customHeight="1" x14ac:dyDescent="0.25">
      <c r="A30" s="47"/>
      <c r="B30" s="154"/>
      <c r="C30" s="154"/>
      <c r="D30" s="155"/>
      <c r="E30" s="145"/>
      <c r="F30" s="146"/>
      <c r="G30" s="146"/>
      <c r="H30" s="146"/>
      <c r="I30" s="147"/>
      <c r="J30" s="69" t="str">
        <f>IF(AND('[1]MAPA DE RIESGO'!$Z$34="Media",'[1]MAPA DE RIESGO'!$AB$34="Leve"),CONCATENATE("R4C",'[1]MAPA DE RIESGO'!$P$34),"")</f>
        <v/>
      </c>
      <c r="K30" s="70" t="str">
        <f>IF(AND('[1]MAPA DE RIESGO'!$Z$35="Media",'[1]MAPA DE RIESGO'!$AB$35="Leve"),CONCATENATE("R4C",'[1]MAPA DE RIESGO'!$P$35),"")</f>
        <v/>
      </c>
      <c r="L30" s="70" t="str">
        <f>IF(AND('[1]MAPA DE RIESGO'!$Z$36="Media",'[1]MAPA DE RIESGO'!$AB$36="Leve"),CONCATENATE("R4C",'[1]MAPA DE RIESGO'!$P$36),"")</f>
        <v/>
      </c>
      <c r="M30" s="70" t="str">
        <f>IF(AND('[1]MAPA DE RIESGO'!$Z$37="Media",'[1]MAPA DE RIESGO'!$AB$37="Leve"),CONCATENATE("R4C",'[1]MAPA DE RIESGO'!$P$37),"")</f>
        <v/>
      </c>
      <c r="N30" s="70" t="str">
        <f>IF(AND('[1]MAPA DE RIESGO'!$Z$38="Media",'[1]MAPA DE RIESGO'!$AB$38="Leve"),CONCATENATE("R4C",'[1]MAPA DE RIESGO'!$P$38),"")</f>
        <v/>
      </c>
      <c r="O30" s="71" t="str">
        <f>IF(AND('[1]MAPA DE RIESGO'!$Z$39="Media",'[1]MAPA DE RIESGO'!$AB$39="Leve"),CONCATENATE("R4C",'[1]MAPA DE RIESGO'!$P$39),"")</f>
        <v/>
      </c>
      <c r="P30" s="69" t="str">
        <f>IF(AND('[1]MAPA DE RIESGO'!$Z$34="Media",'[1]MAPA DE RIESGO'!$AB$34="Menor"),CONCATENATE("R4C",'[1]MAPA DE RIESGO'!$P$34),"")</f>
        <v/>
      </c>
      <c r="Q30" s="70" t="str">
        <f>IF(AND('[1]MAPA DE RIESGO'!$Z$35="Media",'[1]MAPA DE RIESGO'!$AB$35="Menor"),CONCATENATE("R4C",'[1]MAPA DE RIESGO'!$P$35),"")</f>
        <v/>
      </c>
      <c r="R30" s="70" t="str">
        <f>IF(AND('[1]MAPA DE RIESGO'!$Z$36="Media",'[1]MAPA DE RIESGO'!$AB$36="Menor"),CONCATENATE("R4C",'[1]MAPA DE RIESGO'!$P$36),"")</f>
        <v/>
      </c>
      <c r="S30" s="70" t="str">
        <f>IF(AND('[1]MAPA DE RIESGO'!$Z$37="Media",'[1]MAPA DE RIESGO'!$AB$37="Menor"),CONCATENATE("R4C",'[1]MAPA DE RIESGO'!$P$37),"")</f>
        <v/>
      </c>
      <c r="T30" s="70" t="str">
        <f>IF(AND('[1]MAPA DE RIESGO'!$Z$38="Media",'[1]MAPA DE RIESGO'!$AB$38="Menor"),CONCATENATE("R4C",'[1]MAPA DE RIESGO'!$P$38),"")</f>
        <v/>
      </c>
      <c r="U30" s="71" t="str">
        <f>IF(AND('[1]MAPA DE RIESGO'!$Z$39="Media",'[1]MAPA DE RIESGO'!$AB$39="Menor"),CONCATENATE("R4C",'[1]MAPA DE RIESGO'!$P$39),"")</f>
        <v/>
      </c>
      <c r="V30" s="75"/>
      <c r="W30" s="75"/>
      <c r="X30" s="75"/>
      <c r="Y30" s="76"/>
      <c r="Z30" s="76"/>
      <c r="AA30" s="71" t="s">
        <v>363</v>
      </c>
      <c r="AB30" s="54" t="str">
        <f>IF(AND('[1]MAPA DE RIESGO'!$Z$34="Media",'[1]MAPA DE RIESGO'!$AB$34="Mayor"),CONCATENATE("R4C",'[1]MAPA DE RIESGO'!$P$34),"")</f>
        <v/>
      </c>
      <c r="AC30" s="55" t="str">
        <f>IF(AND('[1]MAPA DE RIESGO'!$Z$35="Media",'[1]MAPA DE RIESGO'!$AB$35="Mayor"),CONCATENATE("R4C",'[1]MAPA DE RIESGO'!$P$35),"")</f>
        <v/>
      </c>
      <c r="AD30" s="55" t="str">
        <f>IF(AND('[1]MAPA DE RIESGO'!$Z$36="Media",'[1]MAPA DE RIESGO'!$AB$36="Mayor"),CONCATENATE("R4C",'[1]MAPA DE RIESGO'!$P$36),"")</f>
        <v/>
      </c>
      <c r="AE30" s="55" t="str">
        <f>IF(AND('[1]MAPA DE RIESGO'!$Z$37="Media",'[1]MAPA DE RIESGO'!$AB$37="Mayor"),CONCATENATE("R4C",'[1]MAPA DE RIESGO'!$P$37),"")</f>
        <v/>
      </c>
      <c r="AF30" s="55" t="str">
        <f>IF(AND('[1]MAPA DE RIESGO'!$Z$38="Media",'[1]MAPA DE RIESGO'!$AB$38="Mayor"),CONCATENATE("R4C",'[1]MAPA DE RIESGO'!$P$38),"")</f>
        <v/>
      </c>
      <c r="AG30" s="56" t="str">
        <f>IF(AND('[1]MAPA DE RIESGO'!$Z$39="Media",'[1]MAPA DE RIESGO'!$AB$39="Mayor"),CONCATENATE("R4C",'[1]MAPA DE RIESGO'!$P$39),"")</f>
        <v/>
      </c>
      <c r="AH30" s="57" t="str">
        <f>IF(AND('[1]MAPA DE RIESGO'!$Z$34="Media",'[1]MAPA DE RIESGO'!$AB$34="Catastrófico"),CONCATENATE("R4C",'[1]MAPA DE RIESGO'!$P$34),"")</f>
        <v/>
      </c>
      <c r="AI30" s="58" t="str">
        <f>IF(AND('[1]MAPA DE RIESGO'!$Z$35="Media",'[1]MAPA DE RIESGO'!$AB$35="Catastrófico"),CONCATENATE("R4C",'[1]MAPA DE RIESGO'!$P$35),"")</f>
        <v/>
      </c>
      <c r="AJ30" s="58" t="str">
        <f>IF(AND('[1]MAPA DE RIESGO'!$Z$36="Media",'[1]MAPA DE RIESGO'!$AB$36="Catastrófico"),CONCATENATE("R4C",'[1]MAPA DE RIESGO'!$P$36),"")</f>
        <v/>
      </c>
      <c r="AK30" s="58" t="str">
        <f>IF(AND('[1]MAPA DE RIESGO'!$Z$37="Media",'[1]MAPA DE RIESGO'!$AB$37="Catastrófico"),CONCATENATE("R4C",'[1]MAPA DE RIESGO'!$P$37),"")</f>
        <v/>
      </c>
      <c r="AL30" s="58" t="str">
        <f>IF(AND('[1]MAPA DE RIESGO'!$Z$38="Media",'[1]MAPA DE RIESGO'!$AB$38="Catastrófico"),CONCATENATE("R4C",'[1]MAPA DE RIESGO'!$P$38),"")</f>
        <v/>
      </c>
      <c r="AM30" s="59" t="str">
        <f>IF(AND('[1]MAPA DE RIESGO'!$Z$39="Media",'[1]MAPA DE RIESGO'!$AB$39="Catastrófico"),CONCATENATE("R4C",'[1]MAPA DE RIESGO'!$P$39),"")</f>
        <v/>
      </c>
      <c r="AN30" s="47"/>
      <c r="AO30" s="178"/>
      <c r="AP30" s="179"/>
      <c r="AQ30" s="179"/>
      <c r="AR30" s="179"/>
      <c r="AS30" s="179"/>
      <c r="AT30" s="180"/>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row>
    <row r="31" spans="1:76" ht="15" customHeight="1" x14ac:dyDescent="0.25">
      <c r="A31" s="47"/>
      <c r="B31" s="154"/>
      <c r="C31" s="154"/>
      <c r="D31" s="155"/>
      <c r="E31" s="145"/>
      <c r="F31" s="146"/>
      <c r="G31" s="146"/>
      <c r="H31" s="146"/>
      <c r="I31" s="147"/>
      <c r="J31" s="69" t="str">
        <f>IF(AND('[1]MAPA DE RIESGO'!$Z$40="Media",'[1]MAPA DE RIESGO'!$AB$40="Leve"),CONCATENATE("R5C",'[1]MAPA DE RIESGO'!$P$40),"")</f>
        <v/>
      </c>
      <c r="K31" s="70" t="str">
        <f>IF(AND('[1]MAPA DE RIESGO'!$Z$41="Media",'[1]MAPA DE RIESGO'!$AB$41="Leve"),CONCATENATE("R5C",'[1]MAPA DE RIESGO'!$P$41),"")</f>
        <v/>
      </c>
      <c r="L31" s="70" t="str">
        <f>IF(AND('[1]MAPA DE RIESGO'!$Z$42="Media",'[1]MAPA DE RIESGO'!$AB$42="Leve"),CONCATENATE("R5C",'[1]MAPA DE RIESGO'!$P$42),"")</f>
        <v/>
      </c>
      <c r="M31" s="70" t="str">
        <f>IF(AND('[1]MAPA DE RIESGO'!$Z$43="Media",'[1]MAPA DE RIESGO'!$AB$43="Leve"),CONCATENATE("R5C",'[1]MAPA DE RIESGO'!$P$43),"")</f>
        <v/>
      </c>
      <c r="N31" s="70" t="str">
        <f>IF(AND('[1]MAPA DE RIESGO'!$Z$44="Media",'[1]MAPA DE RIESGO'!$AB$44="Leve"),CONCATENATE("R5C",'[1]MAPA DE RIESGO'!$P$44),"")</f>
        <v/>
      </c>
      <c r="O31" s="71" t="str">
        <f>IF(AND('[1]MAPA DE RIESGO'!$Z$45="Media",'[1]MAPA DE RIESGO'!$AB$45="Leve"),CONCATENATE("R5C",'[1]MAPA DE RIESGO'!$P$45),"")</f>
        <v/>
      </c>
      <c r="P31" s="69" t="str">
        <f>IF(AND('[1]MAPA DE RIESGO'!$Z$40="Media",'[1]MAPA DE RIESGO'!$AB$40="Menor"),CONCATENATE("R5C",'[1]MAPA DE RIESGO'!$P$40),"")</f>
        <v/>
      </c>
      <c r="Q31" s="70" t="str">
        <f>IF(AND('[1]MAPA DE RIESGO'!$Z$41="Media",'[1]MAPA DE RIESGO'!$AB$41="Menor"),CONCATENATE("R5C",'[1]MAPA DE RIESGO'!$P$41),"")</f>
        <v/>
      </c>
      <c r="R31" s="70" t="str">
        <f>IF(AND('[1]MAPA DE RIESGO'!$Z$42="Media",'[1]MAPA DE RIESGO'!$AB$42="Menor"),CONCATENATE("R5C",'[1]MAPA DE RIESGO'!$P$42),"")</f>
        <v/>
      </c>
      <c r="S31" s="70" t="str">
        <f>IF(AND('[1]MAPA DE RIESGO'!$Z$43="Media",'[1]MAPA DE RIESGO'!$AB$43="Menor"),CONCATENATE("R5C",'[1]MAPA DE RIESGO'!$P$43),"")</f>
        <v/>
      </c>
      <c r="T31" s="70" t="str">
        <f>IF(AND('[1]MAPA DE RIESGO'!$Z$44="Media",'[1]MAPA DE RIESGO'!$AB$44="Menor"),CONCATENATE("R5C",'[1]MAPA DE RIESGO'!$P$44),"")</f>
        <v/>
      </c>
      <c r="U31" s="71" t="str">
        <f>IF(AND('[1]MAPA DE RIESGO'!$Z$45="Media",'[1]MAPA DE RIESGO'!$AB$45="Menor"),CONCATENATE("R5C",'[1]MAPA DE RIESGO'!$P$45),"")</f>
        <v/>
      </c>
      <c r="V31" s="75"/>
      <c r="W31" s="75" t="s">
        <v>363</v>
      </c>
      <c r="X31" s="76"/>
      <c r="Y31" s="76"/>
      <c r="Z31" s="76" t="s">
        <v>363</v>
      </c>
      <c r="AA31" s="76" t="s">
        <v>363</v>
      </c>
      <c r="AB31" s="54" t="str">
        <f>IF(AND('[1]MAPA DE RIESGO'!$Z$40="Media",'[1]MAPA DE RIESGO'!$AB$40="Mayor"),CONCATENATE("R5C",'[1]MAPA DE RIESGO'!$P$40),"")</f>
        <v/>
      </c>
      <c r="AC31" s="55" t="str">
        <f>IF(AND('[1]MAPA DE RIESGO'!$Z$41="Media",'[1]MAPA DE RIESGO'!$AB$41="Mayor"),CONCATENATE("R5C",'[1]MAPA DE RIESGO'!$P$41),"")</f>
        <v/>
      </c>
      <c r="AD31" s="55" t="str">
        <f>IF(AND('[1]MAPA DE RIESGO'!$Z$42="Media",'[1]MAPA DE RIESGO'!$AB$42="Mayor"),CONCATENATE("R5C",'[1]MAPA DE RIESGO'!$P$42),"")</f>
        <v/>
      </c>
      <c r="AE31" s="55" t="str">
        <f>IF(AND('[1]MAPA DE RIESGO'!$Z$43="Media",'[1]MAPA DE RIESGO'!$AB$43="Mayor"),CONCATENATE("R5C",'[1]MAPA DE RIESGO'!$P$43),"")</f>
        <v/>
      </c>
      <c r="AF31" s="55" t="str">
        <f>IF(AND('[1]MAPA DE RIESGO'!$Z$44="Media",'[1]MAPA DE RIESGO'!$AB$44="Mayor"),CONCATENATE("R5C",'[1]MAPA DE RIESGO'!$P$44),"")</f>
        <v/>
      </c>
      <c r="AG31" s="56" t="str">
        <f>IF(AND('[1]MAPA DE RIESGO'!$Z$45="Media",'[1]MAPA DE RIESGO'!$AB$45="Mayor"),CONCATENATE("R5C",'[1]MAPA DE RIESGO'!$P$45),"")</f>
        <v/>
      </c>
      <c r="AH31" s="57" t="str">
        <f>IF(AND('[1]MAPA DE RIESGO'!$Z$40="Media",'[1]MAPA DE RIESGO'!$AB$40="Catastrófico"),CONCATENATE("R5C",'[1]MAPA DE RIESGO'!$P$40),"")</f>
        <v/>
      </c>
      <c r="AI31" s="58" t="str">
        <f>IF(AND('[1]MAPA DE RIESGO'!$Z$41="Media",'[1]MAPA DE RIESGO'!$AB$41="Catastrófico"),CONCATENATE("R5C",'[1]MAPA DE RIESGO'!$P$41),"")</f>
        <v/>
      </c>
      <c r="AJ31" s="58" t="str">
        <f>IF(AND('[1]MAPA DE RIESGO'!$Z$42="Media",'[1]MAPA DE RIESGO'!$AB$42="Catastrófico"),CONCATENATE("R5C",'[1]MAPA DE RIESGO'!$P$42),"")</f>
        <v/>
      </c>
      <c r="AK31" s="58" t="str">
        <f>IF(AND('[1]MAPA DE RIESGO'!$Z$43="Media",'[1]MAPA DE RIESGO'!$AB$43="Catastrófico"),CONCATENATE("R5C",'[1]MAPA DE RIESGO'!$P$43),"")</f>
        <v/>
      </c>
      <c r="AL31" s="58" t="str">
        <f>IF(AND('[1]MAPA DE RIESGO'!$Z$44="Media",'[1]MAPA DE RIESGO'!$AB$44="Catastrófico"),CONCATENATE("R5C",'[1]MAPA DE RIESGO'!$P$44),"")</f>
        <v/>
      </c>
      <c r="AM31" s="59" t="str">
        <f>IF(AND('[1]MAPA DE RIESGO'!$Z$45="Media",'[1]MAPA DE RIESGO'!$AB$45="Catastrófico"),CONCATENATE("R5C",'[1]MAPA DE RIESGO'!$P$45),"")</f>
        <v/>
      </c>
      <c r="AN31" s="47"/>
      <c r="AO31" s="178"/>
      <c r="AP31" s="179"/>
      <c r="AQ31" s="179"/>
      <c r="AR31" s="179"/>
      <c r="AS31" s="179"/>
      <c r="AT31" s="180"/>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row>
    <row r="32" spans="1:76" ht="15" customHeight="1" x14ac:dyDescent="0.25">
      <c r="A32" s="47"/>
      <c r="B32" s="154"/>
      <c r="C32" s="154"/>
      <c r="D32" s="155"/>
      <c r="E32" s="145"/>
      <c r="F32" s="146"/>
      <c r="G32" s="146"/>
      <c r="H32" s="146"/>
      <c r="I32" s="147"/>
      <c r="J32" s="69" t="str">
        <f>IF(AND('[1]MAPA DE RIESGO'!$Z$46="Media",'[1]MAPA DE RIESGO'!$AB$46="Leve"),CONCATENATE("R6C",'[1]MAPA DE RIESGO'!$P$46),"")</f>
        <v/>
      </c>
      <c r="K32" s="70" t="str">
        <f>IF(AND('[1]MAPA DE RIESGO'!$Z$47="Media",'[1]MAPA DE RIESGO'!$AB$47="Leve"),CONCATENATE("R6C",'[1]MAPA DE RIESGO'!$P$47),"")</f>
        <v/>
      </c>
      <c r="L32" s="70" t="str">
        <f>IF(AND('[1]MAPA DE RIESGO'!$Z$48="Media",'[1]MAPA DE RIESGO'!$AB$48="Leve"),CONCATENATE("R6C",'[1]MAPA DE RIESGO'!$P$48),"")</f>
        <v/>
      </c>
      <c r="M32" s="70" t="str">
        <f>IF(AND('[1]MAPA DE RIESGO'!$Z$49="Media",'[1]MAPA DE RIESGO'!$AB$49="Leve"),CONCATENATE("R6C",'[1]MAPA DE RIESGO'!$P$49),"")</f>
        <v/>
      </c>
      <c r="N32" s="70" t="str">
        <f>IF(AND('[1]MAPA DE RIESGO'!$Z$50="Media",'[1]MAPA DE RIESGO'!$AB$50="Leve"),CONCATENATE("R6C",'[1]MAPA DE RIESGO'!$P$50),"")</f>
        <v/>
      </c>
      <c r="O32" s="71" t="str">
        <f>IF(AND('[1]MAPA DE RIESGO'!$Z$51="Media",'[1]MAPA DE RIESGO'!$AB$51="Leve"),CONCATENATE("R6C",'[1]MAPA DE RIESGO'!$P$51),"")</f>
        <v/>
      </c>
      <c r="P32" s="69" t="str">
        <f>IF(AND('[1]MAPA DE RIESGO'!$Z$46="Media",'[1]MAPA DE RIESGO'!$AB$46="Menor"),CONCATENATE("R6C",'[1]MAPA DE RIESGO'!$P$46),"")</f>
        <v/>
      </c>
      <c r="Q32" s="70" t="str">
        <f>IF(AND('[1]MAPA DE RIESGO'!$Z$47="Media",'[1]MAPA DE RIESGO'!$AB$47="Menor"),CONCATENATE("R6C",'[1]MAPA DE RIESGO'!$P$47),"")</f>
        <v/>
      </c>
      <c r="R32" s="70" t="str">
        <f>IF(AND('[1]MAPA DE RIESGO'!$Z$48="Media",'[1]MAPA DE RIESGO'!$AB$48="Menor"),CONCATENATE("R6C",'[1]MAPA DE RIESGO'!$P$48),"")</f>
        <v/>
      </c>
      <c r="S32" s="70" t="str">
        <f>IF(AND('[1]MAPA DE RIESGO'!$Z$49="Media",'[1]MAPA DE RIESGO'!$AB$49="Menor"),CONCATENATE("R6C",'[1]MAPA DE RIESGO'!$P$49),"")</f>
        <v/>
      </c>
      <c r="T32" s="70" t="str">
        <f>IF(AND('[1]MAPA DE RIESGO'!$Z$50="Media",'[1]MAPA DE RIESGO'!$AB$50="Menor"),CONCATENATE("R6C",'[1]MAPA DE RIESGO'!$P$50),"")</f>
        <v/>
      </c>
      <c r="U32" s="71" t="str">
        <f>IF(AND('[1]MAPA DE RIESGO'!$Z$51="Media",'[1]MAPA DE RIESGO'!$AB$51="Menor"),CONCATENATE("R6C",'[1]MAPA DE RIESGO'!$P$51),"")</f>
        <v/>
      </c>
      <c r="V32" s="69">
        <v>20</v>
      </c>
      <c r="W32" s="70">
        <v>21</v>
      </c>
      <c r="X32" s="70">
        <v>22</v>
      </c>
      <c r="Y32" s="70">
        <v>23</v>
      </c>
      <c r="Z32" s="70">
        <v>27</v>
      </c>
      <c r="AA32" s="71">
        <v>28</v>
      </c>
      <c r="AB32" s="54" t="str">
        <f>IF(AND('[1]MAPA DE RIESGO'!$Z$46="Media",'[1]MAPA DE RIESGO'!$AB$46="Mayor"),CONCATENATE("R6C",'[1]MAPA DE RIESGO'!$P$46),"")</f>
        <v/>
      </c>
      <c r="AC32" s="55" t="str">
        <f>IF(AND('[1]MAPA DE RIESGO'!$Z$47="Media",'[1]MAPA DE RIESGO'!$AB$47="Mayor"),CONCATENATE("R6C",'[1]MAPA DE RIESGO'!$P$47),"")</f>
        <v/>
      </c>
      <c r="AD32" s="55" t="str">
        <f>IF(AND('[1]MAPA DE RIESGO'!$Z$48="Media",'[1]MAPA DE RIESGO'!$AB$48="Mayor"),CONCATENATE("R6C",'[1]MAPA DE RIESGO'!$P$48),"")</f>
        <v/>
      </c>
      <c r="AE32" s="55" t="str">
        <f>IF(AND('[1]MAPA DE RIESGO'!$Z$49="Media",'[1]MAPA DE RIESGO'!$AB$49="Mayor"),CONCATENATE("R6C",'[1]MAPA DE RIESGO'!$P$49),"")</f>
        <v/>
      </c>
      <c r="AF32" s="55" t="str">
        <f>IF(AND('[1]MAPA DE RIESGO'!$Z$50="Media",'[1]MAPA DE RIESGO'!$AB$50="Mayor"),CONCATENATE("R6C",'[1]MAPA DE RIESGO'!$P$50),"")</f>
        <v/>
      </c>
      <c r="AG32" s="56" t="str">
        <f>IF(AND('[1]MAPA DE RIESGO'!$Z$51="Media",'[1]MAPA DE RIESGO'!$AB$51="Mayor"),CONCATENATE("R6C",'[1]MAPA DE RIESGO'!$P$51),"")</f>
        <v/>
      </c>
      <c r="AH32" s="57" t="str">
        <f>IF(AND('[1]MAPA DE RIESGO'!$Z$46="Media",'[1]MAPA DE RIESGO'!$AB$46="Catastrófico"),CONCATENATE("R6C",'[1]MAPA DE RIESGO'!$P$46),"")</f>
        <v/>
      </c>
      <c r="AI32" s="58" t="str">
        <f>IF(AND('[1]MAPA DE RIESGO'!$Z$47="Media",'[1]MAPA DE RIESGO'!$AB$47="Catastrófico"),CONCATENATE("R6C",'[1]MAPA DE RIESGO'!$P$47),"")</f>
        <v/>
      </c>
      <c r="AJ32" s="58" t="str">
        <f>IF(AND('[1]MAPA DE RIESGO'!$Z$48="Media",'[1]MAPA DE RIESGO'!$AB$48="Catastrófico"),CONCATENATE("R6C",'[1]MAPA DE RIESGO'!$P$48),"")</f>
        <v/>
      </c>
      <c r="AK32" s="58" t="str">
        <f>IF(AND('[1]MAPA DE RIESGO'!$Z$49="Media",'[1]MAPA DE RIESGO'!$AB$49="Catastrófico"),CONCATENATE("R6C",'[1]MAPA DE RIESGO'!$P$49),"")</f>
        <v/>
      </c>
      <c r="AL32" s="58" t="str">
        <f>IF(AND('[1]MAPA DE RIESGO'!$Z$50="Media",'[1]MAPA DE RIESGO'!$AB$50="Catastrófico"),CONCATENATE("R6C",'[1]MAPA DE RIESGO'!$P$50),"")</f>
        <v/>
      </c>
      <c r="AM32" s="59" t="str">
        <f>IF(AND('[1]MAPA DE RIESGO'!$Z$51="Media",'[1]MAPA DE RIESGO'!$AB$51="Catastrófico"),CONCATENATE("R6C",'[1]MAPA DE RIESGO'!$P$51),"")</f>
        <v/>
      </c>
      <c r="AN32" s="47"/>
      <c r="AO32" s="178"/>
      <c r="AP32" s="179"/>
      <c r="AQ32" s="179"/>
      <c r="AR32" s="179"/>
      <c r="AS32" s="179"/>
      <c r="AT32" s="180"/>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row>
    <row r="33" spans="1:80" ht="15" customHeight="1" x14ac:dyDescent="0.25">
      <c r="A33" s="47"/>
      <c r="B33" s="154"/>
      <c r="C33" s="154"/>
      <c r="D33" s="155"/>
      <c r="E33" s="145"/>
      <c r="F33" s="146"/>
      <c r="G33" s="146"/>
      <c r="H33" s="146"/>
      <c r="I33" s="147"/>
      <c r="J33" s="69" t="str">
        <f>IF(AND('[1]MAPA DE RIESGO'!$Z$52="Media",'[1]MAPA DE RIESGO'!$AB$52="Leve"),CONCATENATE("R7C",'[1]MAPA DE RIESGO'!$P$52),"")</f>
        <v/>
      </c>
      <c r="K33" s="70" t="str">
        <f>IF(AND('[1]MAPA DE RIESGO'!$Z$53="Media",'[1]MAPA DE RIESGO'!$AB$53="Leve"),CONCATENATE("R7C",'[1]MAPA DE RIESGO'!$P$53),"")</f>
        <v/>
      </c>
      <c r="L33" s="70" t="str">
        <f>IF(AND('[1]MAPA DE RIESGO'!$Z$54="Media",'[1]MAPA DE RIESGO'!$AB$54="Leve"),CONCATENATE("R7C",'[1]MAPA DE RIESGO'!$P$54),"")</f>
        <v/>
      </c>
      <c r="M33" s="70" t="str">
        <f>IF(AND('[1]MAPA DE RIESGO'!$Z$55="Media",'[1]MAPA DE RIESGO'!$AB$55="Leve"),CONCATENATE("R7C",'[1]MAPA DE RIESGO'!$P$55),"")</f>
        <v/>
      </c>
      <c r="N33" s="70" t="str">
        <f>IF(AND('[1]MAPA DE RIESGO'!$Z$56="Media",'[1]MAPA DE RIESGO'!$AB$56="Leve"),CONCATENATE("R7C",'[1]MAPA DE RIESGO'!$P$56),"")</f>
        <v/>
      </c>
      <c r="O33" s="71" t="str">
        <f>IF(AND('[1]MAPA DE RIESGO'!$Z$57="Media",'[1]MAPA DE RIESGO'!$AB$57="Leve"),CONCATENATE("R7C",'[1]MAPA DE RIESGO'!$P$57),"")</f>
        <v/>
      </c>
      <c r="P33" s="69" t="str">
        <f>IF(AND('[1]MAPA DE RIESGO'!$Z$52="Media",'[1]MAPA DE RIESGO'!$AB$52="Menor"),CONCATENATE("R7C",'[1]MAPA DE RIESGO'!$P$52),"")</f>
        <v/>
      </c>
      <c r="Q33" s="70" t="str">
        <f>IF(AND('[1]MAPA DE RIESGO'!$Z$53="Media",'[1]MAPA DE RIESGO'!$AB$53="Menor"),CONCATENATE("R7C",'[1]MAPA DE RIESGO'!$P$53),"")</f>
        <v/>
      </c>
      <c r="R33" s="70" t="str">
        <f>IF(AND('[1]MAPA DE RIESGO'!$Z$54="Media",'[1]MAPA DE RIESGO'!$AB$54="Menor"),CONCATENATE("R7C",'[1]MAPA DE RIESGO'!$P$54),"")</f>
        <v/>
      </c>
      <c r="S33" s="70" t="str">
        <f>IF(AND('[1]MAPA DE RIESGO'!$Z$55="Media",'[1]MAPA DE RIESGO'!$AB$55="Menor"),CONCATENATE("R7C",'[1]MAPA DE RIESGO'!$P$55),"")</f>
        <v/>
      </c>
      <c r="T33" s="70" t="str">
        <f>IF(AND('[1]MAPA DE RIESGO'!$Z$56="Media",'[1]MAPA DE RIESGO'!$AB$56="Menor"),CONCATENATE("R7C",'[1]MAPA DE RIESGO'!$P$56),"")</f>
        <v/>
      </c>
      <c r="U33" s="71" t="str">
        <f>IF(AND('[1]MAPA DE RIESGO'!$Z$57="Media",'[1]MAPA DE RIESGO'!$AB$57="Menor"),CONCATENATE("R7C",'[1]MAPA DE RIESGO'!$P$57),"")</f>
        <v/>
      </c>
      <c r="V33" s="69" t="str">
        <f>IF(AND('[1]MAPA DE RIESGO'!$Z$64="Media",'[1]MAPA DE RIESGO'!$AB$64="Moderado"),CONCATENATE("R9C",'[1]MAPA DE RIESGO'!$P$64),"")</f>
        <v/>
      </c>
      <c r="W33" s="70" t="str">
        <f>IF(AND('[1]MAPA DE RIESGO'!$Z$65="Media",'[1]MAPA DE RIESGO'!$AB$65="Moderado"),CONCATENATE("R9C",'[1]MAPA DE RIESGO'!$P$65),"")</f>
        <v/>
      </c>
      <c r="X33" s="70" t="str">
        <f>IF(AND('[1]MAPA DE RIESGO'!$Z$66="Media",'[1]MAPA DE RIESGO'!$AB$66="Moderado"),CONCATENATE("R9C",'[1]MAPA DE RIESGO'!$P$66),"")</f>
        <v/>
      </c>
      <c r="Y33" s="70" t="s">
        <v>363</v>
      </c>
      <c r="Z33" s="70" t="str">
        <f>IF(AND('[1]MAPA DE RIESGO'!$Z$68="Media",'[1]MAPA DE RIESGO'!$AB$68="Moderado"),CONCATENATE("R9C",'[1]MAPA DE RIESGO'!$P$68),"")</f>
        <v/>
      </c>
      <c r="AA33" s="71" t="str">
        <f>IF(AND('[1]MAPA DE RIESGO'!$Z$57="Media",'[1]MAPA DE RIESGO'!$AB$57="Moderado"),CONCATENATE("R7C",'[1]MAPA DE RIESGO'!$P$57),"")</f>
        <v/>
      </c>
      <c r="AB33" s="54" t="str">
        <f>IF(AND('[1]MAPA DE RIESGO'!$Z$52="Media",'[1]MAPA DE RIESGO'!$AB$52="Mayor"),CONCATENATE("R7C",'[1]MAPA DE RIESGO'!$P$52),"")</f>
        <v/>
      </c>
      <c r="AC33" s="55" t="str">
        <f>IF(AND('[1]MAPA DE RIESGO'!$Z$53="Media",'[1]MAPA DE RIESGO'!$AB$53="Mayor"),CONCATENATE("R7C",'[1]MAPA DE RIESGO'!$P$53),"")</f>
        <v/>
      </c>
      <c r="AD33" s="55" t="str">
        <f>IF(AND('[1]MAPA DE RIESGO'!$Z$54="Media",'[1]MAPA DE RIESGO'!$AB$54="Mayor"),CONCATENATE("R7C",'[1]MAPA DE RIESGO'!$P$54),"")</f>
        <v/>
      </c>
      <c r="AE33" s="55" t="str">
        <f>IF(AND('[1]MAPA DE RIESGO'!$Z$55="Media",'[1]MAPA DE RIESGO'!$AB$55="Mayor"),CONCATENATE("R7C",'[1]MAPA DE RIESGO'!$P$55),"")</f>
        <v/>
      </c>
      <c r="AF33" s="55" t="str">
        <f>IF(AND('[1]MAPA DE RIESGO'!$Z$56="Media",'[1]MAPA DE RIESGO'!$AB$56="Mayor"),CONCATENATE("R7C",'[1]MAPA DE RIESGO'!$P$56),"")</f>
        <v/>
      </c>
      <c r="AG33" s="56" t="str">
        <f>IF(AND('[1]MAPA DE RIESGO'!$Z$57="Media",'[1]MAPA DE RIESGO'!$AB$57="Mayor"),CONCATENATE("R7C",'[1]MAPA DE RIESGO'!$P$57),"")</f>
        <v/>
      </c>
      <c r="AH33" s="57" t="str">
        <f>IF(AND('[1]MAPA DE RIESGO'!$Z$52="Media",'[1]MAPA DE RIESGO'!$AB$52="Catastrófico"),CONCATENATE("R7C",'[1]MAPA DE RIESGO'!$P$52),"")</f>
        <v/>
      </c>
      <c r="AI33" s="58" t="str">
        <f>IF(AND('[1]MAPA DE RIESGO'!$Z$53="Media",'[1]MAPA DE RIESGO'!$AB$53="Catastrófico"),CONCATENATE("R7C",'[1]MAPA DE RIESGO'!$P$53),"")</f>
        <v/>
      </c>
      <c r="AJ33" s="58" t="str">
        <f>IF(AND('[1]MAPA DE RIESGO'!$Z$54="Media",'[1]MAPA DE RIESGO'!$AB$54="Catastrófico"),CONCATENATE("R7C",'[1]MAPA DE RIESGO'!$P$54),"")</f>
        <v/>
      </c>
      <c r="AK33" s="58" t="str">
        <f>IF(AND('[1]MAPA DE RIESGO'!$Z$55="Media",'[1]MAPA DE RIESGO'!$AB$55="Catastrófico"),CONCATENATE("R7C",'[1]MAPA DE RIESGO'!$P$55),"")</f>
        <v/>
      </c>
      <c r="AL33" s="58" t="str">
        <f>IF(AND('[1]MAPA DE RIESGO'!$Z$56="Media",'[1]MAPA DE RIESGO'!$AB$56="Catastrófico"),CONCATENATE("R7C",'[1]MAPA DE RIESGO'!$P$56),"")</f>
        <v/>
      </c>
      <c r="AM33" s="59" t="str">
        <f>IF(AND('[1]MAPA DE RIESGO'!$Z$57="Media",'[1]MAPA DE RIESGO'!$AB$57="Catastrófico"),CONCATENATE("R7C",'[1]MAPA DE RIESGO'!$P$57),"")</f>
        <v/>
      </c>
      <c r="AN33" s="47"/>
      <c r="AO33" s="178"/>
      <c r="AP33" s="179"/>
      <c r="AQ33" s="179"/>
      <c r="AR33" s="179"/>
      <c r="AS33" s="179"/>
      <c r="AT33" s="180"/>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row>
    <row r="34" spans="1:80" ht="15" customHeight="1" x14ac:dyDescent="0.25">
      <c r="A34" s="47"/>
      <c r="B34" s="154"/>
      <c r="C34" s="154"/>
      <c r="D34" s="155"/>
      <c r="E34" s="145"/>
      <c r="F34" s="146"/>
      <c r="G34" s="146"/>
      <c r="H34" s="146"/>
      <c r="I34" s="147"/>
      <c r="J34" s="69" t="str">
        <f>IF(AND('[1]MAPA DE RIESGO'!$Z$58="Media",'[1]MAPA DE RIESGO'!$AB$58="Leve"),CONCATENATE("R8C",'[1]MAPA DE RIESGO'!$P$58),"")</f>
        <v/>
      </c>
      <c r="K34" s="70" t="s">
        <v>363</v>
      </c>
      <c r="L34" s="70" t="str">
        <f>IF(AND('[1]MAPA DE RIESGO'!$Z$60="Media",'[1]MAPA DE RIESGO'!$AB$60="Leve"),CONCATENATE("R8C",'[1]MAPA DE RIESGO'!$P$60),"")</f>
        <v/>
      </c>
      <c r="M34" s="70" t="str">
        <f>IF(AND('[1]MAPA DE RIESGO'!$Z$61="Media",'[1]MAPA DE RIESGO'!$AB$61="Leve"),CONCATENATE("R8C",'[1]MAPA DE RIESGO'!$P$61),"")</f>
        <v/>
      </c>
      <c r="N34" s="70" t="str">
        <f>IF(AND('[1]MAPA DE RIESGO'!$Z$62="Media",'[1]MAPA DE RIESGO'!$AB$62="Leve"),CONCATENATE("R8C",'[1]MAPA DE RIESGO'!$P$62),"")</f>
        <v/>
      </c>
      <c r="O34" s="71" t="str">
        <f>IF(AND('[1]MAPA DE RIESGO'!$Z$63="Media",'[1]MAPA DE RIESGO'!$AB$63="Leve"),CONCATENATE("R8C",'[1]MAPA DE RIESGO'!$P$63),"")</f>
        <v/>
      </c>
      <c r="P34" s="69" t="str">
        <f>IF(AND('[1]MAPA DE RIESGO'!$Z$58="Media",'[1]MAPA DE RIESGO'!$AB$58="Menor"),CONCATENATE("R8C",'[1]MAPA DE RIESGO'!$P$58),"")</f>
        <v/>
      </c>
      <c r="Q34" s="70" t="str">
        <f>IF(AND('[1]MAPA DE RIESGO'!$Z$59="Media",'[1]MAPA DE RIESGO'!$AB$59="Menor"),CONCATENATE("R8C",'[1]MAPA DE RIESGO'!$P$59),"")</f>
        <v/>
      </c>
      <c r="R34" s="70"/>
      <c r="S34" s="70" t="str">
        <f>IF(AND('[1]MAPA DE RIESGO'!$Z$61="Media",'[1]MAPA DE RIESGO'!$AB$61="Menor"),CONCATENATE("R8C",'[1]MAPA DE RIESGO'!$P$61),"")</f>
        <v/>
      </c>
      <c r="T34" s="70" t="str">
        <f>IF(AND('[1]MAPA DE RIESGO'!$Z$62="Media",'[1]MAPA DE RIESGO'!$AB$62="Menor"),CONCATENATE("R8C",'[1]MAPA DE RIESGO'!$P$62),"")</f>
        <v/>
      </c>
      <c r="U34" s="71" t="str">
        <f>IF(AND('[1]MAPA DE RIESGO'!$Z$63="Media",'[1]MAPA DE RIESGO'!$AB$63="Menor"),CONCATENATE("R8C",'[1]MAPA DE RIESGO'!$P$63),"")</f>
        <v/>
      </c>
      <c r="V34" s="69">
        <v>32</v>
      </c>
      <c r="W34" s="70">
        <v>34</v>
      </c>
      <c r="X34" s="70">
        <v>35</v>
      </c>
      <c r="Y34" s="70">
        <v>36</v>
      </c>
      <c r="Z34" s="70">
        <v>37</v>
      </c>
      <c r="AA34" s="71">
        <v>38</v>
      </c>
      <c r="AB34" s="54" t="str">
        <f>IF(AND('[1]MAPA DE RIESGO'!$Z$58="Media",'[1]MAPA DE RIESGO'!$AB$58="Mayor"),CONCATENATE("R8C",'[1]MAPA DE RIESGO'!$P$58),"")</f>
        <v/>
      </c>
      <c r="AC34" s="55" t="str">
        <f>IF(AND('[1]MAPA DE RIESGO'!$Z$59="Media",'[1]MAPA DE RIESGO'!$AB$59="Mayor"),CONCATENATE("R8C",'[1]MAPA DE RIESGO'!$P$59),"")</f>
        <v/>
      </c>
      <c r="AD34" s="55" t="str">
        <f>IF(AND('[1]MAPA DE RIESGO'!$Z$60="Media",'[1]MAPA DE RIESGO'!$AB$60="Mayor"),CONCATENATE("R8C",'[1]MAPA DE RIESGO'!$P$60),"")</f>
        <v/>
      </c>
      <c r="AE34" s="55" t="str">
        <f>IF(AND('[1]MAPA DE RIESGO'!$Z$61="Media",'[1]MAPA DE RIESGO'!$AB$61="Mayor"),CONCATENATE("R8C",'[1]MAPA DE RIESGO'!$P$61),"")</f>
        <v/>
      </c>
      <c r="AF34" s="55" t="str">
        <f>IF(AND('[1]MAPA DE RIESGO'!$Z$62="Media",'[1]MAPA DE RIESGO'!$AB$62="Mayor"),CONCATENATE("R8C",'[1]MAPA DE RIESGO'!$P$62),"")</f>
        <v/>
      </c>
      <c r="AG34" s="56" t="str">
        <f>IF(AND('[1]MAPA DE RIESGO'!$Z$63="Media",'[1]MAPA DE RIESGO'!$AB$63="Mayor"),CONCATENATE("R8C",'[1]MAPA DE RIESGO'!$P$63),"")</f>
        <v/>
      </c>
      <c r="AH34" s="57" t="str">
        <f>IF(AND('[1]MAPA DE RIESGO'!$Z$58="Media",'[1]MAPA DE RIESGO'!$AB$58="Catastrófico"),CONCATENATE("R8C",'[1]MAPA DE RIESGO'!$P$58),"")</f>
        <v/>
      </c>
      <c r="AI34" s="58" t="str">
        <f>IF(AND('[1]MAPA DE RIESGO'!$Z$59="Media",'[1]MAPA DE RIESGO'!$AB$59="Catastrófico"),CONCATENATE("R8C",'[1]MAPA DE RIESGO'!$P$59),"")</f>
        <v/>
      </c>
      <c r="AJ34" s="58" t="str">
        <f>IF(AND('[1]MAPA DE RIESGO'!$Z$60="Media",'[1]MAPA DE RIESGO'!$AB$60="Catastrófico"),CONCATENATE("R8C",'[1]MAPA DE RIESGO'!$P$60),"")</f>
        <v/>
      </c>
      <c r="AK34" s="58" t="s">
        <v>363</v>
      </c>
      <c r="AL34" s="58" t="str">
        <f>IF(AND('[1]MAPA DE RIESGO'!$Z$62="Media",'[1]MAPA DE RIESGO'!$AB$62="Catastrófico"),CONCATENATE("R8C",'[1]MAPA DE RIESGO'!$P$62),"")</f>
        <v/>
      </c>
      <c r="AM34" s="59" t="str">
        <f>IF(AND('[1]MAPA DE RIESGO'!$Z$63="Media",'[1]MAPA DE RIESGO'!$AB$63="Catastrófico"),CONCATENATE("R8C",'[1]MAPA DE RIESGO'!$P$63),"")</f>
        <v/>
      </c>
      <c r="AN34" s="47"/>
      <c r="AO34" s="178"/>
      <c r="AP34" s="179"/>
      <c r="AQ34" s="179"/>
      <c r="AR34" s="179"/>
      <c r="AS34" s="179"/>
      <c r="AT34" s="180"/>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row>
    <row r="35" spans="1:80" ht="15" customHeight="1" x14ac:dyDescent="0.25">
      <c r="A35" s="47"/>
      <c r="B35" s="154"/>
      <c r="C35" s="154"/>
      <c r="D35" s="155"/>
      <c r="E35" s="145"/>
      <c r="F35" s="146"/>
      <c r="G35" s="146"/>
      <c r="H35" s="146"/>
      <c r="I35" s="147"/>
      <c r="J35" s="69" t="str">
        <f>IF(AND('[1]MAPA DE RIESGO'!$Z$64="Media",'[1]MAPA DE RIESGO'!$AB$64="Leve"),CONCATENATE("R9C",'[1]MAPA DE RIESGO'!$P$64),"")</f>
        <v/>
      </c>
      <c r="K35" s="70" t="str">
        <f>IF(AND('[1]MAPA DE RIESGO'!$Z$65="Media",'[1]MAPA DE RIESGO'!$AB$65="Leve"),CONCATENATE("R9C",'[1]MAPA DE RIESGO'!$P$65),"")</f>
        <v/>
      </c>
      <c r="L35" s="70" t="str">
        <f>IF(AND('[1]MAPA DE RIESGO'!$Z$66="Media",'[1]MAPA DE RIESGO'!$AB$66="Leve"),CONCATENATE("R9C",'[1]MAPA DE RIESGO'!$P$66),"")</f>
        <v/>
      </c>
      <c r="M35" s="70" t="s">
        <v>363</v>
      </c>
      <c r="N35" s="70" t="str">
        <f>IF(AND('[1]MAPA DE RIESGO'!$Z$68="Media",'[1]MAPA DE RIESGO'!$AB$68="Leve"),CONCATENATE("R9C",'[1]MAPA DE RIESGO'!$P$68),"")</f>
        <v/>
      </c>
      <c r="O35" s="71" t="str">
        <f>IF(AND('[1]MAPA DE RIESGO'!$Z$69="Media",'[1]MAPA DE RIESGO'!$AB$69="Leve"),CONCATENATE("R9C",'[1]MAPA DE RIESGO'!$P$69),"")</f>
        <v/>
      </c>
      <c r="P35" s="69" t="str">
        <f>IF(AND('[1]MAPA DE RIESGO'!$Z$64="Media",'[1]MAPA DE RIESGO'!$AB$64="Menor"),CONCATENATE("R9C",'[1]MAPA DE RIESGO'!$P$64),"")</f>
        <v/>
      </c>
      <c r="Q35" s="70" t="str">
        <f>IF(AND('[1]MAPA DE RIESGO'!$Z$65="Media",'[1]MAPA DE RIESGO'!$AB$65="Menor"),CONCATENATE("R9C",'[1]MAPA DE RIESGO'!$P$65),"")</f>
        <v/>
      </c>
      <c r="R35" s="70" t="str">
        <f>IF(AND('[1]MAPA DE RIESGO'!$Z$66="Media",'[1]MAPA DE RIESGO'!$AB$66="Menor"),CONCATENATE("R9C",'[1]MAPA DE RIESGO'!$P$66),"")</f>
        <v/>
      </c>
      <c r="S35" s="70" t="s">
        <v>363</v>
      </c>
      <c r="T35" s="70" t="str">
        <f>IF(AND('[1]MAPA DE RIESGO'!$Z$68="Media",'[1]MAPA DE RIESGO'!$AB$68="Menor"),CONCATENATE("R9C",'[1]MAPA DE RIESGO'!$P$68),"")</f>
        <v/>
      </c>
      <c r="U35" s="71" t="str">
        <f>IF(AND('[1]MAPA DE RIESGO'!$Z$69="Media",'[1]MAPA DE RIESGO'!$AB$69="Menor"),CONCATENATE("R9C",'[1]MAPA DE RIESGO'!$P$69),"")</f>
        <v/>
      </c>
      <c r="V35" s="76"/>
      <c r="W35" s="76"/>
      <c r="X35" s="76"/>
      <c r="Y35" s="76"/>
      <c r="Z35" s="76"/>
      <c r="AA35" s="71"/>
      <c r="AB35" s="54" t="str">
        <f>IF(AND('[1]MAPA DE RIESGO'!$Z$64="Media",'[1]MAPA DE RIESGO'!$AB$64="Mayor"),CONCATENATE("R9C",'[1]MAPA DE RIESGO'!$P$64),"")</f>
        <v/>
      </c>
      <c r="AC35" s="55" t="str">
        <f>IF(AND('[1]MAPA DE RIESGO'!$Z$65="Media",'[1]MAPA DE RIESGO'!$AB$65="Mayor"),CONCATENATE("R9C",'[1]MAPA DE RIESGO'!$P$65),"")</f>
        <v/>
      </c>
      <c r="AD35" s="55" t="str">
        <f>IF(AND('[1]MAPA DE RIESGO'!$Z$66="Media",'[1]MAPA DE RIESGO'!$AB$66="Mayor"),CONCATENATE("R9C",'[1]MAPA DE RIESGO'!$P$66),"")</f>
        <v/>
      </c>
      <c r="AE35" s="55" t="s">
        <v>363</v>
      </c>
      <c r="AF35" s="55" t="str">
        <f>IF(AND('[1]MAPA DE RIESGO'!$Z$68="Media",'[1]MAPA DE RIESGO'!$AB$68="Mayor"),CONCATENATE("R9C",'[1]MAPA DE RIESGO'!$P$68),"")</f>
        <v/>
      </c>
      <c r="AG35" s="56" t="str">
        <f>IF(AND('[1]MAPA DE RIESGO'!$Z$69="Media",'[1]MAPA DE RIESGO'!$AB$69="Mayor"),CONCATENATE("R9C",'[1]MAPA DE RIESGO'!$P$69),"")</f>
        <v/>
      </c>
      <c r="AH35" s="57" t="str">
        <f>IF(AND('[1]MAPA DE RIESGO'!$Z$64="Media",'[1]MAPA DE RIESGO'!$AB$64="Catastrófico"),CONCATENATE("R9C",'[1]MAPA DE RIESGO'!$P$64),"")</f>
        <v/>
      </c>
      <c r="AI35" s="58" t="str">
        <f>IF(AND('[1]MAPA DE RIESGO'!$Z$65="Media",'[1]MAPA DE RIESGO'!$AB$65="Catastrófico"),CONCATENATE("R9C",'[1]MAPA DE RIESGO'!$P$65),"")</f>
        <v/>
      </c>
      <c r="AJ35" s="58" t="str">
        <f>IF(AND('[1]MAPA DE RIESGO'!$Z$66="Media",'[1]MAPA DE RIESGO'!$AB$66="Catastrófico"),CONCATENATE("R9C",'[1]MAPA DE RIESGO'!$P$66),"")</f>
        <v/>
      </c>
      <c r="AK35" s="58" t="s">
        <v>363</v>
      </c>
      <c r="AL35" s="58" t="str">
        <f>IF(AND('[1]MAPA DE RIESGO'!$Z$68="Media",'[1]MAPA DE RIESGO'!$AB$68="Catastrófico"),CONCATENATE("R9C",'[1]MAPA DE RIESGO'!$P$68),"")</f>
        <v/>
      </c>
      <c r="AM35" s="59" t="str">
        <f>IF(AND('[1]MAPA DE RIESGO'!$Z$69="Media",'[1]MAPA DE RIESGO'!$AB$69="Catastrófico"),CONCATENATE("R9C",'[1]MAPA DE RIESGO'!$P$69),"")</f>
        <v/>
      </c>
      <c r="AN35" s="47"/>
      <c r="AO35" s="178"/>
      <c r="AP35" s="179"/>
      <c r="AQ35" s="179"/>
      <c r="AR35" s="179"/>
      <c r="AS35" s="179"/>
      <c r="AT35" s="180"/>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row>
    <row r="36" spans="1:80" ht="15.75" customHeight="1" thickBot="1" x14ac:dyDescent="0.3">
      <c r="A36" s="47"/>
      <c r="B36" s="154"/>
      <c r="C36" s="154"/>
      <c r="D36" s="155"/>
      <c r="E36" s="148"/>
      <c r="F36" s="149"/>
      <c r="G36" s="149"/>
      <c r="H36" s="149"/>
      <c r="I36" s="150"/>
      <c r="J36" s="69" t="str">
        <f>IF(AND('[1]MAPA DE RIESGO'!$Z$70="Media",'[1]MAPA DE RIESGO'!$AB$70="Leve"),CONCATENATE("R10C",'[1]MAPA DE RIESGO'!$P$70),"")</f>
        <v/>
      </c>
      <c r="K36" s="70" t="str">
        <f>IF(AND('[1]MAPA DE RIESGO'!$Z$71="Media",'[1]MAPA DE RIESGO'!$AB$71="Leve"),CONCATENATE("R10C",'[1]MAPA DE RIESGO'!$P$71),"")</f>
        <v/>
      </c>
      <c r="L36" s="70" t="str">
        <f>IF(AND('[1]MAPA DE RIESGO'!$Z$72="Media",'[1]MAPA DE RIESGO'!$AB$72="Leve"),CONCATENATE("R10C",'[1]MAPA DE RIESGO'!$P$72),"")</f>
        <v/>
      </c>
      <c r="M36" s="70" t="str">
        <f>IF(AND('[1]MAPA DE RIESGO'!$Z$73="Media",'[1]MAPA DE RIESGO'!$AB$73="Leve"),CONCATENATE("R10C",'[1]MAPA DE RIESGO'!$P$73),"")</f>
        <v/>
      </c>
      <c r="N36" s="70" t="str">
        <f>IF(AND('[1]MAPA DE RIESGO'!$Z$74="Media",'[1]MAPA DE RIESGO'!$AB$74="Leve"),CONCATENATE("R10C",'[1]MAPA DE RIESGO'!$P$74),"")</f>
        <v/>
      </c>
      <c r="O36" s="71" t="str">
        <f>IF(AND('[1]MAPA DE RIESGO'!$Z$75="Media",'[1]MAPA DE RIESGO'!$AB$75="Leve"),CONCATENATE("R10C",'[1]MAPA DE RIESGO'!$P$75),"")</f>
        <v/>
      </c>
      <c r="P36" s="69" t="str">
        <f>IF(AND('[1]MAPA DE RIESGO'!$Z$70="Media",'[1]MAPA DE RIESGO'!$AB$70="Menor"),CONCATENATE("R10C",'[1]MAPA DE RIESGO'!$P$70),"")</f>
        <v/>
      </c>
      <c r="Q36" s="70" t="str">
        <f>IF(AND('[1]MAPA DE RIESGO'!$Z$71="Media",'[1]MAPA DE RIESGO'!$AB$71="Menor"),CONCATENATE("R10C",'[1]MAPA DE RIESGO'!$P$71),"")</f>
        <v/>
      </c>
      <c r="R36" s="70" t="str">
        <f>IF(AND('[1]MAPA DE RIESGO'!$Z$72="Media",'[1]MAPA DE RIESGO'!$AB$72="Menor"),CONCATENATE("R10C",'[1]MAPA DE RIESGO'!$P$72),"")</f>
        <v/>
      </c>
      <c r="S36" s="70" t="str">
        <f>IF(AND('[1]MAPA DE RIESGO'!$Z$73="Media",'[1]MAPA DE RIESGO'!$AB$73="Menor"),CONCATENATE("R10C",'[1]MAPA DE RIESGO'!$P$73),"")</f>
        <v/>
      </c>
      <c r="T36" s="70" t="str">
        <f>IF(AND('[1]MAPA DE RIESGO'!$Z$74="Media",'[1]MAPA DE RIESGO'!$AB$74="Menor"),CONCATENATE("R10C",'[1]MAPA DE RIESGO'!$P$74),"")</f>
        <v/>
      </c>
      <c r="U36" s="71" t="str">
        <f>IF(AND('[1]MAPA DE RIESGO'!$Z$75="Media",'[1]MAPA DE RIESGO'!$AB$75="Menor"),CONCATENATE("R10C",'[1]MAPA DE RIESGO'!$P$75),"")</f>
        <v/>
      </c>
      <c r="V36" s="69">
        <v>39</v>
      </c>
      <c r="W36" s="70">
        <v>40</v>
      </c>
      <c r="X36" s="70">
        <v>41</v>
      </c>
      <c r="Y36" s="70">
        <v>42</v>
      </c>
      <c r="Z36" s="70">
        <v>43</v>
      </c>
      <c r="AA36" s="71">
        <v>44</v>
      </c>
      <c r="AB36" s="60" t="str">
        <f>IF(AND('[1]MAPA DE RIESGO'!$Z$70="Media",'[1]MAPA DE RIESGO'!$AB$70="Mayor"),CONCATENATE("R10C",'[1]MAPA DE RIESGO'!$P$70),"")</f>
        <v/>
      </c>
      <c r="AC36" s="61" t="str">
        <f>IF(AND('[1]MAPA DE RIESGO'!$Z$71="Media",'[1]MAPA DE RIESGO'!$AB$71="Mayor"),CONCATENATE("R10C",'[1]MAPA DE RIESGO'!$P$71),"")</f>
        <v/>
      </c>
      <c r="AD36" s="61" t="str">
        <f>IF(AND('[1]MAPA DE RIESGO'!$Z$72="Media",'[1]MAPA DE RIESGO'!$AB$72="Mayor"),CONCATENATE("R10C",'[1]MAPA DE RIESGO'!$P$72),"")</f>
        <v/>
      </c>
      <c r="AE36" s="61" t="str">
        <f>IF(AND('[1]MAPA DE RIESGO'!$Z$73="Media",'[1]MAPA DE RIESGO'!$AB$73="Mayor"),CONCATENATE("R10C",'[1]MAPA DE RIESGO'!$P$73),"")</f>
        <v/>
      </c>
      <c r="AF36" s="61" t="str">
        <f>IF(AND('[1]MAPA DE RIESGO'!$Z$74="Media",'[1]MAPA DE RIESGO'!$AB$74="Mayor"),CONCATENATE("R10C",'[1]MAPA DE RIESGO'!$P$74),"")</f>
        <v/>
      </c>
      <c r="AG36" s="62" t="str">
        <f>IF(AND('[1]MAPA DE RIESGO'!$Z$75="Media",'[1]MAPA DE RIESGO'!$AB$75="Mayor"),CONCATENATE("R10C",'[1]MAPA DE RIESGO'!$P$75),"")</f>
        <v/>
      </c>
      <c r="AH36" s="63" t="str">
        <f>IF(AND('[1]MAPA DE RIESGO'!$Z$70="Media",'[1]MAPA DE RIESGO'!$AB$70="Catastrófico"),CONCATENATE("R10C",'[1]MAPA DE RIESGO'!$P$70),"")</f>
        <v/>
      </c>
      <c r="AI36" s="64" t="str">
        <f>IF(AND('[1]MAPA DE RIESGO'!$Z$71="Media",'[1]MAPA DE RIESGO'!$AB$71="Catastrófico"),CONCATENATE("R10C",'[1]MAPA DE RIESGO'!$P$71),"")</f>
        <v/>
      </c>
      <c r="AJ36" s="64" t="str">
        <f>IF(AND('[1]MAPA DE RIESGO'!$Z$72="Media",'[1]MAPA DE RIESGO'!$AB$72="Catastrófico"),CONCATENATE("R10C",'[1]MAPA DE RIESGO'!$P$72),"")</f>
        <v/>
      </c>
      <c r="AK36" s="64" t="str">
        <f>IF(AND('[1]MAPA DE RIESGO'!$Z$73="Media",'[1]MAPA DE RIESGO'!$AB$73="Catastrófico"),CONCATENATE("R10C",'[1]MAPA DE RIESGO'!$P$73),"")</f>
        <v/>
      </c>
      <c r="AL36" s="64" t="str">
        <f>IF(AND('[1]MAPA DE RIESGO'!$Z$74="Media",'[1]MAPA DE RIESGO'!$AB$74="Catastrófico"),CONCATENATE("R10C",'[1]MAPA DE RIESGO'!$P$74),"")</f>
        <v/>
      </c>
      <c r="AM36" s="65" t="str">
        <f>IF(AND('[1]MAPA DE RIESGO'!$Z$75="Media",'[1]MAPA DE RIESGO'!$AB$75="Catastrófico"),CONCATENATE("R10C",'[1]MAPA DE RIESGO'!$P$75),"")</f>
        <v/>
      </c>
      <c r="AN36" s="47"/>
      <c r="AO36" s="181"/>
      <c r="AP36" s="182"/>
      <c r="AQ36" s="182"/>
      <c r="AR36" s="182"/>
      <c r="AS36" s="182"/>
      <c r="AT36" s="183"/>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row>
    <row r="37" spans="1:80" ht="15" customHeight="1" x14ac:dyDescent="0.25">
      <c r="A37" s="47"/>
      <c r="B37" s="154"/>
      <c r="C37" s="154"/>
      <c r="D37" s="155"/>
      <c r="E37" s="142" t="s">
        <v>364</v>
      </c>
      <c r="F37" s="143"/>
      <c r="G37" s="143"/>
      <c r="H37" s="143"/>
      <c r="I37" s="143"/>
      <c r="J37" s="77" t="str">
        <f>IF(AND('[1]MAPA DE RIESGO'!$Z$16="Baja",'[1]MAPA DE RIESGO'!$AB$16="Leve"),CONCATENATE("R1C",'[1]MAPA DE RIESGO'!$P$16),"")</f>
        <v/>
      </c>
      <c r="K37" s="78" t="str">
        <f>IF(AND('[1]MAPA DE RIESGO'!$Z$17="Baja",'[1]MAPA DE RIESGO'!$AB$17="Leve"),CONCATENATE("R1C",'[1]MAPA DE RIESGO'!$P$17),"")</f>
        <v/>
      </c>
      <c r="L37" s="78" t="str">
        <f>IF(AND('[1]MAPA DE RIESGO'!$Z$18="Baja",'[1]MAPA DE RIESGO'!$AB$18="Leve"),CONCATENATE("R1C",'[1]MAPA DE RIESGO'!$P$18),"")</f>
        <v/>
      </c>
      <c r="M37" s="78" t="str">
        <f>IF(AND('[1]MAPA DE RIESGO'!$Z$19="Baja",'[1]MAPA DE RIESGO'!$AB$19="Leve"),CONCATENATE("R1C",'[1]MAPA DE RIESGO'!$P$19),"")</f>
        <v/>
      </c>
      <c r="N37" s="78" t="str">
        <f>IF(AND('[1]MAPA DE RIESGO'!$Z$20="Baja",'[1]MAPA DE RIESGO'!$AB$20="Leve"),CONCATENATE("R1C",'[1]MAPA DE RIESGO'!$P$20),"")</f>
        <v/>
      </c>
      <c r="O37" s="79" t="str">
        <f>IF(AND('[1]MAPA DE RIESGO'!$Z$21="Baja",'[1]MAPA DE RIESGO'!$AB$21="Leve"),CONCATENATE("R1C",'[1]MAPA DE RIESGO'!$P$21),"")</f>
        <v/>
      </c>
      <c r="P37" s="66" t="str">
        <f>IF(AND('[1]MAPA DE RIESGO'!$Z$16="Baja",'[1]MAPA DE RIESGO'!$AB$16="Menor"),CONCATENATE("R1C",'[1]MAPA DE RIESGO'!$P$16),"")</f>
        <v/>
      </c>
      <c r="Q37" s="67" t="str">
        <f>IF(AND('[1]MAPA DE RIESGO'!$Z$17="Baja",'[1]MAPA DE RIESGO'!$AB$17="Menor"),CONCATENATE("R1C",'[1]MAPA DE RIESGO'!$P$17),"")</f>
        <v/>
      </c>
      <c r="R37" s="67" t="str">
        <f>IF(AND('[1]MAPA DE RIESGO'!$Z$18="Baja",'[1]MAPA DE RIESGO'!$AB$18="Menor"),CONCATENATE("R1C",'[1]MAPA DE RIESGO'!$P$18),"")</f>
        <v/>
      </c>
      <c r="S37" s="67" t="str">
        <f>IF(AND('[1]MAPA DE RIESGO'!$Z$19="Baja",'[1]MAPA DE RIESGO'!$AB$19="Menor"),CONCATENATE("R1C",'[1]MAPA DE RIESGO'!$P$19),"")</f>
        <v/>
      </c>
      <c r="T37" s="67" t="str">
        <f>IF(AND('[1]MAPA DE RIESGO'!$Z$20="Baja",'[1]MAPA DE RIESGO'!$AB$20="Menor"),CONCATENATE("R1C",'[1]MAPA DE RIESGO'!$P$20),"")</f>
        <v/>
      </c>
      <c r="U37" s="68" t="str">
        <f>IF(AND('[1]MAPA DE RIESGO'!$Z$21="Baja",'[1]MAPA DE RIESGO'!$AB$21="Menor"),CONCATENATE("R1C",'[1]MAPA DE RIESGO'!$P$21),"")</f>
        <v/>
      </c>
      <c r="V37" s="66" t="s">
        <v>363</v>
      </c>
      <c r="W37" s="67" t="s">
        <v>363</v>
      </c>
      <c r="X37" s="67" t="str">
        <f>IF(AND('[1]MAPA DE RIESGO'!$Z$18="Baja",'[1]MAPA DE RIESGO'!$AB$18="Moderado"),CONCATENATE("R1C",'[1]MAPA DE RIESGO'!$P$18),"")</f>
        <v/>
      </c>
      <c r="Y37" s="67" t="str">
        <f>IF(AND('[1]MAPA DE RIESGO'!$Z$19="Baja",'[1]MAPA DE RIESGO'!$AB$19="Moderado"),CONCATENATE("R1C",'[1]MAPA DE RIESGO'!$P$19),"")</f>
        <v/>
      </c>
      <c r="Z37" s="67" t="str">
        <f>IF(AND('[1]MAPA DE RIESGO'!$Z$20="Baja",'[1]MAPA DE RIESGO'!$AB$20="Moderado"),CONCATENATE("R1C",'[1]MAPA DE RIESGO'!$P$20),"")</f>
        <v/>
      </c>
      <c r="AA37" s="68" t="str">
        <f>IF(AND('[1]MAPA DE RIESGO'!$Z$21="Baja",'[1]MAPA DE RIESGO'!$AB$21="Moderado"),CONCATENATE("R1C",'[1]MAPA DE RIESGO'!$P$21),"")</f>
        <v/>
      </c>
      <c r="AB37" s="80" t="str">
        <f>IF(AND('[1]MAPA DE RIESGO'!$Z$16="Baja",'[1]MAPA DE RIESGO'!$AB$16="Mayor"),CONCATENATE("R1C",'[1]MAPA DE RIESGO'!$P$16),"")</f>
        <v/>
      </c>
      <c r="AC37" s="49" t="str">
        <f>IF(AND('[1]MAPA DE RIESGO'!$Z$17="Baja",'[1]MAPA DE RIESGO'!$AB$17="Mayor"),CONCATENATE("R1C",'[1]MAPA DE RIESGO'!$P$17),"")</f>
        <v/>
      </c>
      <c r="AD37" s="49" t="str">
        <f>IF(AND('[1]MAPA DE RIESGO'!$Z$18="Baja",'[1]MAPA DE RIESGO'!$AB$18="Mayor"),CONCATENATE("R1C",'[1]MAPA DE RIESGO'!$P$18),"")</f>
        <v/>
      </c>
      <c r="AE37" s="49" t="str">
        <f>IF(AND('[1]MAPA DE RIESGO'!$Z$19="Baja",'[1]MAPA DE RIESGO'!$AB$19="Mayor"),CONCATENATE("R1C",'[1]MAPA DE RIESGO'!$P$19),"")</f>
        <v/>
      </c>
      <c r="AF37" s="49" t="str">
        <f>IF(AND('[1]MAPA DE RIESGO'!$Z$20="Baja",'[1]MAPA DE RIESGO'!$AB$20="Mayor"),CONCATENATE("R1C",'[1]MAPA DE RIESGO'!$P$20),"")</f>
        <v/>
      </c>
      <c r="AG37" s="50" t="str">
        <f>IF(AND('[1]MAPA DE RIESGO'!$Z$21="Baja",'[1]MAPA DE RIESGO'!$AB$21="Mayor"),CONCATENATE("R1C",'[1]MAPA DE RIESGO'!$P$21),"")</f>
        <v/>
      </c>
      <c r="AH37" s="51" t="str">
        <f>IF(AND('[1]MAPA DE RIESGO'!$Z$16="Baja",'[1]MAPA DE RIESGO'!$AB$16="Catastrófico"),CONCATENATE("R1C",'[1]MAPA DE RIESGO'!$P$16),"")</f>
        <v/>
      </c>
      <c r="AI37" s="52" t="str">
        <f>IF(AND('[1]MAPA DE RIESGO'!$Z$17="Baja",'[1]MAPA DE RIESGO'!$AB$17="Catastrófico"),CONCATENATE("R1C",'[1]MAPA DE RIESGO'!$P$17),"")</f>
        <v/>
      </c>
      <c r="AJ37" s="52" t="str">
        <f>IF(AND('[1]MAPA DE RIESGO'!$Z$18="Baja",'[1]MAPA DE RIESGO'!$AB$18="Catastrófico"),CONCATENATE("R1C",'[1]MAPA DE RIESGO'!$P$18),"")</f>
        <v/>
      </c>
      <c r="AK37" s="52" t="str">
        <f>IF(AND('[1]MAPA DE RIESGO'!$Z$19="Baja",'[1]MAPA DE RIESGO'!$AB$19="Catastrófico"),CONCATENATE("R1C",'[1]MAPA DE RIESGO'!$P$19),"")</f>
        <v/>
      </c>
      <c r="AL37" s="52" t="str">
        <f>IF(AND('[1]MAPA DE RIESGO'!$Z$20="Baja",'[1]MAPA DE RIESGO'!$AB$20="Catastrófico"),CONCATENATE("R1C",'[1]MAPA DE RIESGO'!$P$20),"")</f>
        <v/>
      </c>
      <c r="AM37" s="53" t="str">
        <f>IF(AND('[1]MAPA DE RIESGO'!$Z$21="Baja",'[1]MAPA DE RIESGO'!$AB$21="Catastrófico"),CONCATENATE("R1C",'[1]MAPA DE RIESGO'!$P$21),"")</f>
        <v/>
      </c>
      <c r="AN37" s="47"/>
      <c r="AO37" s="184" t="s">
        <v>365</v>
      </c>
      <c r="AP37" s="185"/>
      <c r="AQ37" s="185"/>
      <c r="AR37" s="185"/>
      <c r="AS37" s="185"/>
      <c r="AT37" s="186"/>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row>
    <row r="38" spans="1:80" ht="15" customHeight="1" x14ac:dyDescent="0.25">
      <c r="A38" s="47"/>
      <c r="B38" s="154"/>
      <c r="C38" s="154"/>
      <c r="D38" s="155"/>
      <c r="E38" s="165"/>
      <c r="F38" s="146"/>
      <c r="G38" s="146"/>
      <c r="H38" s="146"/>
      <c r="I38" s="146"/>
      <c r="J38" s="81" t="str">
        <f>IF(AND('[1]MAPA DE RIESGO'!$Z$22="Baja",'[1]MAPA DE RIESGO'!$AB$22="Leve"),CONCATENATE("R2C",'[1]MAPA DE RIESGO'!$P$22),"")</f>
        <v/>
      </c>
      <c r="K38" s="82" t="str">
        <f>IF(AND('[1]MAPA DE RIESGO'!$Z$23="Baja",'[1]MAPA DE RIESGO'!$AB$23="Leve"),CONCATENATE("R2C",'[1]MAPA DE RIESGO'!$P$23),"")</f>
        <v/>
      </c>
      <c r="L38" s="82" t="str">
        <f>IF(AND('[1]MAPA DE RIESGO'!$Z$24="Baja",'[1]MAPA DE RIESGO'!$AB$24="Leve"),CONCATENATE("R2C",'[1]MAPA DE RIESGO'!$P$24),"")</f>
        <v/>
      </c>
      <c r="M38" s="82" t="str">
        <f>IF(AND('[1]MAPA DE RIESGO'!$Z$25="Baja",'[1]MAPA DE RIESGO'!$AB$25="Leve"),CONCATENATE("R2C",'[1]MAPA DE RIESGO'!$P$25),"")</f>
        <v/>
      </c>
      <c r="N38" s="82" t="str">
        <f>IF(AND('[1]MAPA DE RIESGO'!$Z$26="Baja",'[1]MAPA DE RIESGO'!$AB$26="Leve"),CONCATENATE("R2C",'[1]MAPA DE RIESGO'!$P$26),"")</f>
        <v/>
      </c>
      <c r="O38" s="83" t="str">
        <f>IF(AND('[1]MAPA DE RIESGO'!$Z$27="Baja",'[1]MAPA DE RIESGO'!$AB$27="Leve"),CONCATENATE("R2C",'[1]MAPA DE RIESGO'!$P$27),"")</f>
        <v/>
      </c>
      <c r="P38" s="69" t="str">
        <f>IF(AND('[1]MAPA DE RIESGO'!$Z$22="Baja",'[1]MAPA DE RIESGO'!$AB$22="Menor"),CONCATENATE("R2C",'[1]MAPA DE RIESGO'!$P$22),"")</f>
        <v/>
      </c>
      <c r="Q38" s="70" t="str">
        <f>IF(AND('[1]MAPA DE RIESGO'!$Z$23="Baja",'[1]MAPA DE RIESGO'!$AB$23="Menor"),CONCATENATE("R2C",'[1]MAPA DE RIESGO'!$P$23),"")</f>
        <v/>
      </c>
      <c r="R38" s="70" t="str">
        <f>IF(AND('[1]MAPA DE RIESGO'!$Z$24="Baja",'[1]MAPA DE RIESGO'!$AB$24="Menor"),CONCATENATE("R2C",'[1]MAPA DE RIESGO'!$P$24),"")</f>
        <v/>
      </c>
      <c r="S38" s="70" t="str">
        <f>IF(AND('[1]MAPA DE RIESGO'!$Z$25="Baja",'[1]MAPA DE RIESGO'!$AB$25="Menor"),CONCATENATE("R2C",'[1]MAPA DE RIESGO'!$P$25),"")</f>
        <v/>
      </c>
      <c r="T38" s="70" t="str">
        <f>IF(AND('[1]MAPA DE RIESGO'!$Z$26="Baja",'[1]MAPA DE RIESGO'!$AB$26="Menor"),CONCATENATE("R2C",'[1]MAPA DE RIESGO'!$P$26),"")</f>
        <v/>
      </c>
      <c r="U38" s="71" t="str">
        <f>IF(AND('[1]MAPA DE RIESGO'!$Z$27="Baja",'[1]MAPA DE RIESGO'!$AB$27="Menor"),CONCATENATE("R2C",'[1]MAPA DE RIESGO'!$P$27),"")</f>
        <v/>
      </c>
      <c r="V38" s="69" t="s">
        <v>363</v>
      </c>
      <c r="W38" s="70" t="str">
        <f>IF(AND('[1]MAPA DE RIESGO'!$Z$23="Baja",'[1]MAPA DE RIESGO'!$AB$23="Moderado"),CONCATENATE("R2C",'[1]MAPA DE RIESGO'!$P$23),"")</f>
        <v/>
      </c>
      <c r="X38" s="70" t="str">
        <f>IF(AND('[1]MAPA DE RIESGO'!$Z$24="Baja",'[1]MAPA DE RIESGO'!$AB$24="Moderado"),CONCATENATE("R2C",'[1]MAPA DE RIESGO'!$P$24),"")</f>
        <v/>
      </c>
      <c r="Y38" s="70" t="str">
        <f>IF(AND('[1]MAPA DE RIESGO'!$Z$25="Baja",'[1]MAPA DE RIESGO'!$AB$25="Moderado"),CONCATENATE("R2C",'[1]MAPA DE RIESGO'!$P$25),"")</f>
        <v/>
      </c>
      <c r="Z38" s="70" t="str">
        <f>IF(AND('[1]MAPA DE RIESGO'!$Z$26="Baja",'[1]MAPA DE RIESGO'!$AB$26="Moderado"),CONCATENATE("R2C",'[1]MAPA DE RIESGO'!$P$26),"")</f>
        <v/>
      </c>
      <c r="AA38" s="71" t="str">
        <f>IF(AND('[1]MAPA DE RIESGO'!$Z$27="Baja",'[1]MAPA DE RIESGO'!$AB$27="Moderado"),CONCATENATE("R2C",'[1]MAPA DE RIESGO'!$P$27),"")</f>
        <v/>
      </c>
      <c r="AB38" s="54" t="str">
        <f>IF(AND('[1]MAPA DE RIESGO'!$Z$22="Baja",'[1]MAPA DE RIESGO'!$AB$22="Mayor"),CONCATENATE("R2C",'[1]MAPA DE RIESGO'!$P$22),"")</f>
        <v/>
      </c>
      <c r="AC38" s="55" t="str">
        <f>IF(AND('[1]MAPA DE RIESGO'!$Z$23="Baja",'[1]MAPA DE RIESGO'!$AB$23="Mayor"),CONCATENATE("R2C",'[1]MAPA DE RIESGO'!$P$23),"")</f>
        <v/>
      </c>
      <c r="AD38" s="55" t="str">
        <f>IF(AND('[1]MAPA DE RIESGO'!$Z$24="Baja",'[1]MAPA DE RIESGO'!$AB$24="Mayor"),CONCATENATE("R2C",'[1]MAPA DE RIESGO'!$P$24),"")</f>
        <v/>
      </c>
      <c r="AE38" s="55" t="str">
        <f>IF(AND('[1]MAPA DE RIESGO'!$Z$25="Baja",'[1]MAPA DE RIESGO'!$AB$25="Mayor"),CONCATENATE("R2C",'[1]MAPA DE RIESGO'!$P$25),"")</f>
        <v/>
      </c>
      <c r="AF38" s="55" t="str">
        <f>IF(AND('[1]MAPA DE RIESGO'!$Z$26="Baja",'[1]MAPA DE RIESGO'!$AB$26="Mayor"),CONCATENATE("R2C",'[1]MAPA DE RIESGO'!$P$26),"")</f>
        <v/>
      </c>
      <c r="AG38" s="56" t="str">
        <f>IF(AND('[1]MAPA DE RIESGO'!$Z$27="Baja",'[1]MAPA DE RIESGO'!$AB$27="Mayor"),CONCATENATE("R2C",'[1]MAPA DE RIESGO'!$P$27),"")</f>
        <v/>
      </c>
      <c r="AH38" s="57" t="str">
        <f>IF(AND('[1]MAPA DE RIESGO'!$Z$22="Baja",'[1]MAPA DE RIESGO'!$AB$22="Catastrófico"),CONCATENATE("R2C",'[1]MAPA DE RIESGO'!$P$22),"")</f>
        <v/>
      </c>
      <c r="AI38" s="58" t="str">
        <f>IF(AND('[1]MAPA DE RIESGO'!$Z$23="Baja",'[1]MAPA DE RIESGO'!$AB$23="Catastrófico"),CONCATENATE("R2C",'[1]MAPA DE RIESGO'!$P$23),"")</f>
        <v/>
      </c>
      <c r="AJ38" s="58" t="str">
        <f>IF(AND('[1]MAPA DE RIESGO'!$Z$24="Baja",'[1]MAPA DE RIESGO'!$AB$24="Catastrófico"),CONCATENATE("R2C",'[1]MAPA DE RIESGO'!$P$24),"")</f>
        <v/>
      </c>
      <c r="AK38" s="58" t="str">
        <f>IF(AND('[1]MAPA DE RIESGO'!$Z$25="Baja",'[1]MAPA DE RIESGO'!$AB$25="Catastrófico"),CONCATENATE("R2C",'[1]MAPA DE RIESGO'!$P$25),"")</f>
        <v/>
      </c>
      <c r="AL38" s="58" t="str">
        <f>IF(AND('[1]MAPA DE RIESGO'!$Z$26="Baja",'[1]MAPA DE RIESGO'!$AB$26="Catastrófico"),CONCATENATE("R2C",'[1]MAPA DE RIESGO'!$P$26),"")</f>
        <v/>
      </c>
      <c r="AM38" s="59" t="str">
        <f>IF(AND('[1]MAPA DE RIESGO'!$Z$27="Baja",'[1]MAPA DE RIESGO'!$AB$27="Catastrófico"),CONCATENATE("R2C",'[1]MAPA DE RIESGO'!$P$27),"")</f>
        <v/>
      </c>
      <c r="AN38" s="47"/>
      <c r="AO38" s="187"/>
      <c r="AP38" s="188"/>
      <c r="AQ38" s="188"/>
      <c r="AR38" s="188"/>
      <c r="AS38" s="188"/>
      <c r="AT38" s="189"/>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row>
    <row r="39" spans="1:80" ht="15" customHeight="1" x14ac:dyDescent="0.25">
      <c r="A39" s="47"/>
      <c r="B39" s="154"/>
      <c r="C39" s="154"/>
      <c r="D39" s="155"/>
      <c r="E39" s="145"/>
      <c r="F39" s="146"/>
      <c r="G39" s="146"/>
      <c r="H39" s="146"/>
      <c r="I39" s="146"/>
      <c r="J39" s="81" t="str">
        <f>IF(AND('[1]MAPA DE RIESGO'!$Z$28="Baja",'[1]MAPA DE RIESGO'!$AB$28="Leve"),CONCATENATE("R3C",'[1]MAPA DE RIESGO'!$P$28),"")</f>
        <v/>
      </c>
      <c r="K39" s="82"/>
      <c r="L39" s="82" t="str">
        <f>IF(AND('[1]MAPA DE RIESGO'!$Z$30="Baja",'[1]MAPA DE RIESGO'!$AB$30="Leve"),CONCATENATE("R3C",'[1]MAPA DE RIESGO'!$P$30),"")</f>
        <v/>
      </c>
      <c r="M39" s="82" t="str">
        <f>IF(AND('[1]MAPA DE RIESGO'!$Z$31="Baja",'[1]MAPA DE RIESGO'!$AB$31="Leve"),CONCATENATE("R3C",'[1]MAPA DE RIESGO'!$P$31),"")</f>
        <v/>
      </c>
      <c r="N39" s="82" t="str">
        <f>IF(AND('[1]MAPA DE RIESGO'!$Z$32="Baja",'[1]MAPA DE RIESGO'!$AB$32="Leve"),CONCATENATE("R3C",'[1]MAPA DE RIESGO'!$P$32),"")</f>
        <v/>
      </c>
      <c r="O39" s="83" t="str">
        <f>IF(AND('[1]MAPA DE RIESGO'!$Z$33="Baja",'[1]MAPA DE RIESGO'!$AB$33="Leve"),CONCATENATE("R3C",'[1]MAPA DE RIESGO'!$P$33),"")</f>
        <v/>
      </c>
      <c r="P39" s="69" t="str">
        <f>IF(AND('[1]MAPA DE RIESGO'!$Z$28="Baja",'[1]MAPA DE RIESGO'!$AB$28="Menor"),CONCATENATE("R3C",'[1]MAPA DE RIESGO'!$P$28),"")</f>
        <v/>
      </c>
      <c r="Q39" s="70" t="str">
        <f>IF(AND('[1]MAPA DE RIESGO'!$Z$29="Baja",'[1]MAPA DE RIESGO'!$AB$29="Menor"),CONCATENATE("R3C",'[1]MAPA DE RIESGO'!$P$29),"")</f>
        <v/>
      </c>
      <c r="R39" s="70" t="str">
        <f>IF(AND('[1]MAPA DE RIESGO'!$Z$30="Baja",'[1]MAPA DE RIESGO'!$AB$30="Menor"),CONCATENATE("R3C",'[1]MAPA DE RIESGO'!$P$30),"")</f>
        <v/>
      </c>
      <c r="S39" s="70" t="str">
        <f>IF(AND('[1]MAPA DE RIESGO'!$Z$31="Baja",'[1]MAPA DE RIESGO'!$AB$31="Menor"),CONCATENATE("R3C",'[1]MAPA DE RIESGO'!$P$31),"")</f>
        <v/>
      </c>
      <c r="T39" s="70" t="str">
        <f>IF(AND('[1]MAPA DE RIESGO'!$Z$32="Baja",'[1]MAPA DE RIESGO'!$AB$32="Menor"),CONCATENATE("R3C",'[1]MAPA DE RIESGO'!$P$32),"")</f>
        <v/>
      </c>
      <c r="U39" s="71" t="str">
        <f>IF(AND('[1]MAPA DE RIESGO'!$Z$33="Baja",'[1]MAPA DE RIESGO'!$AB$33="Menor"),CONCATENATE("R3C",'[1]MAPA DE RIESGO'!$P$33),"")</f>
        <v/>
      </c>
      <c r="V39" s="69" t="str">
        <f>IF(AND('[1]MAPA DE RIESGO'!$Z$28="Baja",'[1]MAPA DE RIESGO'!$AB$28="Moderado"),CONCATENATE("R3C",'[1]MAPA DE RIESGO'!$P$28),"")</f>
        <v/>
      </c>
      <c r="W39" s="70" t="str">
        <f>IF(AND('[1]MAPA DE RIESGO'!$Z$29="Baja",'[1]MAPA DE RIESGO'!$AB$29="Moderado"),CONCATENATE("R3C",'[1]MAPA DE RIESGO'!$P$29),"")</f>
        <v/>
      </c>
      <c r="X39" s="70" t="str">
        <f>IF(AND('[1]MAPA DE RIESGO'!$Z$30="Baja",'[1]MAPA DE RIESGO'!$AB$30="Moderado"),CONCATENATE("R3C",'[1]MAPA DE RIESGO'!$P$30),"")</f>
        <v/>
      </c>
      <c r="Y39" s="70" t="str">
        <f>IF(AND('[1]MAPA DE RIESGO'!$Z$31="Baja",'[1]MAPA DE RIESGO'!$AB$31="Moderado"),CONCATENATE("R3C",'[1]MAPA DE RIESGO'!$P$31),"")</f>
        <v/>
      </c>
      <c r="Z39" s="70" t="str">
        <f>IF(AND('[1]MAPA DE RIESGO'!$Z$32="Baja",'[1]MAPA DE RIESGO'!$AB$32="Moderado"),CONCATENATE("R3C",'[1]MAPA DE RIESGO'!$P$32),"")</f>
        <v/>
      </c>
      <c r="AA39" s="71" t="str">
        <f>IF(AND('[1]MAPA DE RIESGO'!$Z$33="Baja",'[1]MAPA DE RIESGO'!$AB$33="Moderado"),CONCATENATE("R3C",'[1]MAPA DE RIESGO'!$P$33),"")</f>
        <v/>
      </c>
      <c r="AB39" s="54" t="str">
        <f>IF(AND('[1]MAPA DE RIESGO'!$Z$28="Baja",'[1]MAPA DE RIESGO'!$AB$28="Mayor"),CONCATENATE("R3C",'[1]MAPA DE RIESGO'!$P$28),"")</f>
        <v/>
      </c>
      <c r="AC39" s="55" t="str">
        <f>IF(AND('[1]MAPA DE RIESGO'!$Z$29="Baja",'[1]MAPA DE RIESGO'!$AB$29="Mayor"),CONCATENATE("R3C",'[1]MAPA DE RIESGO'!$P$29),"")</f>
        <v/>
      </c>
      <c r="AD39" s="55" t="str">
        <f>IF(AND('[1]MAPA DE RIESGO'!$Z$30="Baja",'[1]MAPA DE RIESGO'!$AB$30="Mayor"),CONCATENATE("R3C",'[1]MAPA DE RIESGO'!$P$30),"")</f>
        <v/>
      </c>
      <c r="AE39" s="55" t="str">
        <f>IF(AND('[1]MAPA DE RIESGO'!$Z$31="Baja",'[1]MAPA DE RIESGO'!$AB$31="Mayor"),CONCATENATE("R3C",'[1]MAPA DE RIESGO'!$P$31),"")</f>
        <v/>
      </c>
      <c r="AF39" s="55" t="str">
        <f>IF(AND('[1]MAPA DE RIESGO'!$Z$32="Baja",'[1]MAPA DE RIESGO'!$AB$32="Mayor"),CONCATENATE("R3C",'[1]MAPA DE RIESGO'!$P$32),"")</f>
        <v/>
      </c>
      <c r="AG39" s="56" t="str">
        <f>IF(AND('[1]MAPA DE RIESGO'!$Z$33="Baja",'[1]MAPA DE RIESGO'!$AB$33="Mayor"),CONCATENATE("R3C",'[1]MAPA DE RIESGO'!$P$33),"")</f>
        <v/>
      </c>
      <c r="AH39" s="57" t="str">
        <f>IF(AND('[1]MAPA DE RIESGO'!$Z$28="Baja",'[1]MAPA DE RIESGO'!$AB$28="Catastrófico"),CONCATENATE("R3C",'[1]MAPA DE RIESGO'!$P$28),"")</f>
        <v/>
      </c>
      <c r="AI39" s="58" t="str">
        <f>IF(AND('[1]MAPA DE RIESGO'!$Z$29="Baja",'[1]MAPA DE RIESGO'!$AB$29="Catastrófico"),CONCATENATE("R3C",'[1]MAPA DE RIESGO'!$P$29),"")</f>
        <v/>
      </c>
      <c r="AJ39" s="58" t="str">
        <f>IF(AND('[1]MAPA DE RIESGO'!$Z$30="Baja",'[1]MAPA DE RIESGO'!$AB$30="Catastrófico"),CONCATENATE("R3C",'[1]MAPA DE RIESGO'!$P$30),"")</f>
        <v/>
      </c>
      <c r="AK39" s="58" t="str">
        <f>IF(AND('[1]MAPA DE RIESGO'!$Z$31="Baja",'[1]MAPA DE RIESGO'!$AB$31="Catastrófico"),CONCATENATE("R3C",'[1]MAPA DE RIESGO'!$P$31),"")</f>
        <v/>
      </c>
      <c r="AL39" s="58" t="str">
        <f>IF(AND('[1]MAPA DE RIESGO'!$Z$32="Baja",'[1]MAPA DE RIESGO'!$AB$32="Catastrófico"),CONCATENATE("R3C",'[1]MAPA DE RIESGO'!$P$32),"")</f>
        <v/>
      </c>
      <c r="AM39" s="59" t="str">
        <f>IF(AND('[1]MAPA DE RIESGO'!$Z$33="Baja",'[1]MAPA DE RIESGO'!$AB$33="Catastrófico"),CONCATENATE("R3C",'[1]MAPA DE RIESGO'!$P$33),"")</f>
        <v/>
      </c>
      <c r="AN39" s="47"/>
      <c r="AO39" s="187"/>
      <c r="AP39" s="188"/>
      <c r="AQ39" s="188"/>
      <c r="AR39" s="188"/>
      <c r="AS39" s="188"/>
      <c r="AT39" s="189"/>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row>
    <row r="40" spans="1:80" ht="15" customHeight="1" x14ac:dyDescent="0.25">
      <c r="A40" s="47"/>
      <c r="B40" s="154"/>
      <c r="C40" s="154"/>
      <c r="D40" s="155"/>
      <c r="E40" s="145"/>
      <c r="F40" s="146"/>
      <c r="G40" s="146"/>
      <c r="H40" s="146"/>
      <c r="I40" s="146"/>
      <c r="J40" s="81">
        <v>4</v>
      </c>
      <c r="K40" s="82">
        <v>24</v>
      </c>
      <c r="L40" s="82">
        <v>25</v>
      </c>
      <c r="M40" s="82">
        <v>26</v>
      </c>
      <c r="N40" s="82">
        <v>46</v>
      </c>
      <c r="O40" s="83" t="str">
        <f>IF(AND('[1]MAPA DE RIESGO'!$Z$39="Baja",'[1]MAPA DE RIESGO'!$AB$39="Leve"),CONCATENATE("R4C",'[1]MAPA DE RIESGO'!$P$39),"")</f>
        <v/>
      </c>
      <c r="P40" s="69" t="str">
        <f>IF(AND('[1]MAPA DE RIESGO'!$Z$34="Baja",'[1]MAPA DE RIESGO'!$AB$34="Menor"),CONCATENATE("R4C",'[1]MAPA DE RIESGO'!$P$34),"")</f>
        <v/>
      </c>
      <c r="Q40" s="70" t="str">
        <f>IF(AND('[1]MAPA DE RIESGO'!$Z$35="Baja",'[1]MAPA DE RIESGO'!$AB$35="Menor"),CONCATENATE("R4C",'[1]MAPA DE RIESGO'!$P$35),"")</f>
        <v/>
      </c>
      <c r="R40" s="70" t="str">
        <f>IF(AND('[1]MAPA DE RIESGO'!$Z$36="Baja",'[1]MAPA DE RIESGO'!$AB$36="Menor"),CONCATENATE("R4C",'[1]MAPA DE RIESGO'!$P$36),"")</f>
        <v/>
      </c>
      <c r="S40" s="70" t="str">
        <f>IF(AND('[1]MAPA DE RIESGO'!$Z$37="Baja",'[1]MAPA DE RIESGO'!$AB$37="Menor"),CONCATENATE("R4C",'[1]MAPA DE RIESGO'!$P$37),"")</f>
        <v/>
      </c>
      <c r="T40" s="70" t="str">
        <f>IF(AND('[1]MAPA DE RIESGO'!$Z$38="Baja",'[1]MAPA DE RIESGO'!$AB$38="Menor"),CONCATENATE("R4C",'[1]MAPA DE RIESGO'!$P$38),"")</f>
        <v/>
      </c>
      <c r="U40" s="71" t="str">
        <f>IF(AND('[1]MAPA DE RIESGO'!$Z$39="Baja",'[1]MAPA DE RIESGO'!$AB$39="Menor"),CONCATENATE("R4C",'[1]MAPA DE RIESGO'!$P$39),"")</f>
        <v/>
      </c>
      <c r="V40" s="69" t="str">
        <f>IF(AND('[1]MAPA DE RIESGO'!$Z$34="Baja",'[1]MAPA DE RIESGO'!$AB$34="Moderado"),CONCATENATE("R4C",'[1]MAPA DE RIESGO'!$P$34),"")</f>
        <v/>
      </c>
      <c r="W40" s="70" t="str">
        <f>IF(AND('[1]MAPA DE RIESGO'!$Z$35="Baja",'[1]MAPA DE RIESGO'!$AB$35="Moderado"),CONCATENATE("R4C",'[1]MAPA DE RIESGO'!$P$35),"")</f>
        <v/>
      </c>
      <c r="X40" s="70" t="str">
        <f>IF(AND('[1]MAPA DE RIESGO'!$Z$36="Baja",'[1]MAPA DE RIESGO'!$AB$36="Moderado"),CONCATENATE("R4C",'[1]MAPA DE RIESGO'!$P$36),"")</f>
        <v/>
      </c>
      <c r="Y40" s="70" t="str">
        <f>IF(AND('[1]MAPA DE RIESGO'!$Z$37="Baja",'[1]MAPA DE RIESGO'!$AB$37="Moderado"),CONCATENATE("R4C",'[1]MAPA DE RIESGO'!$P$37),"")</f>
        <v/>
      </c>
      <c r="Z40" s="70" t="str">
        <f>IF(AND('[1]MAPA DE RIESGO'!$Z$38="Baja",'[1]MAPA DE RIESGO'!$AB$38="Moderado"),CONCATENATE("R4C",'[1]MAPA DE RIESGO'!$P$38),"")</f>
        <v/>
      </c>
      <c r="AA40" s="71" t="str">
        <f>IF(AND('[1]MAPA DE RIESGO'!$Z$39="Baja",'[1]MAPA DE RIESGO'!$AB$39="Moderado"),CONCATENATE("R4C",'[1]MAPA DE RIESGO'!$P$39),"")</f>
        <v/>
      </c>
      <c r="AB40" s="54" t="str">
        <f>IF(AND('[1]MAPA DE RIESGO'!$Z$34="Baja",'[1]MAPA DE RIESGO'!$AB$34="Mayor"),CONCATENATE("R4C",'[1]MAPA DE RIESGO'!$P$34),"")</f>
        <v/>
      </c>
      <c r="AC40" s="55" t="str">
        <f>IF(AND('[1]MAPA DE RIESGO'!$Z$35="Baja",'[1]MAPA DE RIESGO'!$AB$35="Mayor"),CONCATENATE("R4C",'[1]MAPA DE RIESGO'!$P$35),"")</f>
        <v/>
      </c>
      <c r="AD40" s="55" t="str">
        <f>IF(AND('[1]MAPA DE RIESGO'!$Z$36="Baja",'[1]MAPA DE RIESGO'!$AB$36="Mayor"),CONCATENATE("R4C",'[1]MAPA DE RIESGO'!$P$36),"")</f>
        <v/>
      </c>
      <c r="AE40" s="55" t="str">
        <f>IF(AND('[1]MAPA DE RIESGO'!$Z$37="Baja",'[1]MAPA DE RIESGO'!$AB$37="Mayor"),CONCATENATE("R4C",'[1]MAPA DE RIESGO'!$P$37),"")</f>
        <v/>
      </c>
      <c r="AF40" s="55" t="str">
        <f>IF(AND('[1]MAPA DE RIESGO'!$Z$38="Baja",'[1]MAPA DE RIESGO'!$AB$38="Mayor"),CONCATENATE("R4C",'[1]MAPA DE RIESGO'!$P$38),"")</f>
        <v/>
      </c>
      <c r="AG40" s="56" t="str">
        <f>IF(AND('[1]MAPA DE RIESGO'!$Z$39="Baja",'[1]MAPA DE RIESGO'!$AB$39="Mayor"),CONCATENATE("R4C",'[1]MAPA DE RIESGO'!$P$39),"")</f>
        <v/>
      </c>
      <c r="AH40" s="57" t="str">
        <f>IF(AND('[1]MAPA DE RIESGO'!$Z$34="Baja",'[1]MAPA DE RIESGO'!$AB$34="Catastrófico"),CONCATENATE("R4C",'[1]MAPA DE RIESGO'!$P$34),"")</f>
        <v/>
      </c>
      <c r="AI40" s="58" t="str">
        <f>IF(AND('[1]MAPA DE RIESGO'!$Z$35="Baja",'[1]MAPA DE RIESGO'!$AB$35="Catastrófico"),CONCATENATE("R4C",'[1]MAPA DE RIESGO'!$P$35),"")</f>
        <v/>
      </c>
      <c r="AJ40" s="58" t="str">
        <f>IF(AND('[1]MAPA DE RIESGO'!$Z$36="Baja",'[1]MAPA DE RIESGO'!$AB$36="Catastrófico"),CONCATENATE("R4C",'[1]MAPA DE RIESGO'!$P$36),"")</f>
        <v/>
      </c>
      <c r="AK40" s="58" t="str">
        <f>IF(AND('[1]MAPA DE RIESGO'!$Z$37="Baja",'[1]MAPA DE RIESGO'!$AB$37="Catastrófico"),CONCATENATE("R4C",'[1]MAPA DE RIESGO'!$P$37),"")</f>
        <v/>
      </c>
      <c r="AL40" s="58" t="str">
        <f>IF(AND('[1]MAPA DE RIESGO'!$Z$38="Baja",'[1]MAPA DE RIESGO'!$AB$38="Catastrófico"),CONCATENATE("R4C",'[1]MAPA DE RIESGO'!$P$38),"")</f>
        <v/>
      </c>
      <c r="AM40" s="59" t="str">
        <f>IF(AND('[1]MAPA DE RIESGO'!$Z$39="Baja",'[1]MAPA DE RIESGO'!$AB$39="Catastrófico"),CONCATENATE("R4C",'[1]MAPA DE RIESGO'!$P$39),"")</f>
        <v/>
      </c>
      <c r="AN40" s="47"/>
      <c r="AO40" s="187"/>
      <c r="AP40" s="188"/>
      <c r="AQ40" s="188"/>
      <c r="AR40" s="188"/>
      <c r="AS40" s="188"/>
      <c r="AT40" s="189"/>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row>
    <row r="41" spans="1:80" ht="15" customHeight="1" x14ac:dyDescent="0.25">
      <c r="A41" s="47"/>
      <c r="B41" s="154"/>
      <c r="C41" s="154"/>
      <c r="D41" s="155"/>
      <c r="E41" s="145"/>
      <c r="F41" s="146"/>
      <c r="G41" s="146"/>
      <c r="H41" s="146"/>
      <c r="I41" s="146"/>
      <c r="J41" s="81" t="str">
        <f>IF(AND('[1]MAPA DE RIESGO'!$Z$40="Baja",'[1]MAPA DE RIESGO'!$AB$40="Leve"),CONCATENATE("R5C",'[1]MAPA DE RIESGO'!$P$40),"")</f>
        <v/>
      </c>
      <c r="K41" s="82"/>
      <c r="L41" s="82" t="str">
        <f>IF(AND('[1]MAPA DE RIESGO'!$Z$42="Baja",'[1]MAPA DE RIESGO'!$AB$42="Leve"),CONCATENATE("R5C",'[1]MAPA DE RIESGO'!$P$42),"")</f>
        <v/>
      </c>
      <c r="M41" s="82" t="str">
        <f>IF(AND('[1]MAPA DE RIESGO'!$Z$43="Baja",'[1]MAPA DE RIESGO'!$AB$43="Leve"),CONCATENATE("R5C",'[1]MAPA DE RIESGO'!$P$43),"")</f>
        <v/>
      </c>
      <c r="N41" s="82" t="s">
        <v>363</v>
      </c>
      <c r="O41" s="83" t="s">
        <v>363</v>
      </c>
      <c r="P41" s="69" t="str">
        <f>IF(AND('[1]MAPA DE RIESGO'!$Z$40="Baja",'[1]MAPA DE RIESGO'!$AB$40="Menor"),CONCATENATE("R5C",'[1]MAPA DE RIESGO'!$P$40),"")</f>
        <v/>
      </c>
      <c r="Q41" s="70" t="str">
        <f>IF(AND('[1]MAPA DE RIESGO'!$Z$41="Baja",'[1]MAPA DE RIESGO'!$AB$41="Menor"),CONCATENATE("R5C",'[1]MAPA DE RIESGO'!$P$41),"")</f>
        <v/>
      </c>
      <c r="R41" s="70" t="str">
        <f>IF(AND('[1]MAPA DE RIESGO'!$Z$42="Baja",'[1]MAPA DE RIESGO'!$AB$42="Menor"),CONCATENATE("R5C",'[1]MAPA DE RIESGO'!$P$42),"")</f>
        <v/>
      </c>
      <c r="S41" s="70" t="str">
        <f>IF(AND('[1]MAPA DE RIESGO'!$Z$43="Baja",'[1]MAPA DE RIESGO'!$AB$43="Menor"),CONCATENATE("R5C",'[1]MAPA DE RIESGO'!$P$43),"")</f>
        <v/>
      </c>
      <c r="T41" s="70" t="str">
        <f>IF(AND('[1]MAPA DE RIESGO'!$Z$44="Baja",'[1]MAPA DE RIESGO'!$AB$44="Menor"),CONCATENATE("R5C",'[1]MAPA DE RIESGO'!$P$44),"")</f>
        <v/>
      </c>
      <c r="U41" s="71" t="str">
        <f>IF(AND('[1]MAPA DE RIESGO'!$Z$45="Baja",'[1]MAPA DE RIESGO'!$AB$45="Menor"),CONCATENATE("R5C",'[1]MAPA DE RIESGO'!$P$45),"")</f>
        <v/>
      </c>
      <c r="V41" s="69" t="str">
        <f>IF(AND('[1]MAPA DE RIESGO'!$Z$40="Baja",'[1]MAPA DE RIESGO'!$AB$40="Moderado"),CONCATENATE("R5C",'[1]MAPA DE RIESGO'!$P$40),"")</f>
        <v/>
      </c>
      <c r="W41" s="70" t="str">
        <f>IF(AND('[1]MAPA DE RIESGO'!$Z$41="Baja",'[1]MAPA DE RIESGO'!$AB$41="Moderado"),CONCATENATE("R5C",'[1]MAPA DE RIESGO'!$P$41),"")</f>
        <v/>
      </c>
      <c r="X41" s="70" t="str">
        <f>IF(AND('[1]MAPA DE RIESGO'!$Z$42="Baja",'[1]MAPA DE RIESGO'!$AB$42="Moderado"),CONCATENATE("R5C",'[1]MAPA DE RIESGO'!$P$42),"")</f>
        <v/>
      </c>
      <c r="Y41" s="70" t="str">
        <f>IF(AND('[1]MAPA DE RIESGO'!$Z$43="Baja",'[1]MAPA DE RIESGO'!$AB$43="Moderado"),CONCATENATE("R5C",'[1]MAPA DE RIESGO'!$P$43),"")</f>
        <v/>
      </c>
      <c r="Z41" s="70" t="str">
        <f>IF(AND('[1]MAPA DE RIESGO'!$Z$44="Baja",'[1]MAPA DE RIESGO'!$AB$44="Moderado"),CONCATENATE("R5C",'[1]MAPA DE RIESGO'!$P$44),"")</f>
        <v/>
      </c>
      <c r="AA41" s="71" t="str">
        <f>IF(AND('[1]MAPA DE RIESGO'!$Z$45="Baja",'[1]MAPA DE RIESGO'!$AB$45="Moderado"),CONCATENATE("R5C",'[1]MAPA DE RIESGO'!$P$45),"")</f>
        <v/>
      </c>
      <c r="AB41" s="54" t="str">
        <f>IF(AND('[1]MAPA DE RIESGO'!$Z$40="Baja",'[1]MAPA DE RIESGO'!$AB$40="Mayor"),CONCATENATE("R5C",'[1]MAPA DE RIESGO'!$P$40),"")</f>
        <v/>
      </c>
      <c r="AC41" s="55" t="str">
        <f>IF(AND('[1]MAPA DE RIESGO'!$Z$41="Baja",'[1]MAPA DE RIESGO'!$AB$41="Mayor"),CONCATENATE("R5C",'[1]MAPA DE RIESGO'!$P$41),"")</f>
        <v/>
      </c>
      <c r="AD41" s="55" t="str">
        <f>IF(AND('[1]MAPA DE RIESGO'!$Z$42="Baja",'[1]MAPA DE RIESGO'!$AB$42="Mayor"),CONCATENATE("R5C",'[1]MAPA DE RIESGO'!$P$42),"")</f>
        <v/>
      </c>
      <c r="AE41" s="55" t="str">
        <f>IF(AND('[1]MAPA DE RIESGO'!$Z$43="Baja",'[1]MAPA DE RIESGO'!$AB$43="Mayor"),CONCATENATE("R5C",'[1]MAPA DE RIESGO'!$P$43),"")</f>
        <v/>
      </c>
      <c r="AF41" s="55" t="str">
        <f>IF(AND('[1]MAPA DE RIESGO'!$Z$44="Baja",'[1]MAPA DE RIESGO'!$AB$44="Mayor"),CONCATENATE("R5C",'[1]MAPA DE RIESGO'!$P$44),"")</f>
        <v/>
      </c>
      <c r="AG41" s="56" t="str">
        <f>IF(AND('[1]MAPA DE RIESGO'!$Z$45="Baja",'[1]MAPA DE RIESGO'!$AB$45="Mayor"),CONCATENATE("R5C",'[1]MAPA DE RIESGO'!$P$45),"")</f>
        <v/>
      </c>
      <c r="AH41" s="57" t="str">
        <f>IF(AND('[1]MAPA DE RIESGO'!$Z$40="Baja",'[1]MAPA DE RIESGO'!$AB$40="Catastrófico"),CONCATENATE("R5C",'[1]MAPA DE RIESGO'!$P$40),"")</f>
        <v/>
      </c>
      <c r="AI41" s="58" t="str">
        <f>IF(AND('[1]MAPA DE RIESGO'!$Z$41="Baja",'[1]MAPA DE RIESGO'!$AB$41="Catastrófico"),CONCATENATE("R5C",'[1]MAPA DE RIESGO'!$P$41),"")</f>
        <v/>
      </c>
      <c r="AJ41" s="58" t="str">
        <f>IF(AND('[1]MAPA DE RIESGO'!$Z$42="Baja",'[1]MAPA DE RIESGO'!$AB$42="Catastrófico"),CONCATENATE("R5C",'[1]MAPA DE RIESGO'!$P$42),"")</f>
        <v/>
      </c>
      <c r="AK41" s="58" t="str">
        <f>IF(AND('[1]MAPA DE RIESGO'!$Z$43="Baja",'[1]MAPA DE RIESGO'!$AB$43="Catastrófico"),CONCATENATE("R5C",'[1]MAPA DE RIESGO'!$P$43),"")</f>
        <v/>
      </c>
      <c r="AL41" s="58" t="str">
        <f>IF(AND('[1]MAPA DE RIESGO'!$Z$44="Baja",'[1]MAPA DE RIESGO'!$AB$44="Catastrófico"),CONCATENATE("R5C",'[1]MAPA DE RIESGO'!$P$44),"")</f>
        <v/>
      </c>
      <c r="AM41" s="59" t="str">
        <f>IF(AND('[1]MAPA DE RIESGO'!$Z$45="Baja",'[1]MAPA DE RIESGO'!$AB$45="Catastrófico"),CONCATENATE("R5C",'[1]MAPA DE RIESGO'!$P$45),"")</f>
        <v/>
      </c>
      <c r="AN41" s="47"/>
      <c r="AO41" s="187"/>
      <c r="AP41" s="188"/>
      <c r="AQ41" s="188"/>
      <c r="AR41" s="188"/>
      <c r="AS41" s="188"/>
      <c r="AT41" s="189"/>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row>
    <row r="42" spans="1:80" ht="15" customHeight="1" x14ac:dyDescent="0.25">
      <c r="A42" s="47"/>
      <c r="B42" s="154"/>
      <c r="C42" s="154"/>
      <c r="D42" s="155"/>
      <c r="E42" s="145"/>
      <c r="F42" s="146"/>
      <c r="G42" s="146"/>
      <c r="H42" s="146"/>
      <c r="I42" s="146"/>
      <c r="J42" s="81">
        <v>47</v>
      </c>
      <c r="K42" s="82">
        <v>48</v>
      </c>
      <c r="L42" s="82">
        <v>49</v>
      </c>
      <c r="M42" s="82">
        <v>50</v>
      </c>
      <c r="N42" s="82" t="str">
        <f>IF(AND('[1]MAPA DE RIESGO'!$Z$50="Baja",'[1]MAPA DE RIESGO'!$AB$50="Leve"),CONCATENATE("R6C",'[1]MAPA DE RIESGO'!$P$50),"")</f>
        <v/>
      </c>
      <c r="O42" s="83" t="str">
        <f>IF(AND('[1]MAPA DE RIESGO'!$Z$51="Baja",'[1]MAPA DE RIESGO'!$AB$51="Leve"),CONCATENATE("R6C",'[1]MAPA DE RIESGO'!$P$51),"")</f>
        <v/>
      </c>
      <c r="P42" s="69" t="str">
        <f>IF(AND('[1]MAPA DE RIESGO'!$Z$46="Baja",'[1]MAPA DE RIESGO'!$AB$46="Menor"),CONCATENATE("R6C",'[1]MAPA DE RIESGO'!$P$46),"")</f>
        <v/>
      </c>
      <c r="Q42" s="70" t="str">
        <f>IF(AND('[1]MAPA DE RIESGO'!$Z$47="Baja",'[1]MAPA DE RIESGO'!$AB$47="Menor"),CONCATENATE("R6C",'[1]MAPA DE RIESGO'!$P$47),"")</f>
        <v/>
      </c>
      <c r="R42" s="70" t="str">
        <f>IF(AND('[1]MAPA DE RIESGO'!$Z$48="Baja",'[1]MAPA DE RIESGO'!$AB$48="Menor"),CONCATENATE("R6C",'[1]MAPA DE RIESGO'!$P$48),"")</f>
        <v/>
      </c>
      <c r="S42" s="70" t="str">
        <f>IF(AND('[1]MAPA DE RIESGO'!$Z$49="Baja",'[1]MAPA DE RIESGO'!$AB$49="Menor"),CONCATENATE("R6C",'[1]MAPA DE RIESGO'!$P$49),"")</f>
        <v/>
      </c>
      <c r="T42" s="70" t="str">
        <f>IF(AND('[1]MAPA DE RIESGO'!$Z$50="Baja",'[1]MAPA DE RIESGO'!$AB$50="Menor"),CONCATENATE("R6C",'[1]MAPA DE RIESGO'!$P$50),"")</f>
        <v/>
      </c>
      <c r="U42" s="71" t="str">
        <f>IF(AND('[1]MAPA DE RIESGO'!$Z$51="Baja",'[1]MAPA DE RIESGO'!$AB$51="Menor"),CONCATENATE("R6C",'[1]MAPA DE RIESGO'!$P$51),"")</f>
        <v/>
      </c>
      <c r="V42" s="69" t="str">
        <f>IF(AND('[1]MAPA DE RIESGO'!$Z$46="Baja",'[1]MAPA DE RIESGO'!$AB$46="Moderado"),CONCATENATE("R6C",'[1]MAPA DE RIESGO'!$P$46),"")</f>
        <v/>
      </c>
      <c r="W42" s="70" t="str">
        <f>IF(AND('[1]MAPA DE RIESGO'!$Z$47="Baja",'[1]MAPA DE RIESGO'!$AB$47="Moderado"),CONCATENATE("R6C",'[1]MAPA DE RIESGO'!$P$47),"")</f>
        <v/>
      </c>
      <c r="X42" s="70" t="str">
        <f>IF(AND('[1]MAPA DE RIESGO'!$Z$48="Baja",'[1]MAPA DE RIESGO'!$AB$48="Moderado"),CONCATENATE("R6C",'[1]MAPA DE RIESGO'!$P$48),"")</f>
        <v/>
      </c>
      <c r="Y42" s="70" t="str">
        <f>IF(AND('[1]MAPA DE RIESGO'!$Z$49="Baja",'[1]MAPA DE RIESGO'!$AB$49="Moderado"),CONCATENATE("R6C",'[1]MAPA DE RIESGO'!$P$49),"")</f>
        <v/>
      </c>
      <c r="Z42" s="70" t="str">
        <f>IF(AND('[1]MAPA DE RIESGO'!$Z$50="Baja",'[1]MAPA DE RIESGO'!$AB$50="Moderado"),CONCATENATE("R6C",'[1]MAPA DE RIESGO'!$P$50),"")</f>
        <v/>
      </c>
      <c r="AA42" s="71" t="str">
        <f>IF(AND('[1]MAPA DE RIESGO'!$Z$51="Baja",'[1]MAPA DE RIESGO'!$AB$51="Moderado"),CONCATENATE("R6C",'[1]MAPA DE RIESGO'!$P$51),"")</f>
        <v/>
      </c>
      <c r="AB42" s="54" t="str">
        <f>IF(AND('[1]MAPA DE RIESGO'!$Z$46="Baja",'[1]MAPA DE RIESGO'!$AB$46="Mayor"),CONCATENATE("R6C",'[1]MAPA DE RIESGO'!$P$46),"")</f>
        <v/>
      </c>
      <c r="AC42" s="55" t="str">
        <f>IF(AND('[1]MAPA DE RIESGO'!$Z$47="Baja",'[1]MAPA DE RIESGO'!$AB$47="Mayor"),CONCATENATE("R6C",'[1]MAPA DE RIESGO'!$P$47),"")</f>
        <v/>
      </c>
      <c r="AD42" s="55" t="str">
        <f>IF(AND('[1]MAPA DE RIESGO'!$Z$48="Baja",'[1]MAPA DE RIESGO'!$AB$48="Mayor"),CONCATENATE("R6C",'[1]MAPA DE RIESGO'!$P$48),"")</f>
        <v/>
      </c>
      <c r="AE42" s="55" t="str">
        <f>IF(AND('[1]MAPA DE RIESGO'!$Z$49="Baja",'[1]MAPA DE RIESGO'!$AB$49="Mayor"),CONCATENATE("R6C",'[1]MAPA DE RIESGO'!$P$49),"")</f>
        <v/>
      </c>
      <c r="AF42" s="55" t="str">
        <f>IF(AND('[1]MAPA DE RIESGO'!$Z$50="Baja",'[1]MAPA DE RIESGO'!$AB$50="Mayor"),CONCATENATE("R6C",'[1]MAPA DE RIESGO'!$P$50),"")</f>
        <v/>
      </c>
      <c r="AG42" s="56" t="str">
        <f>IF(AND('[1]MAPA DE RIESGO'!$Z$51="Baja",'[1]MAPA DE RIESGO'!$AB$51="Mayor"),CONCATENATE("R6C",'[1]MAPA DE RIESGO'!$P$51),"")</f>
        <v/>
      </c>
      <c r="AH42" s="57" t="str">
        <f>IF(AND('[1]MAPA DE RIESGO'!$Z$46="Baja",'[1]MAPA DE RIESGO'!$AB$46="Catastrófico"),CONCATENATE("R6C",'[1]MAPA DE RIESGO'!$P$46),"")</f>
        <v/>
      </c>
      <c r="AI42" s="58" t="str">
        <f>IF(AND('[1]MAPA DE RIESGO'!$Z$47="Baja",'[1]MAPA DE RIESGO'!$AB$47="Catastrófico"),CONCATENATE("R6C",'[1]MAPA DE RIESGO'!$P$47),"")</f>
        <v/>
      </c>
      <c r="AJ42" s="58" t="str">
        <f>IF(AND('[1]MAPA DE RIESGO'!$Z$48="Baja",'[1]MAPA DE RIESGO'!$AB$48="Catastrófico"),CONCATENATE("R6C",'[1]MAPA DE RIESGO'!$P$48),"")</f>
        <v/>
      </c>
      <c r="AK42" s="58" t="str">
        <f>IF(AND('[1]MAPA DE RIESGO'!$Z$49="Baja",'[1]MAPA DE RIESGO'!$AB$49="Catastrófico"),CONCATENATE("R6C",'[1]MAPA DE RIESGO'!$P$49),"")</f>
        <v/>
      </c>
      <c r="AL42" s="58" t="str">
        <f>IF(AND('[1]MAPA DE RIESGO'!$Z$50="Baja",'[1]MAPA DE RIESGO'!$AB$50="Catastrófico"),CONCATENATE("R6C",'[1]MAPA DE RIESGO'!$P$50),"")</f>
        <v/>
      </c>
      <c r="AM42" s="59" t="str">
        <f>IF(AND('[1]MAPA DE RIESGO'!$Z$51="Baja",'[1]MAPA DE RIESGO'!$AB$51="Catastrófico"),CONCATENATE("R6C",'[1]MAPA DE RIESGO'!$P$51),"")</f>
        <v/>
      </c>
      <c r="AN42" s="47"/>
      <c r="AO42" s="187"/>
      <c r="AP42" s="188"/>
      <c r="AQ42" s="188"/>
      <c r="AR42" s="188"/>
      <c r="AS42" s="188"/>
      <c r="AT42" s="189"/>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row>
    <row r="43" spans="1:80" ht="15" customHeight="1" x14ac:dyDescent="0.25">
      <c r="A43" s="47"/>
      <c r="B43" s="154"/>
      <c r="C43" s="154"/>
      <c r="D43" s="155"/>
      <c r="E43" s="145"/>
      <c r="F43" s="146"/>
      <c r="G43" s="146"/>
      <c r="H43" s="146"/>
      <c r="I43" s="146"/>
      <c r="J43" s="81" t="str">
        <f>IF(AND('[1]MAPA DE RIESGO'!$Z$52="Baja",'[1]MAPA DE RIESGO'!$AB$52="Leve"),CONCATENATE("R7C",'[1]MAPA DE RIESGO'!$P$52),"")</f>
        <v/>
      </c>
      <c r="K43" s="82" t="s">
        <v>363</v>
      </c>
      <c r="L43" s="82" t="str">
        <f>IF(AND('[1]MAPA DE RIESGO'!$Z$54="Baja",'[1]MAPA DE RIESGO'!$AB$54="Leve"),CONCATENATE("R7C",'[1]MAPA DE RIESGO'!$P$54),"")</f>
        <v/>
      </c>
      <c r="M43" s="82" t="str">
        <f>IF(AND('[1]MAPA DE RIESGO'!$Z$55="Baja",'[1]MAPA DE RIESGO'!$AB$55="Leve"),CONCATENATE("R7C",'[1]MAPA DE RIESGO'!$P$55),"")</f>
        <v/>
      </c>
      <c r="N43" s="82" t="str">
        <f>IF(AND('[1]MAPA DE RIESGO'!$Z$56="Baja",'[1]MAPA DE RIESGO'!$AB$56="Leve"),CONCATENATE("R7C",'[1]MAPA DE RIESGO'!$P$56),"")</f>
        <v/>
      </c>
      <c r="O43" s="83" t="str">
        <f>IF(AND('[1]MAPA DE RIESGO'!$Z$57="Baja",'[1]MAPA DE RIESGO'!$AB$57="Leve"),CONCATENATE("R7C",'[1]MAPA DE RIESGO'!$P$57),"")</f>
        <v/>
      </c>
      <c r="P43" s="69" t="str">
        <f>IF(AND('[1]MAPA DE RIESGO'!$Z$52="Baja",'[1]MAPA DE RIESGO'!$AB$52="Menor"),CONCATENATE("R7C",'[1]MAPA DE RIESGO'!$P$52),"")</f>
        <v/>
      </c>
      <c r="Q43" s="70" t="str">
        <f>IF(AND('[1]MAPA DE RIESGO'!$Z$53="Baja",'[1]MAPA DE RIESGO'!$AB$53="Menor"),CONCATENATE("R7C",'[1]MAPA DE RIESGO'!$P$53),"")</f>
        <v/>
      </c>
      <c r="R43" s="70" t="str">
        <f>IF(AND('[1]MAPA DE RIESGO'!$Z$54="Baja",'[1]MAPA DE RIESGO'!$AB$54="Menor"),CONCATENATE("R7C",'[1]MAPA DE RIESGO'!$P$54),"")</f>
        <v/>
      </c>
      <c r="S43" s="70" t="str">
        <f>IF(AND('[1]MAPA DE RIESGO'!$Z$55="Baja",'[1]MAPA DE RIESGO'!$AB$55="Menor"),CONCATENATE("R7C",'[1]MAPA DE RIESGO'!$P$55),"")</f>
        <v/>
      </c>
      <c r="T43" s="70" t="str">
        <f>IF(AND('[1]MAPA DE RIESGO'!$Z$56="Baja",'[1]MAPA DE RIESGO'!$AB$56="Menor"),CONCATENATE("R7C",'[1]MAPA DE RIESGO'!$P$56),"")</f>
        <v/>
      </c>
      <c r="U43" s="71" t="str">
        <f>IF(AND('[1]MAPA DE RIESGO'!$Z$57="Baja",'[1]MAPA DE RIESGO'!$AB$57="Menor"),CONCATENATE("R7C",'[1]MAPA DE RIESGO'!$P$57),"")</f>
        <v/>
      </c>
      <c r="V43" s="69" t="str">
        <f>IF(AND('[1]MAPA DE RIESGO'!$Z$52="Baja",'[1]MAPA DE RIESGO'!$AB$52="Moderado"),CONCATENATE("R7C",'[1]MAPA DE RIESGO'!$P$52),"")</f>
        <v/>
      </c>
      <c r="W43" s="70" t="str">
        <f>IF(AND('[1]MAPA DE RIESGO'!$Z$53="Baja",'[1]MAPA DE RIESGO'!$AB$53="Moderado"),CONCATENATE("R7C",'[1]MAPA DE RIESGO'!$P$53),"")</f>
        <v/>
      </c>
      <c r="X43" s="70" t="str">
        <f>IF(AND('[1]MAPA DE RIESGO'!$Z$54="Baja",'[1]MAPA DE RIESGO'!$AB$54="Moderado"),CONCATENATE("R7C",'[1]MAPA DE RIESGO'!$P$54),"")</f>
        <v/>
      </c>
      <c r="Y43" s="70" t="str">
        <f>IF(AND('[1]MAPA DE RIESGO'!$Z$55="Baja",'[1]MAPA DE RIESGO'!$AB$55="Moderado"),CONCATENATE("R7C",'[1]MAPA DE RIESGO'!$P$55),"")</f>
        <v/>
      </c>
      <c r="Z43" s="70" t="str">
        <f>IF(AND('[1]MAPA DE RIESGO'!$Z$56="Baja",'[1]MAPA DE RIESGO'!$AB$56="Moderado"),CONCATENATE("R7C",'[1]MAPA DE RIESGO'!$P$56),"")</f>
        <v/>
      </c>
      <c r="AA43" s="71" t="str">
        <f>IF(AND('[1]MAPA DE RIESGO'!$Z$57="Baja",'[1]MAPA DE RIESGO'!$AB$57="Moderado"),CONCATENATE("R7C",'[1]MAPA DE RIESGO'!$P$57),"")</f>
        <v/>
      </c>
      <c r="AB43" s="54" t="str">
        <f>IF(AND('[1]MAPA DE RIESGO'!$Z$52="Baja",'[1]MAPA DE RIESGO'!$AB$52="Mayor"),CONCATENATE("R7C",'[1]MAPA DE RIESGO'!$P$52),"")</f>
        <v/>
      </c>
      <c r="AC43" s="55" t="str">
        <f>IF(AND('[1]MAPA DE RIESGO'!$Z$53="Baja",'[1]MAPA DE RIESGO'!$AB$53="Mayor"),CONCATENATE("R7C",'[1]MAPA DE RIESGO'!$P$53),"")</f>
        <v/>
      </c>
      <c r="AD43" s="55" t="str">
        <f>IF(AND('[1]MAPA DE RIESGO'!$Z$54="Baja",'[1]MAPA DE RIESGO'!$AB$54="Mayor"),CONCATENATE("R7C",'[1]MAPA DE RIESGO'!$P$54),"")</f>
        <v/>
      </c>
      <c r="AE43" s="55" t="str">
        <f>IF(AND('[1]MAPA DE RIESGO'!$Z$55="Baja",'[1]MAPA DE RIESGO'!$AB$55="Mayor"),CONCATENATE("R7C",'[1]MAPA DE RIESGO'!$P$55),"")</f>
        <v/>
      </c>
      <c r="AF43" s="55" t="str">
        <f>IF(AND('[1]MAPA DE RIESGO'!$Z$56="Baja",'[1]MAPA DE RIESGO'!$AB$56="Mayor"),CONCATENATE("R7C",'[1]MAPA DE RIESGO'!$P$56),"")</f>
        <v/>
      </c>
      <c r="AG43" s="56" t="str">
        <f>IF(AND('[1]MAPA DE RIESGO'!$Z$57="Baja",'[1]MAPA DE RIESGO'!$AB$57="Mayor"),CONCATENATE("R7C",'[1]MAPA DE RIESGO'!$P$57),"")</f>
        <v/>
      </c>
      <c r="AH43" s="57" t="str">
        <f>IF(AND('[1]MAPA DE RIESGO'!$Z$52="Baja",'[1]MAPA DE RIESGO'!$AB$52="Catastrófico"),CONCATENATE("R7C",'[1]MAPA DE RIESGO'!$P$52),"")</f>
        <v/>
      </c>
      <c r="AI43" s="58" t="str">
        <f>IF(AND('[1]MAPA DE RIESGO'!$Z$53="Baja",'[1]MAPA DE RIESGO'!$AB$53="Catastrófico"),CONCATENATE("R7C",'[1]MAPA DE RIESGO'!$P$53),"")</f>
        <v/>
      </c>
      <c r="AJ43" s="58" t="str">
        <f>IF(AND('[1]MAPA DE RIESGO'!$Z$54="Baja",'[1]MAPA DE RIESGO'!$AB$54="Catastrófico"),CONCATENATE("R7C",'[1]MAPA DE RIESGO'!$P$54),"")</f>
        <v/>
      </c>
      <c r="AK43" s="58" t="str">
        <f>IF(AND('[1]MAPA DE RIESGO'!$Z$55="Baja",'[1]MAPA DE RIESGO'!$AB$55="Catastrófico"),CONCATENATE("R7C",'[1]MAPA DE RIESGO'!$P$55),"")</f>
        <v/>
      </c>
      <c r="AL43" s="58" t="str">
        <f>IF(AND('[1]MAPA DE RIESGO'!$Z$56="Baja",'[1]MAPA DE RIESGO'!$AB$56="Catastrófico"),CONCATENATE("R7C",'[1]MAPA DE RIESGO'!$P$56),"")</f>
        <v/>
      </c>
      <c r="AM43" s="59" t="str">
        <f>IF(AND('[1]MAPA DE RIESGO'!$Z$57="Baja",'[1]MAPA DE RIESGO'!$AB$57="Catastrófico"),CONCATENATE("R7C",'[1]MAPA DE RIESGO'!$P$57),"")</f>
        <v/>
      </c>
      <c r="AN43" s="47"/>
      <c r="AO43" s="187"/>
      <c r="AP43" s="188"/>
      <c r="AQ43" s="188"/>
      <c r="AR43" s="188"/>
      <c r="AS43" s="188"/>
      <c r="AT43" s="189"/>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row>
    <row r="44" spans="1:80" ht="15" customHeight="1" x14ac:dyDescent="0.25">
      <c r="A44" s="47"/>
      <c r="B44" s="154"/>
      <c r="C44" s="154"/>
      <c r="D44" s="155"/>
      <c r="E44" s="145"/>
      <c r="F44" s="146"/>
      <c r="G44" s="146"/>
      <c r="H44" s="146"/>
      <c r="I44" s="146"/>
      <c r="J44" s="81" t="str">
        <f>IF(AND('[1]MAPA DE RIESGO'!$Z$58="Baja",'[1]MAPA DE RIESGO'!$AB$58="Leve"),CONCATENATE("R8C",'[1]MAPA DE RIESGO'!$P$58),"")</f>
        <v/>
      </c>
      <c r="K44" s="82" t="str">
        <f>IF(AND('[1]MAPA DE RIESGO'!$Z$59="Baja",'[1]MAPA DE RIESGO'!$AB$59="Leve"),CONCATENATE("R8C",'[1]MAPA DE RIESGO'!$P$59),"")</f>
        <v/>
      </c>
      <c r="L44" s="82" t="str">
        <f>IF(AND('[1]MAPA DE RIESGO'!$Z$60="Baja",'[1]MAPA DE RIESGO'!$AB$60="Leve"),CONCATENATE("R8C",'[1]MAPA DE RIESGO'!$P$60),"")</f>
        <v/>
      </c>
      <c r="M44" s="82" t="str">
        <f>IF(AND('[1]MAPA DE RIESGO'!$Z$61="Baja",'[1]MAPA DE RIESGO'!$AB$61="Leve"),CONCATENATE("R8C",'[1]MAPA DE RIESGO'!$P$61),"")</f>
        <v/>
      </c>
      <c r="N44" s="82" t="str">
        <f>IF(AND('[1]MAPA DE RIESGO'!$Z$62="Baja",'[1]MAPA DE RIESGO'!$AB$62="Leve"),CONCATENATE("R8C",'[1]MAPA DE RIESGO'!$P$62),"")</f>
        <v/>
      </c>
      <c r="O44" s="83" t="str">
        <f>IF(AND('[1]MAPA DE RIESGO'!$Z$63="Baja",'[1]MAPA DE RIESGO'!$AB$63="Leve"),CONCATENATE("R8C",'[1]MAPA DE RIESGO'!$P$63),"")</f>
        <v/>
      </c>
      <c r="P44" s="69" t="str">
        <f>IF(AND('[1]MAPA DE RIESGO'!$Z$58="Baja",'[1]MAPA DE RIESGO'!$AB$58="Menor"),CONCATENATE("R8C",'[1]MAPA DE RIESGO'!$P$58),"")</f>
        <v/>
      </c>
      <c r="Q44" s="70" t="str">
        <f>IF(AND('[1]MAPA DE RIESGO'!$Z$59="Baja",'[1]MAPA DE RIESGO'!$AB$59="Menor"),CONCATENATE("R8C",'[1]MAPA DE RIESGO'!$P$59),"")</f>
        <v/>
      </c>
      <c r="R44" s="70" t="str">
        <f>IF(AND('[1]MAPA DE RIESGO'!$Z$60="Baja",'[1]MAPA DE RIESGO'!$AB$60="Menor"),CONCATENATE("R8C",'[1]MAPA DE RIESGO'!$P$60),"")</f>
        <v/>
      </c>
      <c r="S44" s="70" t="str">
        <f>IF(AND('[1]MAPA DE RIESGO'!$Z$61="Baja",'[1]MAPA DE RIESGO'!$AB$61="Menor"),CONCATENATE("R8C",'[1]MAPA DE RIESGO'!$P$61),"")</f>
        <v/>
      </c>
      <c r="T44" s="70" t="str">
        <f>IF(AND('[1]MAPA DE RIESGO'!$Z$62="Baja",'[1]MAPA DE RIESGO'!$AB$62="Menor"),CONCATENATE("R8C",'[1]MAPA DE RIESGO'!$P$62),"")</f>
        <v/>
      </c>
      <c r="U44" s="71" t="str">
        <f>IF(AND('[1]MAPA DE RIESGO'!$Z$63="Baja",'[1]MAPA DE RIESGO'!$AB$63="Menor"),CONCATENATE("R8C",'[1]MAPA DE RIESGO'!$P$63),"")</f>
        <v/>
      </c>
      <c r="V44" s="69" t="str">
        <f>IF(AND('[1]MAPA DE RIESGO'!$Z$58="Baja",'[1]MAPA DE RIESGO'!$AB$58="Moderado"),CONCATENATE("R8C",'[1]MAPA DE RIESGO'!$P$58),"")</f>
        <v/>
      </c>
      <c r="W44" s="70" t="str">
        <f>IF(AND('[1]MAPA DE RIESGO'!$Z$59="Baja",'[1]MAPA DE RIESGO'!$AB$59="Moderado"),CONCATENATE("R8C",'[1]MAPA DE RIESGO'!$P$59),"")</f>
        <v/>
      </c>
      <c r="X44" s="70" t="str">
        <f>IF(AND('[1]MAPA DE RIESGO'!$Z$60="Baja",'[1]MAPA DE RIESGO'!$AB$60="Moderado"),CONCATENATE("R8C",'[1]MAPA DE RIESGO'!$P$60),"")</f>
        <v/>
      </c>
      <c r="Y44" s="70" t="str">
        <f>IF(AND('[1]MAPA DE RIESGO'!$Z$61="Baja",'[1]MAPA DE RIESGO'!$AB$61="Moderado"),CONCATENATE("R8C",'[1]MAPA DE RIESGO'!$P$61),"")</f>
        <v/>
      </c>
      <c r="Z44" s="70" t="str">
        <f>IF(AND('[1]MAPA DE RIESGO'!$Z$62="Baja",'[1]MAPA DE RIESGO'!$AB$62="Moderado"),CONCATENATE("R8C",'[1]MAPA DE RIESGO'!$P$62),"")</f>
        <v/>
      </c>
      <c r="AA44" s="71" t="str">
        <f>IF(AND('[1]MAPA DE RIESGO'!$Z$63="Baja",'[1]MAPA DE RIESGO'!$AB$63="Moderado"),CONCATENATE("R8C",'[1]MAPA DE RIESGO'!$P$63),"")</f>
        <v/>
      </c>
      <c r="AB44" s="54" t="str">
        <f>IF(AND('[1]MAPA DE RIESGO'!$Z$58="Baja",'[1]MAPA DE RIESGO'!$AB$58="Mayor"),CONCATENATE("R8C",'[1]MAPA DE RIESGO'!$P$58),"")</f>
        <v/>
      </c>
      <c r="AC44" s="55" t="str">
        <f>IF(AND('[1]MAPA DE RIESGO'!$Z$59="Baja",'[1]MAPA DE RIESGO'!$AB$59="Mayor"),CONCATENATE("R8C",'[1]MAPA DE RIESGO'!$P$59),"")</f>
        <v/>
      </c>
      <c r="AD44" s="55" t="str">
        <f>IF(AND('[1]MAPA DE RIESGO'!$Z$60="Baja",'[1]MAPA DE RIESGO'!$AB$60="Mayor"),CONCATENATE("R8C",'[1]MAPA DE RIESGO'!$P$60),"")</f>
        <v/>
      </c>
      <c r="AE44" s="55" t="str">
        <f>IF(AND('[1]MAPA DE RIESGO'!$Z$61="Baja",'[1]MAPA DE RIESGO'!$AB$61="Mayor"),CONCATENATE("R8C",'[1]MAPA DE RIESGO'!$P$61),"")</f>
        <v/>
      </c>
      <c r="AF44" s="55" t="str">
        <f>IF(AND('[1]MAPA DE RIESGO'!$Z$62="Baja",'[1]MAPA DE RIESGO'!$AB$62="Mayor"),CONCATENATE("R8C",'[1]MAPA DE RIESGO'!$P$62),"")</f>
        <v/>
      </c>
      <c r="AG44" s="56" t="str">
        <f>IF(AND('[1]MAPA DE RIESGO'!$Z$63="Baja",'[1]MAPA DE RIESGO'!$AB$63="Mayor"),CONCATENATE("R8C",'[1]MAPA DE RIESGO'!$P$63),"")</f>
        <v/>
      </c>
      <c r="AH44" s="57" t="str">
        <f>IF(AND('[1]MAPA DE RIESGO'!$Z$58="Baja",'[1]MAPA DE RIESGO'!$AB$58="Catastrófico"),CONCATENATE("R8C",'[1]MAPA DE RIESGO'!$P$58),"")</f>
        <v/>
      </c>
      <c r="AI44" s="58" t="str">
        <f>IF(AND('[1]MAPA DE RIESGO'!$Z$59="Baja",'[1]MAPA DE RIESGO'!$AB$59="Catastrófico"),CONCATENATE("R8C",'[1]MAPA DE RIESGO'!$P$59),"")</f>
        <v/>
      </c>
      <c r="AJ44" s="58" t="str">
        <f>IF(AND('[1]MAPA DE RIESGO'!$Z$60="Baja",'[1]MAPA DE RIESGO'!$AB$60="Catastrófico"),CONCATENATE("R8C",'[1]MAPA DE RIESGO'!$P$60),"")</f>
        <v/>
      </c>
      <c r="AK44" s="58" t="str">
        <f>IF(AND('[1]MAPA DE RIESGO'!$Z$61="Baja",'[1]MAPA DE RIESGO'!$AB$61="Catastrófico"),CONCATENATE("R8C",'[1]MAPA DE RIESGO'!$P$61),"")</f>
        <v/>
      </c>
      <c r="AL44" s="58" t="str">
        <f>IF(AND('[1]MAPA DE RIESGO'!$Z$62="Baja",'[1]MAPA DE RIESGO'!$AB$62="Catastrófico"),CONCATENATE("R8C",'[1]MAPA DE RIESGO'!$P$62),"")</f>
        <v/>
      </c>
      <c r="AM44" s="59" t="str">
        <f>IF(AND('[1]MAPA DE RIESGO'!$Z$63="Baja",'[1]MAPA DE RIESGO'!$AB$63="Catastrófico"),CONCATENATE("R8C",'[1]MAPA DE RIESGO'!$P$63),"")</f>
        <v/>
      </c>
      <c r="AN44" s="47"/>
      <c r="AO44" s="187"/>
      <c r="AP44" s="188"/>
      <c r="AQ44" s="188"/>
      <c r="AR44" s="188"/>
      <c r="AS44" s="188"/>
      <c r="AT44" s="189"/>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row>
    <row r="45" spans="1:80" ht="15" customHeight="1" x14ac:dyDescent="0.25">
      <c r="A45" s="47"/>
      <c r="B45" s="154"/>
      <c r="C45" s="154"/>
      <c r="D45" s="155"/>
      <c r="E45" s="145"/>
      <c r="F45" s="146"/>
      <c r="G45" s="146"/>
      <c r="H45" s="146"/>
      <c r="I45" s="146"/>
      <c r="J45" s="81" t="str">
        <f>IF(AND('[1]MAPA DE RIESGO'!$Z$64="Baja",'[1]MAPA DE RIESGO'!$AB$64="Leve"),CONCATENATE("R9C",'[1]MAPA DE RIESGO'!$P$64),"")</f>
        <v/>
      </c>
      <c r="K45" s="82" t="str">
        <f>IF(AND('[1]MAPA DE RIESGO'!$Z$65="Baja",'[1]MAPA DE RIESGO'!$AB$65="Leve"),CONCATENATE("R9C",'[1]MAPA DE RIESGO'!$P$65),"")</f>
        <v/>
      </c>
      <c r="L45" s="82" t="str">
        <f>IF(AND('[1]MAPA DE RIESGO'!$Z$66="Baja",'[1]MAPA DE RIESGO'!$AB$66="Leve"),CONCATENATE("R9C",'[1]MAPA DE RIESGO'!$P$66),"")</f>
        <v/>
      </c>
      <c r="M45" s="82" t="s">
        <v>363</v>
      </c>
      <c r="N45" s="82" t="str">
        <f>IF(AND('[1]MAPA DE RIESGO'!$Z$68="Baja",'[1]MAPA DE RIESGO'!$AB$68="Leve"),CONCATENATE("R9C",'[1]MAPA DE RIESGO'!$P$68),"")</f>
        <v/>
      </c>
      <c r="O45" s="83" t="str">
        <f>IF(AND('[1]MAPA DE RIESGO'!$Z$69="Baja",'[1]MAPA DE RIESGO'!$AB$69="Leve"),CONCATENATE("R9C",'[1]MAPA DE RIESGO'!$P$69),"")</f>
        <v/>
      </c>
      <c r="P45" s="69" t="str">
        <f>IF(AND('[1]MAPA DE RIESGO'!$Z$64="Baja",'[1]MAPA DE RIESGO'!$AB$64="Menor"),CONCATENATE("R9C",'[1]MAPA DE RIESGO'!$P$64),"")</f>
        <v/>
      </c>
      <c r="Q45" s="70" t="str">
        <f>IF(AND('[1]MAPA DE RIESGO'!$Z$65="Baja",'[1]MAPA DE RIESGO'!$AB$65="Menor"),CONCATENATE("R9C",'[1]MAPA DE RIESGO'!$P$65),"")</f>
        <v/>
      </c>
      <c r="R45" s="70" t="str">
        <f>IF(AND('[1]MAPA DE RIESGO'!$Z$66="Baja",'[1]MAPA DE RIESGO'!$AB$66="Menor"),CONCATENATE("R9C",'[1]MAPA DE RIESGO'!$P$66),"")</f>
        <v/>
      </c>
      <c r="S45" s="70" t="s">
        <v>363</v>
      </c>
      <c r="T45" s="70" t="str">
        <f>IF(AND('[1]MAPA DE RIESGO'!$Z$68="Baja",'[1]MAPA DE RIESGO'!$AB$68="Menor"),CONCATENATE("R9C",'[1]MAPA DE RIESGO'!$P$68),"")</f>
        <v/>
      </c>
      <c r="U45" s="71" t="str">
        <f>IF(AND('[1]MAPA DE RIESGO'!$Z$69="Baja",'[1]MAPA DE RIESGO'!$AB$69="Menor"),CONCATENATE("R9C",'[1]MAPA DE RIESGO'!$P$69),"")</f>
        <v/>
      </c>
      <c r="V45" s="69" t="str">
        <f>IF(AND('[1]MAPA DE RIESGO'!$Z$64="Baja",'[1]MAPA DE RIESGO'!$AB$64="Moderado"),CONCATENATE("R9C",'[1]MAPA DE RIESGO'!$P$64),"")</f>
        <v/>
      </c>
      <c r="W45" s="70" t="str">
        <f>IF(AND('[1]MAPA DE RIESGO'!$Z$65="Baja",'[1]MAPA DE RIESGO'!$AB$65="Moderado"),CONCATENATE("R9C",'[1]MAPA DE RIESGO'!$P$65),"")</f>
        <v/>
      </c>
      <c r="X45" s="70" t="str">
        <f>IF(AND('[1]MAPA DE RIESGO'!$Z$66="Baja",'[1]MAPA DE RIESGO'!$AB$66="Moderado"),CONCATENATE("R9C",'[1]MAPA DE RIESGO'!$P$66),"")</f>
        <v/>
      </c>
      <c r="Y45" s="70" t="s">
        <v>363</v>
      </c>
      <c r="Z45" s="70" t="str">
        <f>IF(AND('[1]MAPA DE RIESGO'!$Z$68="Baja",'[1]MAPA DE RIESGO'!$AB$68="Moderado"),CONCATENATE("R9C",'[1]MAPA DE RIESGO'!$P$68),"")</f>
        <v/>
      </c>
      <c r="AA45" s="71" t="str">
        <f>IF(AND('[1]MAPA DE RIESGO'!$Z$69="Baja",'[1]MAPA DE RIESGO'!$AB$69="Moderado"),CONCATENATE("R9C",'[1]MAPA DE RIESGO'!$P$69),"")</f>
        <v/>
      </c>
      <c r="AB45" s="54" t="str">
        <f>IF(AND('[1]MAPA DE RIESGO'!$Z$64="Baja",'[1]MAPA DE RIESGO'!$AB$64="Mayor"),CONCATENATE("R9C",'[1]MAPA DE RIESGO'!$P$64),"")</f>
        <v/>
      </c>
      <c r="AC45" s="55" t="str">
        <f>IF(AND('[1]MAPA DE RIESGO'!$Z$65="Baja",'[1]MAPA DE RIESGO'!$AB$65="Mayor"),CONCATENATE("R9C",'[1]MAPA DE RIESGO'!$P$65),"")</f>
        <v/>
      </c>
      <c r="AD45" s="55" t="str">
        <f>IF(AND('[1]MAPA DE RIESGO'!$Z$66="Baja",'[1]MAPA DE RIESGO'!$AB$66="Mayor"),CONCATENATE("R9C",'[1]MAPA DE RIESGO'!$P$66),"")</f>
        <v/>
      </c>
      <c r="AE45" s="55" t="s">
        <v>363</v>
      </c>
      <c r="AF45" s="55" t="str">
        <f>IF(AND('[1]MAPA DE RIESGO'!$Z$68="Baja",'[1]MAPA DE RIESGO'!$AB$68="Mayor"),CONCATENATE("R9C",'[1]MAPA DE RIESGO'!$P$68),"")</f>
        <v/>
      </c>
      <c r="AG45" s="56" t="str">
        <f>IF(AND('[1]MAPA DE RIESGO'!$Z$69="Baja",'[1]MAPA DE RIESGO'!$AB$69="Mayor"),CONCATENATE("R9C",'[1]MAPA DE RIESGO'!$P$69),"")</f>
        <v/>
      </c>
      <c r="AH45" s="57" t="str">
        <f>IF(AND('[1]MAPA DE RIESGO'!$Z$64="Baja",'[1]MAPA DE RIESGO'!$AB$64="Catastrófico"),CONCATENATE("R9C",'[1]MAPA DE RIESGO'!$P$64),"")</f>
        <v/>
      </c>
      <c r="AI45" s="58" t="str">
        <f>IF(AND('[1]MAPA DE RIESGO'!$Z$65="Baja",'[1]MAPA DE RIESGO'!$AB$65="Catastrófico"),CONCATENATE("R9C",'[1]MAPA DE RIESGO'!$P$65),"")</f>
        <v/>
      </c>
      <c r="AJ45" s="58" t="str">
        <f>IF(AND('[1]MAPA DE RIESGO'!$Z$66="Baja",'[1]MAPA DE RIESGO'!$AB$66="Catastrófico"),CONCATENATE("R9C",'[1]MAPA DE RIESGO'!$P$66),"")</f>
        <v/>
      </c>
      <c r="AK45" s="58" t="s">
        <v>363</v>
      </c>
      <c r="AL45" s="58" t="str">
        <f>IF(AND('[1]MAPA DE RIESGO'!$Z$68="Baja",'[1]MAPA DE RIESGO'!$AB$68="Catastrófico"),CONCATENATE("R9C",'[1]MAPA DE RIESGO'!$P$68),"")</f>
        <v/>
      </c>
      <c r="AM45" s="59" t="str">
        <f>IF(AND('[1]MAPA DE RIESGO'!$Z$69="Baja",'[1]MAPA DE RIESGO'!$AB$69="Catastrófico"),CONCATENATE("R9C",'[1]MAPA DE RIESGO'!$P$69),"")</f>
        <v/>
      </c>
      <c r="AN45" s="47"/>
      <c r="AO45" s="187"/>
      <c r="AP45" s="188"/>
      <c r="AQ45" s="188"/>
      <c r="AR45" s="188"/>
      <c r="AS45" s="188"/>
      <c r="AT45" s="189"/>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row>
    <row r="46" spans="1:80" ht="15.75" customHeight="1" thickBot="1" x14ac:dyDescent="0.3">
      <c r="A46" s="47"/>
      <c r="B46" s="154"/>
      <c r="C46" s="154"/>
      <c r="D46" s="155"/>
      <c r="E46" s="148"/>
      <c r="F46" s="149"/>
      <c r="G46" s="149"/>
      <c r="H46" s="149"/>
      <c r="I46" s="149"/>
      <c r="J46" s="84" t="str">
        <f>IF(AND('[1]MAPA DE RIESGO'!$Z$70="Baja",'[1]MAPA DE RIESGO'!$AB$70="Leve"),CONCATENATE("R10C",'[1]MAPA DE RIESGO'!$P$70),"")</f>
        <v/>
      </c>
      <c r="K46" s="85" t="str">
        <f>IF(AND('[1]MAPA DE RIESGO'!$Z$71="Baja",'[1]MAPA DE RIESGO'!$AB$71="Leve"),CONCATENATE("R10C",'[1]MAPA DE RIESGO'!$P$71),"")</f>
        <v/>
      </c>
      <c r="L46" s="85" t="str">
        <f>IF(AND('[1]MAPA DE RIESGO'!$Z$72="Baja",'[1]MAPA DE RIESGO'!$AB$72="Leve"),CONCATENATE("R10C",'[1]MAPA DE RIESGO'!$P$72),"")</f>
        <v/>
      </c>
      <c r="M46" s="85" t="str">
        <f>IF(AND('[1]MAPA DE RIESGO'!$Z$73="Baja",'[1]MAPA DE RIESGO'!$AB$73="Leve"),CONCATENATE("R10C",'[1]MAPA DE RIESGO'!$P$73),"")</f>
        <v/>
      </c>
      <c r="N46" s="85" t="str">
        <f>IF(AND('[1]MAPA DE RIESGO'!$Z$74="Baja",'[1]MAPA DE RIESGO'!$AB$74="Leve"),CONCATENATE("R10C",'[1]MAPA DE RIESGO'!$P$74),"")</f>
        <v/>
      </c>
      <c r="O46" s="86" t="str">
        <f>IF(AND('[1]MAPA DE RIESGO'!$Z$75="Baja",'[1]MAPA DE RIESGO'!$AB$75="Leve"),CONCATENATE("R10C",'[1]MAPA DE RIESGO'!$P$75),"")</f>
        <v/>
      </c>
      <c r="P46" s="69" t="str">
        <f>IF(AND('[1]MAPA DE RIESGO'!$Z$70="Baja",'[1]MAPA DE RIESGO'!$AB$70="Menor"),CONCATENATE("R10C",'[1]MAPA DE RIESGO'!$P$70),"")</f>
        <v/>
      </c>
      <c r="Q46" s="70" t="str">
        <f>IF(AND('[1]MAPA DE RIESGO'!$Z$71="Baja",'[1]MAPA DE RIESGO'!$AB$71="Menor"),CONCATENATE("R10C",'[1]MAPA DE RIESGO'!$P$71),"")</f>
        <v/>
      </c>
      <c r="R46" s="70" t="str">
        <f>IF(AND('[1]MAPA DE RIESGO'!$Z$72="Baja",'[1]MAPA DE RIESGO'!$AB$72="Menor"),CONCATENATE("R10C",'[1]MAPA DE RIESGO'!$P$72),"")</f>
        <v/>
      </c>
      <c r="S46" s="70" t="str">
        <f>IF(AND('[1]MAPA DE RIESGO'!$Z$73="Baja",'[1]MAPA DE RIESGO'!$AB$73="Menor"),CONCATENATE("R10C",'[1]MAPA DE RIESGO'!$P$73),"")</f>
        <v/>
      </c>
      <c r="T46" s="70" t="str">
        <f>IF(AND('[1]MAPA DE RIESGO'!$Z$74="Baja",'[1]MAPA DE RIESGO'!$AB$74="Menor"),CONCATENATE("R10C",'[1]MAPA DE RIESGO'!$P$74),"")</f>
        <v/>
      </c>
      <c r="U46" s="71" t="str">
        <f>IF(AND('[1]MAPA DE RIESGO'!$Z$75="Baja",'[1]MAPA DE RIESGO'!$AB$75="Menor"),CONCATENATE("R10C",'[1]MAPA DE RIESGO'!$P$75),"")</f>
        <v/>
      </c>
      <c r="V46" s="72" t="str">
        <f>IF(AND('[1]MAPA DE RIESGO'!$Z$70="Baja",'[1]MAPA DE RIESGO'!$AB$70="Moderado"),CONCATENATE("R10C",'[1]MAPA DE RIESGO'!$P$70),"")</f>
        <v/>
      </c>
      <c r="W46" s="73" t="str">
        <f>IF(AND('[1]MAPA DE RIESGO'!$Z$71="Baja",'[1]MAPA DE RIESGO'!$AB$71="Moderado"),CONCATENATE("R10C",'[1]MAPA DE RIESGO'!$P$71),"")</f>
        <v/>
      </c>
      <c r="X46" s="73" t="str">
        <f>IF(AND('[1]MAPA DE RIESGO'!$Z$72="Baja",'[1]MAPA DE RIESGO'!$AB$72="Moderado"),CONCATENATE("R10C",'[1]MAPA DE RIESGO'!$P$72),"")</f>
        <v/>
      </c>
      <c r="Y46" s="73" t="str">
        <f>IF(AND('[1]MAPA DE RIESGO'!$Z$73="Baja",'[1]MAPA DE RIESGO'!$AB$73="Moderado"),CONCATENATE("R10C",'[1]MAPA DE RIESGO'!$P$73),"")</f>
        <v/>
      </c>
      <c r="Z46" s="73" t="str">
        <f>IF(AND('[1]MAPA DE RIESGO'!$Z$74="Baja",'[1]MAPA DE RIESGO'!$AB$74="Moderado"),CONCATENATE("R10C",'[1]MAPA DE RIESGO'!$P$74),"")</f>
        <v/>
      </c>
      <c r="AA46" s="74" t="str">
        <f>IF(AND('[1]MAPA DE RIESGO'!$Z$75="Baja",'[1]MAPA DE RIESGO'!$AB$75="Moderado"),CONCATENATE("R10C",'[1]MAPA DE RIESGO'!$P$75),"")</f>
        <v/>
      </c>
      <c r="AB46" s="60" t="str">
        <f>IF(AND('[1]MAPA DE RIESGO'!$Z$70="Baja",'[1]MAPA DE RIESGO'!$AB$70="Mayor"),CONCATENATE("R10C",'[1]MAPA DE RIESGO'!$P$70),"")</f>
        <v/>
      </c>
      <c r="AC46" s="61" t="str">
        <f>IF(AND('[1]MAPA DE RIESGO'!$Z$71="Baja",'[1]MAPA DE RIESGO'!$AB$71="Mayor"),CONCATENATE("R10C",'[1]MAPA DE RIESGO'!$P$71),"")</f>
        <v/>
      </c>
      <c r="AD46" s="61" t="str">
        <f>IF(AND('[1]MAPA DE RIESGO'!$Z$72="Baja",'[1]MAPA DE RIESGO'!$AB$72="Mayor"),CONCATENATE("R10C",'[1]MAPA DE RIESGO'!$P$72),"")</f>
        <v/>
      </c>
      <c r="AE46" s="61" t="str">
        <f>IF(AND('[1]MAPA DE RIESGO'!$Z$73="Baja",'[1]MAPA DE RIESGO'!$AB$73="Mayor"),CONCATENATE("R10C",'[1]MAPA DE RIESGO'!$P$73),"")</f>
        <v/>
      </c>
      <c r="AF46" s="61" t="str">
        <f>IF(AND('[1]MAPA DE RIESGO'!$Z$74="Baja",'[1]MAPA DE RIESGO'!$AB$74="Mayor"),CONCATENATE("R10C",'[1]MAPA DE RIESGO'!$P$74),"")</f>
        <v/>
      </c>
      <c r="AG46" s="62" t="str">
        <f>IF(AND('[1]MAPA DE RIESGO'!$Z$75="Baja",'[1]MAPA DE RIESGO'!$AB$75="Mayor"),CONCATENATE("R10C",'[1]MAPA DE RIESGO'!$P$75),"")</f>
        <v/>
      </c>
      <c r="AH46" s="63" t="str">
        <f>IF(AND('[1]MAPA DE RIESGO'!$Z$70="Baja",'[1]MAPA DE RIESGO'!$AB$70="Catastrófico"),CONCATENATE("R10C",'[1]MAPA DE RIESGO'!$P$70),"")</f>
        <v/>
      </c>
      <c r="AI46" s="64" t="str">
        <f>IF(AND('[1]MAPA DE RIESGO'!$Z$71="Baja",'[1]MAPA DE RIESGO'!$AB$71="Catastrófico"),CONCATENATE("R10C",'[1]MAPA DE RIESGO'!$P$71),"")</f>
        <v/>
      </c>
      <c r="AJ46" s="64" t="str">
        <f>IF(AND('[1]MAPA DE RIESGO'!$Z$72="Baja",'[1]MAPA DE RIESGO'!$AB$72="Catastrófico"),CONCATENATE("R10C",'[1]MAPA DE RIESGO'!$P$72),"")</f>
        <v/>
      </c>
      <c r="AK46" s="64" t="str">
        <f>IF(AND('[1]MAPA DE RIESGO'!$Z$73="Baja",'[1]MAPA DE RIESGO'!$AB$73="Catastrófico"),CONCATENATE("R10C",'[1]MAPA DE RIESGO'!$P$73),"")</f>
        <v/>
      </c>
      <c r="AL46" s="64" t="str">
        <f>IF(AND('[1]MAPA DE RIESGO'!$Z$74="Baja",'[1]MAPA DE RIESGO'!$AB$74="Catastrófico"),CONCATENATE("R10C",'[1]MAPA DE RIESGO'!$P$74),"")</f>
        <v/>
      </c>
      <c r="AM46" s="65" t="str">
        <f>IF(AND('[1]MAPA DE RIESGO'!$Z$75="Baja",'[1]MAPA DE RIESGO'!$AB$75="Catastrófico"),CONCATENATE("R10C",'[1]MAPA DE RIESGO'!$P$75),"")</f>
        <v/>
      </c>
      <c r="AN46" s="47"/>
      <c r="AO46" s="190"/>
      <c r="AP46" s="191"/>
      <c r="AQ46" s="191"/>
      <c r="AR46" s="191"/>
      <c r="AS46" s="191"/>
      <c r="AT46" s="192"/>
    </row>
    <row r="47" spans="1:80" ht="46.5" customHeight="1" x14ac:dyDescent="0.35">
      <c r="A47" s="47"/>
      <c r="B47" s="154"/>
      <c r="C47" s="154"/>
      <c r="D47" s="155"/>
      <c r="E47" s="142" t="s">
        <v>366</v>
      </c>
      <c r="F47" s="143"/>
      <c r="G47" s="143"/>
      <c r="H47" s="143"/>
      <c r="I47" s="144"/>
      <c r="J47" s="77" t="str">
        <f>IF(AND('[1]MAPA DE RIESGO'!$Z$16="Muy Baja",'[1]MAPA DE RIESGO'!$AB$16="Leve"),CONCATENATE("R1C",'[1]MAPA DE RIESGO'!$P$16),"")</f>
        <v/>
      </c>
      <c r="K47" s="78" t="str">
        <f>IF(AND('[1]MAPA DE RIESGO'!$Z$17="Muy Baja",'[1]MAPA DE RIESGO'!$AB$17="Leve"),CONCATENATE("R1C",'[1]MAPA DE RIESGO'!$P$17),"")</f>
        <v/>
      </c>
      <c r="L47" s="78" t="str">
        <f>IF(AND('[1]MAPA DE RIESGO'!$Z$18="Muy Baja",'[1]MAPA DE RIESGO'!$AB$18="Leve"),CONCATENATE("R1C",'[1]MAPA DE RIESGO'!$P$18),"")</f>
        <v/>
      </c>
      <c r="M47" s="78" t="str">
        <f>IF(AND('[1]MAPA DE RIESGO'!$Z$19="Muy Baja",'[1]MAPA DE RIESGO'!$AB$19="Leve"),CONCATENATE("R1C",'[1]MAPA DE RIESGO'!$P$19),"")</f>
        <v/>
      </c>
      <c r="N47" s="78" t="str">
        <f>IF(AND('[1]MAPA DE RIESGO'!$Z$20="Muy Baja",'[1]MAPA DE RIESGO'!$AB$20="Leve"),CONCATENATE("R1C",'[1]MAPA DE RIESGO'!$P$20),"")</f>
        <v/>
      </c>
      <c r="O47" s="79" t="str">
        <f>IF(AND('[1]MAPA DE RIESGO'!$Z$21="Muy Baja",'[1]MAPA DE RIESGO'!$AB$21="Leve"),CONCATENATE("R1C",'[1]MAPA DE RIESGO'!$P$21),"")</f>
        <v/>
      </c>
      <c r="P47" s="77" t="str">
        <f>IF(AND('[1]MAPA DE RIESGO'!$Z$16="Muy Baja",'[1]MAPA DE RIESGO'!$AB$16="Menor"),CONCATENATE("R1C",'[1]MAPA DE RIESGO'!$P$16),"")</f>
        <v/>
      </c>
      <c r="Q47" s="78" t="str">
        <f>IF(AND('[1]MAPA DE RIESGO'!$Z$17="Muy Baja",'[1]MAPA DE RIESGO'!$AB$17="Menor"),CONCATENATE("R1C",'[1]MAPA DE RIESGO'!$P$17),"")</f>
        <v/>
      </c>
      <c r="R47" s="78" t="str">
        <f>IF(AND('[1]MAPA DE RIESGO'!$Z$18="Muy Baja",'[1]MAPA DE RIESGO'!$AB$18="Menor"),CONCATENATE("R1C",'[1]MAPA DE RIESGO'!$P$18),"")</f>
        <v/>
      </c>
      <c r="S47" s="78" t="str">
        <f>IF(AND('[1]MAPA DE RIESGO'!$Z$19="Muy Baja",'[1]MAPA DE RIESGO'!$AB$19="Menor"),CONCATENATE("R1C",'[1]MAPA DE RIESGO'!$P$19),"")</f>
        <v/>
      </c>
      <c r="T47" s="78" t="str">
        <f>IF(AND('[1]MAPA DE RIESGO'!$Z$20="Muy Baja",'[1]MAPA DE RIESGO'!$AB$20="Menor"),CONCATENATE("R1C",'[1]MAPA DE RIESGO'!$P$20),"")</f>
        <v/>
      </c>
      <c r="U47" s="79" t="str">
        <f>IF(AND('[1]MAPA DE RIESGO'!$Z$21="Muy Baja",'[1]MAPA DE RIESGO'!$AB$21="Menor"),CONCATENATE("R1C",'[1]MAPA DE RIESGO'!$P$21),"")</f>
        <v/>
      </c>
      <c r="V47" s="66" t="str">
        <f>IF(AND('[1]MAPA DE RIESGO'!$Z$16="Muy Baja",'[1]MAPA DE RIESGO'!$AB$16="Moderado"),CONCATENATE("R1C",'[1]MAPA DE RIESGO'!$P$16),"")</f>
        <v/>
      </c>
      <c r="W47" s="87" t="str">
        <f>IF(AND('[1]MAPA DE RIESGO'!$Z$17="Muy Baja",'[1]MAPA DE RIESGO'!$AB$17="Moderado"),CONCATENATE("R1C",'[1]MAPA DE RIESGO'!$P$17),"")</f>
        <v/>
      </c>
      <c r="X47" s="67" t="str">
        <f>IF(AND('[1]MAPA DE RIESGO'!$Z$18="Muy Baja",'[1]MAPA DE RIESGO'!$AB$18="Moderado"),CONCATENATE("R1C",'[1]MAPA DE RIESGO'!$P$18),"")</f>
        <v/>
      </c>
      <c r="Y47" s="67" t="str">
        <f>IF(AND('[1]MAPA DE RIESGO'!$Z$19="Muy Baja",'[1]MAPA DE RIESGO'!$AB$19="Moderado"),CONCATENATE("R1C",'[1]MAPA DE RIESGO'!$P$19),"")</f>
        <v/>
      </c>
      <c r="Z47" s="67" t="str">
        <f>IF(AND('[1]MAPA DE RIESGO'!$Z$20="Muy Baja",'[1]MAPA DE RIESGO'!$AB$20="Moderado"),CONCATENATE("R1C",'[1]MAPA DE RIESGO'!$P$20),"")</f>
        <v/>
      </c>
      <c r="AA47" s="68" t="str">
        <f>IF(AND('[1]MAPA DE RIESGO'!$Z$21="Muy Baja",'[1]MAPA DE RIESGO'!$AB$21="Moderado"),CONCATENATE("R1C",'[1]MAPA DE RIESGO'!$P$21),"")</f>
        <v/>
      </c>
      <c r="AB47" s="48" t="str">
        <f>IF(AND('[1]MAPA DE RIESGO'!$Z$16="Muy Baja",'[1]MAPA DE RIESGO'!$AB$16="Mayor"),CONCATENATE("R1C",'[1]MAPA DE RIESGO'!$P$16),"")</f>
        <v/>
      </c>
      <c r="AC47" s="49" t="str">
        <f>IF(AND('[1]MAPA DE RIESGO'!$Z$17="Muy Baja",'[1]MAPA DE RIESGO'!$AB$17="Mayor"),CONCATENATE("R1C",'[1]MAPA DE RIESGO'!$P$17),"")</f>
        <v/>
      </c>
      <c r="AD47" s="49" t="str">
        <f>IF(AND('[1]MAPA DE RIESGO'!$Z$18="Muy Baja",'[1]MAPA DE RIESGO'!$AB$18="Mayor"),CONCATENATE("R1C",'[1]MAPA DE RIESGO'!$P$18),"")</f>
        <v/>
      </c>
      <c r="AE47" s="49" t="str">
        <f>IF(AND('[1]MAPA DE RIESGO'!$Z$19="Muy Baja",'[1]MAPA DE RIESGO'!$AB$19="Mayor"),CONCATENATE("R1C",'[1]MAPA DE RIESGO'!$P$19),"")</f>
        <v/>
      </c>
      <c r="AF47" s="49" t="str">
        <f>IF(AND('[1]MAPA DE RIESGO'!$Z$20="Muy Baja",'[1]MAPA DE RIESGO'!$AB$20="Mayor"),CONCATENATE("R1C",'[1]MAPA DE RIESGO'!$P$20),"")</f>
        <v/>
      </c>
      <c r="AG47" s="50" t="str">
        <f>IF(AND('[1]MAPA DE RIESGO'!$Z$21="Muy Baja",'[1]MAPA DE RIESGO'!$AB$21="Mayor"),CONCATENATE("R1C",'[1]MAPA DE RIESGO'!$P$21),"")</f>
        <v/>
      </c>
      <c r="AH47" s="51" t="str">
        <f>IF(AND('[1]MAPA DE RIESGO'!$Z$16="Muy Baja",'[1]MAPA DE RIESGO'!$AB$16="Catastrófico"),CONCATENATE("R1C",'[1]MAPA DE RIESGO'!$P$16),"")</f>
        <v/>
      </c>
      <c r="AI47" s="52" t="str">
        <f>IF(AND('[1]MAPA DE RIESGO'!$Z$17="Muy Baja",'[1]MAPA DE RIESGO'!$AB$17="Catastrófico"),CONCATENATE("R1C",'[1]MAPA DE RIESGO'!$P$17),"")</f>
        <v/>
      </c>
      <c r="AJ47" s="52" t="str">
        <f>IF(AND('[1]MAPA DE RIESGO'!$Z$18="Muy Baja",'[1]MAPA DE RIESGO'!$AB$18="Catastrófico"),CONCATENATE("R1C",'[1]MAPA DE RIESGO'!$P$18),"")</f>
        <v/>
      </c>
      <c r="AK47" s="52" t="str">
        <f>IF(AND('[1]MAPA DE RIESGO'!$Z$19="Muy Baja",'[1]MAPA DE RIESGO'!$AB$19="Catastrófico"),CONCATENATE("R1C",'[1]MAPA DE RIESGO'!$P$19),"")</f>
        <v/>
      </c>
      <c r="AL47" s="52" t="str">
        <f>IF(AND('[1]MAPA DE RIESGO'!$Z$20="Muy Baja",'[1]MAPA DE RIESGO'!$AB$20="Catastrófico"),CONCATENATE("R1C",'[1]MAPA DE RIESGO'!$P$20),"")</f>
        <v/>
      </c>
      <c r="AM47" s="53" t="str">
        <f>IF(AND('[1]MAPA DE RIESGO'!$Z$21="Muy Baja",'[1]MAPA DE RIESGO'!$AB$21="Catastrófico"),CONCATENATE("R1C",'[1]MAPA DE RIESGO'!$P$21),"")</f>
        <v/>
      </c>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row>
    <row r="48" spans="1:80" ht="46.5" customHeight="1" x14ac:dyDescent="0.25">
      <c r="A48" s="47"/>
      <c r="B48" s="154"/>
      <c r="C48" s="154"/>
      <c r="D48" s="155"/>
      <c r="E48" s="165"/>
      <c r="F48" s="146"/>
      <c r="G48" s="146"/>
      <c r="H48" s="146"/>
      <c r="I48" s="147"/>
      <c r="J48" s="81" t="str">
        <f>IF(AND('[1]MAPA DE RIESGO'!$Z$22="Muy Baja",'[1]MAPA DE RIESGO'!$AB$22="Leve"),CONCATENATE("R2C",'[1]MAPA DE RIESGO'!$P$22),"")</f>
        <v/>
      </c>
      <c r="K48" s="82" t="str">
        <f>IF(AND('[1]MAPA DE RIESGO'!$Z$23="Muy Baja",'[1]MAPA DE RIESGO'!$AB$23="Leve"),CONCATENATE("R2C",'[1]MAPA DE RIESGO'!$P$23),"")</f>
        <v/>
      </c>
      <c r="L48" s="82" t="str">
        <f>IF(AND('[1]MAPA DE RIESGO'!$Z$24="Muy Baja",'[1]MAPA DE RIESGO'!$AB$24="Leve"),CONCATENATE("R2C",'[1]MAPA DE RIESGO'!$P$24),"")</f>
        <v/>
      </c>
      <c r="M48" s="82" t="str">
        <f>IF(AND('[1]MAPA DE RIESGO'!$Z$25="Muy Baja",'[1]MAPA DE RIESGO'!$AB$25="Leve"),CONCATENATE("R2C",'[1]MAPA DE RIESGO'!$P$25),"")</f>
        <v/>
      </c>
      <c r="N48" s="82" t="str">
        <f>IF(AND('[1]MAPA DE RIESGO'!$Z$26="Muy Baja",'[1]MAPA DE RIESGO'!$AB$26="Leve"),CONCATENATE("R2C",'[1]MAPA DE RIESGO'!$P$26),"")</f>
        <v/>
      </c>
      <c r="O48" s="83" t="str">
        <f>IF(AND('[1]MAPA DE RIESGO'!$Z$27="Muy Baja",'[1]MAPA DE RIESGO'!$AB$27="Leve"),CONCATENATE("R2C",'[1]MAPA DE RIESGO'!$P$27),"")</f>
        <v/>
      </c>
      <c r="P48" s="81" t="str">
        <f>IF(AND('[1]MAPA DE RIESGO'!$Z$22="Muy Baja",'[1]MAPA DE RIESGO'!$AB$22="Menor"),CONCATENATE("R2C",'[1]MAPA DE RIESGO'!$P$22),"")</f>
        <v/>
      </c>
      <c r="Q48" s="82" t="str">
        <f>IF(AND('[1]MAPA DE RIESGO'!$Z$23="Muy Baja",'[1]MAPA DE RIESGO'!$AB$23="Menor"),CONCATENATE("R2C",'[1]MAPA DE RIESGO'!$P$23),"")</f>
        <v/>
      </c>
      <c r="R48" s="82" t="str">
        <f>IF(AND('[1]MAPA DE RIESGO'!$Z$24="Muy Baja",'[1]MAPA DE RIESGO'!$AB$24="Menor"),CONCATENATE("R2C",'[1]MAPA DE RIESGO'!$P$24),"")</f>
        <v/>
      </c>
      <c r="S48" s="82" t="str">
        <f>IF(AND('[1]MAPA DE RIESGO'!$Z$25="Muy Baja",'[1]MAPA DE RIESGO'!$AB$25="Menor"),CONCATENATE("R2C",'[1]MAPA DE RIESGO'!$P$25),"")</f>
        <v/>
      </c>
      <c r="T48" s="82" t="str">
        <f>IF(AND('[1]MAPA DE RIESGO'!$Z$26="Muy Baja",'[1]MAPA DE RIESGO'!$AB$26="Menor"),CONCATENATE("R2C",'[1]MAPA DE RIESGO'!$P$26),"")</f>
        <v/>
      </c>
      <c r="U48" s="83" t="str">
        <f>IF(AND('[1]MAPA DE RIESGO'!$Z$27="Muy Baja",'[1]MAPA DE RIESGO'!$AB$27="Menor"),CONCATENATE("R2C",'[1]MAPA DE RIESGO'!$P$27),"")</f>
        <v/>
      </c>
      <c r="V48" s="69" t="str">
        <f>IF(AND('[1]MAPA DE RIESGO'!$Z$22="Muy Baja",'[1]MAPA DE RIESGO'!$AB$22="Moderado"),CONCATENATE("R2C",'[1]MAPA DE RIESGO'!$P$22),"")</f>
        <v/>
      </c>
      <c r="W48" s="70" t="str">
        <f>IF(AND('[1]MAPA DE RIESGO'!$Z$23="Muy Baja",'[1]MAPA DE RIESGO'!$AB$23="Moderado"),CONCATENATE("R2C",'[1]MAPA DE RIESGO'!$P$23),"")</f>
        <v/>
      </c>
      <c r="X48" s="70" t="str">
        <f>IF(AND('[1]MAPA DE RIESGO'!$Z$24="Muy Baja",'[1]MAPA DE RIESGO'!$AB$24="Moderado"),CONCATENATE("R2C",'[1]MAPA DE RIESGO'!$P$24),"")</f>
        <v/>
      </c>
      <c r="Y48" s="70" t="str">
        <f>IF(AND('[1]MAPA DE RIESGO'!$Z$25="Muy Baja",'[1]MAPA DE RIESGO'!$AB$25="Moderado"),CONCATENATE("R2C",'[1]MAPA DE RIESGO'!$P$25),"")</f>
        <v/>
      </c>
      <c r="Z48" s="70" t="str">
        <f>IF(AND('[1]MAPA DE RIESGO'!$Z$26="Muy Baja",'[1]MAPA DE RIESGO'!$AB$26="Moderado"),CONCATENATE("R2C",'[1]MAPA DE RIESGO'!$P$26),"")</f>
        <v/>
      </c>
      <c r="AA48" s="71" t="str">
        <f>IF(AND('[1]MAPA DE RIESGO'!$Z$27="Muy Baja",'[1]MAPA DE RIESGO'!$AB$27="Moderado"),CONCATENATE("R2C",'[1]MAPA DE RIESGO'!$P$27),"")</f>
        <v/>
      </c>
      <c r="AB48" s="54" t="str">
        <f>IF(AND('[1]MAPA DE RIESGO'!$Z$22="Muy Baja",'[1]MAPA DE RIESGO'!$AB$22="Mayor"),CONCATENATE("R2C",'[1]MAPA DE RIESGO'!$P$22),"")</f>
        <v/>
      </c>
      <c r="AC48" s="55" t="str">
        <f>IF(AND('[1]MAPA DE RIESGO'!$Z$23="Muy Baja",'[1]MAPA DE RIESGO'!$AB$23="Mayor"),CONCATENATE("R2C",'[1]MAPA DE RIESGO'!$P$23),"")</f>
        <v/>
      </c>
      <c r="AD48" s="55" t="str">
        <f>IF(AND('[1]MAPA DE RIESGO'!$Z$24="Muy Baja",'[1]MAPA DE RIESGO'!$AB$24="Mayor"),CONCATENATE("R2C",'[1]MAPA DE RIESGO'!$P$24),"")</f>
        <v/>
      </c>
      <c r="AE48" s="55" t="str">
        <f>IF(AND('[1]MAPA DE RIESGO'!$Z$25="Muy Baja",'[1]MAPA DE RIESGO'!$AB$25="Mayor"),CONCATENATE("R2C",'[1]MAPA DE RIESGO'!$P$25),"")</f>
        <v/>
      </c>
      <c r="AF48" s="55" t="str">
        <f>IF(AND('[1]MAPA DE RIESGO'!$Z$26="Muy Baja",'[1]MAPA DE RIESGO'!$AB$26="Mayor"),CONCATENATE("R2C",'[1]MAPA DE RIESGO'!$P$26),"")</f>
        <v/>
      </c>
      <c r="AG48" s="56" t="str">
        <f>IF(AND('[1]MAPA DE RIESGO'!$Z$27="Muy Baja",'[1]MAPA DE RIESGO'!$AB$27="Mayor"),CONCATENATE("R2C",'[1]MAPA DE RIESGO'!$P$27),"")</f>
        <v/>
      </c>
      <c r="AH48" s="57" t="str">
        <f>IF(AND('[1]MAPA DE RIESGO'!$Z$22="Muy Baja",'[1]MAPA DE RIESGO'!$AB$22="Catastrófico"),CONCATENATE("R2C",'[1]MAPA DE RIESGO'!$P$22),"")</f>
        <v/>
      </c>
      <c r="AI48" s="58" t="str">
        <f>IF(AND('[1]MAPA DE RIESGO'!$Z$23="Muy Baja",'[1]MAPA DE RIESGO'!$AB$23="Catastrófico"),CONCATENATE("R2C",'[1]MAPA DE RIESGO'!$P$23),"")</f>
        <v/>
      </c>
      <c r="AJ48" s="58" t="str">
        <f>IF(AND('[1]MAPA DE RIESGO'!$Z$24="Muy Baja",'[1]MAPA DE RIESGO'!$AB$24="Catastrófico"),CONCATENATE("R2C",'[1]MAPA DE RIESGO'!$P$24),"")</f>
        <v/>
      </c>
      <c r="AK48" s="58" t="str">
        <f>IF(AND('[1]MAPA DE RIESGO'!$Z$25="Muy Baja",'[1]MAPA DE RIESGO'!$AB$25="Catastrófico"),CONCATENATE("R2C",'[1]MAPA DE RIESGO'!$P$25),"")</f>
        <v/>
      </c>
      <c r="AL48" s="58" t="str">
        <f>IF(AND('[1]MAPA DE RIESGO'!$Z$26="Muy Baja",'[1]MAPA DE RIESGO'!$AB$26="Catastrófico"),CONCATENATE("R2C",'[1]MAPA DE RIESGO'!$P$26),"")</f>
        <v/>
      </c>
      <c r="AM48" s="59" t="str">
        <f>IF(AND('[1]MAPA DE RIESGO'!$Z$27="Muy Baja",'[1]MAPA DE RIESGO'!$AB$27="Catastrófico"),CONCATENATE("R2C",'[1]MAPA DE RIESGO'!$P$27),"")</f>
        <v/>
      </c>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row>
    <row r="49" spans="1:80" ht="15" customHeight="1" x14ac:dyDescent="0.25">
      <c r="A49" s="47"/>
      <c r="B49" s="154"/>
      <c r="C49" s="154"/>
      <c r="D49" s="155"/>
      <c r="E49" s="165"/>
      <c r="F49" s="146"/>
      <c r="G49" s="146"/>
      <c r="H49" s="146"/>
      <c r="I49" s="147"/>
      <c r="J49" s="81" t="str">
        <f>IF(AND('[1]MAPA DE RIESGO'!$Z$28="Muy Baja",'[1]MAPA DE RIESGO'!$AB$28="Leve"),CONCATENATE("R3C",'[1]MAPA DE RIESGO'!$P$28),"")</f>
        <v/>
      </c>
      <c r="K49" s="82" t="str">
        <f>IF(AND('[1]MAPA DE RIESGO'!$Z$29="Muy Baja",'[1]MAPA DE RIESGO'!$AB$29="Leve"),CONCATENATE("R3C",'[1]MAPA DE RIESGO'!$P$29),"")</f>
        <v/>
      </c>
      <c r="L49" s="82" t="str">
        <f>IF(AND('[1]MAPA DE RIESGO'!$Z$30="Muy Baja",'[1]MAPA DE RIESGO'!$AB$30="Leve"),CONCATENATE("R3C",'[1]MAPA DE RIESGO'!$P$30),"")</f>
        <v/>
      </c>
      <c r="M49" s="82" t="str">
        <f>IF(AND('[1]MAPA DE RIESGO'!$Z$31="Muy Baja",'[1]MAPA DE RIESGO'!$AB$31="Leve"),CONCATENATE("R3C",'[1]MAPA DE RIESGO'!$P$31),"")</f>
        <v/>
      </c>
      <c r="N49" s="82" t="str">
        <f>IF(AND('[1]MAPA DE RIESGO'!$Z$32="Muy Baja",'[1]MAPA DE RIESGO'!$AB$32="Leve"),CONCATENATE("R3C",'[1]MAPA DE RIESGO'!$P$32),"")</f>
        <v/>
      </c>
      <c r="O49" s="83" t="str">
        <f>IF(AND('[1]MAPA DE RIESGO'!$Z$33="Muy Baja",'[1]MAPA DE RIESGO'!$AB$33="Leve"),CONCATENATE("R3C",'[1]MAPA DE RIESGO'!$P$33),"")</f>
        <v/>
      </c>
      <c r="P49" s="81" t="str">
        <f>IF(AND('[1]MAPA DE RIESGO'!$Z$28="Muy Baja",'[1]MAPA DE RIESGO'!$AB$28="Menor"),CONCATENATE("R3C",'[1]MAPA DE RIESGO'!$P$28),"")</f>
        <v/>
      </c>
      <c r="Q49" s="82" t="str">
        <f>IF(AND('[1]MAPA DE RIESGO'!$Z$29="Muy Baja",'[1]MAPA DE RIESGO'!$AB$29="Menor"),CONCATENATE("R3C",'[1]MAPA DE RIESGO'!$P$29),"")</f>
        <v/>
      </c>
      <c r="R49" s="82" t="str">
        <f>IF(AND('[1]MAPA DE RIESGO'!$Z$30="Muy Baja",'[1]MAPA DE RIESGO'!$AB$30="Menor"),CONCATENATE("R3C",'[1]MAPA DE RIESGO'!$P$30),"")</f>
        <v/>
      </c>
      <c r="S49" s="82" t="str">
        <f>IF(AND('[1]MAPA DE RIESGO'!$Z$31="Muy Baja",'[1]MAPA DE RIESGO'!$AB$31="Menor"),CONCATENATE("R3C",'[1]MAPA DE RIESGO'!$P$31),"")</f>
        <v/>
      </c>
      <c r="T49" s="82" t="str">
        <f>IF(AND('[1]MAPA DE RIESGO'!$Z$32="Muy Baja",'[1]MAPA DE RIESGO'!$AB$32="Menor"),CONCATENATE("R3C",'[1]MAPA DE RIESGO'!$P$32),"")</f>
        <v/>
      </c>
      <c r="U49" s="83" t="str">
        <f>IF(AND('[1]MAPA DE RIESGO'!$Z$33="Muy Baja",'[1]MAPA DE RIESGO'!$AB$33="Menor"),CONCATENATE("R3C",'[1]MAPA DE RIESGO'!$P$33),"")</f>
        <v/>
      </c>
      <c r="V49" s="69" t="str">
        <f>IF(AND('[1]MAPA DE RIESGO'!$Z$28="Muy Baja",'[1]MAPA DE RIESGO'!$AB$28="Moderado"),CONCATENATE("R3C",'[1]MAPA DE RIESGO'!$P$28),"")</f>
        <v/>
      </c>
      <c r="W49" s="70" t="str">
        <f>IF(AND('[1]MAPA DE RIESGO'!$Z$29="Muy Baja",'[1]MAPA DE RIESGO'!$AB$29="Moderado"),CONCATENATE("R3C",'[1]MAPA DE RIESGO'!$P$29),"")</f>
        <v/>
      </c>
      <c r="X49" s="70" t="str">
        <f>IF(AND('[1]MAPA DE RIESGO'!$Z$30="Muy Baja",'[1]MAPA DE RIESGO'!$AB$30="Moderado"),CONCATENATE("R3C",'[1]MAPA DE RIESGO'!$P$30),"")</f>
        <v/>
      </c>
      <c r="Y49" s="70" t="str">
        <f>IF(AND('[1]MAPA DE RIESGO'!$Z$31="Muy Baja",'[1]MAPA DE RIESGO'!$AB$31="Moderado"),CONCATENATE("R3C",'[1]MAPA DE RIESGO'!$P$31),"")</f>
        <v/>
      </c>
      <c r="Z49" s="70" t="str">
        <f>IF(AND('[1]MAPA DE RIESGO'!$Z$32="Muy Baja",'[1]MAPA DE RIESGO'!$AB$32="Moderado"),CONCATENATE("R3C",'[1]MAPA DE RIESGO'!$P$32),"")</f>
        <v/>
      </c>
      <c r="AA49" s="71" t="str">
        <f>IF(AND('[1]MAPA DE RIESGO'!$Z$33="Muy Baja",'[1]MAPA DE RIESGO'!$AB$33="Moderado"),CONCATENATE("R3C",'[1]MAPA DE RIESGO'!$P$33),"")</f>
        <v/>
      </c>
      <c r="AB49" s="54" t="str">
        <f>IF(AND('[1]MAPA DE RIESGO'!$Z$28="Muy Baja",'[1]MAPA DE RIESGO'!$AB$28="Mayor"),CONCATENATE("R3C",'[1]MAPA DE RIESGO'!$P$28),"")</f>
        <v/>
      </c>
      <c r="AC49" s="55" t="str">
        <f>IF(AND('[1]MAPA DE RIESGO'!$Z$29="Muy Baja",'[1]MAPA DE RIESGO'!$AB$29="Mayor"),CONCATENATE("R3C",'[1]MAPA DE RIESGO'!$P$29),"")</f>
        <v/>
      </c>
      <c r="AD49" s="55" t="str">
        <f>IF(AND('[1]MAPA DE RIESGO'!$Z$30="Muy Baja",'[1]MAPA DE RIESGO'!$AB$30="Mayor"),CONCATENATE("R3C",'[1]MAPA DE RIESGO'!$P$30),"")</f>
        <v/>
      </c>
      <c r="AE49" s="55" t="str">
        <f>IF(AND('[1]MAPA DE RIESGO'!$Z$31="Muy Baja",'[1]MAPA DE RIESGO'!$AB$31="Mayor"),CONCATENATE("R3C",'[1]MAPA DE RIESGO'!$P$31),"")</f>
        <v/>
      </c>
      <c r="AF49" s="55" t="str">
        <f>IF(AND('[1]MAPA DE RIESGO'!$Z$32="Muy Baja",'[1]MAPA DE RIESGO'!$AB$32="Mayor"),CONCATENATE("R3C",'[1]MAPA DE RIESGO'!$P$32),"")</f>
        <v/>
      </c>
      <c r="AG49" s="56" t="str">
        <f>IF(AND('[1]MAPA DE RIESGO'!$Z$33="Muy Baja",'[1]MAPA DE RIESGO'!$AB$33="Mayor"),CONCATENATE("R3C",'[1]MAPA DE RIESGO'!$P$33),"")</f>
        <v/>
      </c>
      <c r="AH49" s="57" t="str">
        <f>IF(AND('[1]MAPA DE RIESGO'!$Z$28="Muy Baja",'[1]MAPA DE RIESGO'!$AB$28="Catastrófico"),CONCATENATE("R3C",'[1]MAPA DE RIESGO'!$P$28),"")</f>
        <v/>
      </c>
      <c r="AI49" s="58" t="str">
        <f>IF(AND('[1]MAPA DE RIESGO'!$Z$29="Muy Baja",'[1]MAPA DE RIESGO'!$AB$29="Catastrófico"),CONCATENATE("R3C",'[1]MAPA DE RIESGO'!$P$29),"")</f>
        <v/>
      </c>
      <c r="AJ49" s="58" t="str">
        <f>IF(AND('[1]MAPA DE RIESGO'!$Z$30="Muy Baja",'[1]MAPA DE RIESGO'!$AB$30="Catastrófico"),CONCATENATE("R3C",'[1]MAPA DE RIESGO'!$P$30),"")</f>
        <v/>
      </c>
      <c r="AK49" s="58" t="str">
        <f>IF(AND('[1]MAPA DE RIESGO'!$Z$31="Muy Baja",'[1]MAPA DE RIESGO'!$AB$31="Catastrófico"),CONCATENATE("R3C",'[1]MAPA DE RIESGO'!$P$31),"")</f>
        <v/>
      </c>
      <c r="AL49" s="58" t="str">
        <f>IF(AND('[1]MAPA DE RIESGO'!$Z$32="Muy Baja",'[1]MAPA DE RIESGO'!$AB$32="Catastrófico"),CONCATENATE("R3C",'[1]MAPA DE RIESGO'!$P$32),"")</f>
        <v/>
      </c>
      <c r="AM49" s="59" t="str">
        <f>IF(AND('[1]MAPA DE RIESGO'!$Z$33="Muy Baja",'[1]MAPA DE RIESGO'!$AB$33="Catastrófico"),CONCATENATE("R3C",'[1]MAPA DE RIESGO'!$P$33),"")</f>
        <v/>
      </c>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row>
    <row r="50" spans="1:80" ht="15" customHeight="1" x14ac:dyDescent="0.25">
      <c r="A50" s="47"/>
      <c r="B50" s="154"/>
      <c r="C50" s="154"/>
      <c r="D50" s="155"/>
      <c r="E50" s="145"/>
      <c r="F50" s="146"/>
      <c r="G50" s="146"/>
      <c r="H50" s="146"/>
      <c r="I50" s="147"/>
      <c r="J50" s="81" t="str">
        <f>IF(AND('[1]MAPA DE RIESGO'!$Z$34="Muy Baja",'[1]MAPA DE RIESGO'!$AB$34="Leve"),CONCATENATE("R4C",'[1]MAPA DE RIESGO'!$P$34),"")</f>
        <v/>
      </c>
      <c r="K50" s="82" t="str">
        <f>IF(AND('[1]MAPA DE RIESGO'!$Z$35="Muy Baja",'[1]MAPA DE RIESGO'!$AB$35="Leve"),CONCATENATE("R4C",'[1]MAPA DE RIESGO'!$P$35),"")</f>
        <v/>
      </c>
      <c r="L50" s="82" t="str">
        <f>IF(AND('[1]MAPA DE RIESGO'!$Z$36="Muy Baja",'[1]MAPA DE RIESGO'!$AB$36="Leve"),CONCATENATE("R4C",'[1]MAPA DE RIESGO'!$P$36),"")</f>
        <v/>
      </c>
      <c r="M50" s="82" t="str">
        <f>IF(AND('[1]MAPA DE RIESGO'!$Z$37="Muy Baja",'[1]MAPA DE RIESGO'!$AB$37="Leve"),CONCATENATE("R4C",'[1]MAPA DE RIESGO'!$P$37),"")</f>
        <v/>
      </c>
      <c r="N50" s="82" t="str">
        <f>IF(AND('[1]MAPA DE RIESGO'!$Z$38="Muy Baja",'[1]MAPA DE RIESGO'!$AB$38="Leve"),CONCATENATE("R4C",'[1]MAPA DE RIESGO'!$P$38),"")</f>
        <v/>
      </c>
      <c r="O50" s="83" t="str">
        <f>IF(AND('[1]MAPA DE RIESGO'!$Z$39="Muy Baja",'[1]MAPA DE RIESGO'!$AB$39="Leve"),CONCATENATE("R4C",'[1]MAPA DE RIESGO'!$P$39),"")</f>
        <v/>
      </c>
      <c r="P50" s="81" t="str">
        <f>IF(AND('[1]MAPA DE RIESGO'!$Z$34="Muy Baja",'[1]MAPA DE RIESGO'!$AB$34="Menor"),CONCATENATE("R4C",'[1]MAPA DE RIESGO'!$P$34),"")</f>
        <v/>
      </c>
      <c r="Q50" s="82" t="str">
        <f>IF(AND('[1]MAPA DE RIESGO'!$Z$35="Muy Baja",'[1]MAPA DE RIESGO'!$AB$35="Menor"),CONCATENATE("R4C",'[1]MAPA DE RIESGO'!$P$35),"")</f>
        <v/>
      </c>
      <c r="R50" s="82" t="str">
        <f>IF(AND('[1]MAPA DE RIESGO'!$Z$36="Muy Baja",'[1]MAPA DE RIESGO'!$AB$36="Menor"),CONCATENATE("R4C",'[1]MAPA DE RIESGO'!$P$36),"")</f>
        <v/>
      </c>
      <c r="S50" s="82" t="str">
        <f>IF(AND('[1]MAPA DE RIESGO'!$Z$37="Muy Baja",'[1]MAPA DE RIESGO'!$AB$37="Menor"),CONCATENATE("R4C",'[1]MAPA DE RIESGO'!$P$37),"")</f>
        <v/>
      </c>
      <c r="T50" s="82" t="str">
        <f>IF(AND('[1]MAPA DE RIESGO'!$Z$38="Muy Baja",'[1]MAPA DE RIESGO'!$AB$38="Menor"),CONCATENATE("R4C",'[1]MAPA DE RIESGO'!$P$38),"")</f>
        <v/>
      </c>
      <c r="U50" s="83" t="str">
        <f>IF(AND('[1]MAPA DE RIESGO'!$Z$39="Muy Baja",'[1]MAPA DE RIESGO'!$AB$39="Menor"),CONCATENATE("R4C",'[1]MAPA DE RIESGO'!$P$39),"")</f>
        <v/>
      </c>
      <c r="V50" s="69" t="str">
        <f>IF(AND('[1]MAPA DE RIESGO'!$Z$34="Muy Baja",'[1]MAPA DE RIESGO'!$AB$34="Moderado"),CONCATENATE("R4C",'[1]MAPA DE RIESGO'!$P$34),"")</f>
        <v/>
      </c>
      <c r="W50" s="70" t="str">
        <f>IF(AND('[1]MAPA DE RIESGO'!$Z$35="Muy Baja",'[1]MAPA DE RIESGO'!$AB$35="Moderado"),CONCATENATE("R4C",'[1]MAPA DE RIESGO'!$P$35),"")</f>
        <v/>
      </c>
      <c r="X50" s="70" t="str">
        <f>IF(AND('[1]MAPA DE RIESGO'!$Z$36="Muy Baja",'[1]MAPA DE RIESGO'!$AB$36="Moderado"),CONCATENATE("R4C",'[1]MAPA DE RIESGO'!$P$36),"")</f>
        <v/>
      </c>
      <c r="Y50" s="70" t="str">
        <f>IF(AND('[1]MAPA DE RIESGO'!$Z$37="Muy Baja",'[1]MAPA DE RIESGO'!$AB$37="Moderado"),CONCATENATE("R4C",'[1]MAPA DE RIESGO'!$P$37),"")</f>
        <v/>
      </c>
      <c r="Z50" s="70" t="str">
        <f>IF(AND('[1]MAPA DE RIESGO'!$Z$38="Muy Baja",'[1]MAPA DE RIESGO'!$AB$38="Moderado"),CONCATENATE("R4C",'[1]MAPA DE RIESGO'!$P$38),"")</f>
        <v/>
      </c>
      <c r="AA50" s="71" t="str">
        <f>IF(AND('[1]MAPA DE RIESGO'!$Z$39="Muy Baja",'[1]MAPA DE RIESGO'!$AB$39="Moderado"),CONCATENATE("R4C",'[1]MAPA DE RIESGO'!$P$39),"")</f>
        <v/>
      </c>
      <c r="AB50" s="54" t="str">
        <f>IF(AND('[1]MAPA DE RIESGO'!$Z$34="Muy Baja",'[1]MAPA DE RIESGO'!$AB$34="Mayor"),CONCATENATE("R4C",'[1]MAPA DE RIESGO'!$P$34),"")</f>
        <v/>
      </c>
      <c r="AC50" s="55" t="str">
        <f>IF(AND('[1]MAPA DE RIESGO'!$Z$35="Muy Baja",'[1]MAPA DE RIESGO'!$AB$35="Mayor"),CONCATENATE("R4C",'[1]MAPA DE RIESGO'!$P$35),"")</f>
        <v/>
      </c>
      <c r="AD50" s="55" t="str">
        <f>IF(AND('[1]MAPA DE RIESGO'!$Z$36="Muy Baja",'[1]MAPA DE RIESGO'!$AB$36="Mayor"),CONCATENATE("R4C",'[1]MAPA DE RIESGO'!$P$36),"")</f>
        <v/>
      </c>
      <c r="AE50" s="55" t="str">
        <f>IF(AND('[1]MAPA DE RIESGO'!$Z$37="Muy Baja",'[1]MAPA DE RIESGO'!$AB$37="Mayor"),CONCATENATE("R4C",'[1]MAPA DE RIESGO'!$P$37),"")</f>
        <v/>
      </c>
      <c r="AF50" s="55" t="str">
        <f>IF(AND('[1]MAPA DE RIESGO'!$Z$38="Muy Baja",'[1]MAPA DE RIESGO'!$AB$38="Mayor"),CONCATENATE("R4C",'[1]MAPA DE RIESGO'!$P$38),"")</f>
        <v/>
      </c>
      <c r="AG50" s="56" t="str">
        <f>IF(AND('[1]MAPA DE RIESGO'!$Z$39="Muy Baja",'[1]MAPA DE RIESGO'!$AB$39="Mayor"),CONCATENATE("R4C",'[1]MAPA DE RIESGO'!$P$39),"")</f>
        <v/>
      </c>
      <c r="AH50" s="57" t="str">
        <f>IF(AND('[1]MAPA DE RIESGO'!$Z$34="Muy Baja",'[1]MAPA DE RIESGO'!$AB$34="Catastrófico"),CONCATENATE("R4C",'[1]MAPA DE RIESGO'!$P$34),"")</f>
        <v/>
      </c>
      <c r="AI50" s="58" t="str">
        <f>IF(AND('[1]MAPA DE RIESGO'!$Z$35="Muy Baja",'[1]MAPA DE RIESGO'!$AB$35="Catastrófico"),CONCATENATE("R4C",'[1]MAPA DE RIESGO'!$P$35),"")</f>
        <v/>
      </c>
      <c r="AJ50" s="58" t="str">
        <f>IF(AND('[1]MAPA DE RIESGO'!$Z$36="Muy Baja",'[1]MAPA DE RIESGO'!$AB$36="Catastrófico"),CONCATENATE("R4C",'[1]MAPA DE RIESGO'!$P$36),"")</f>
        <v/>
      </c>
      <c r="AK50" s="58" t="str">
        <f>IF(AND('[1]MAPA DE RIESGO'!$Z$37="Muy Baja",'[1]MAPA DE RIESGO'!$AB$37="Catastrófico"),CONCATENATE("R4C",'[1]MAPA DE RIESGO'!$P$37),"")</f>
        <v/>
      </c>
      <c r="AL50" s="58" t="str">
        <f>IF(AND('[1]MAPA DE RIESGO'!$Z$38="Muy Baja",'[1]MAPA DE RIESGO'!$AB$38="Catastrófico"),CONCATENATE("R4C",'[1]MAPA DE RIESGO'!$P$38),"")</f>
        <v/>
      </c>
      <c r="AM50" s="59" t="str">
        <f>IF(AND('[1]MAPA DE RIESGO'!$Z$39="Muy Baja",'[1]MAPA DE RIESGO'!$AB$39="Catastrófico"),CONCATENATE("R4C",'[1]MAPA DE RIESGO'!$P$39),"")</f>
        <v/>
      </c>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row>
    <row r="51" spans="1:80" ht="15" customHeight="1" x14ac:dyDescent="0.25">
      <c r="A51" s="47"/>
      <c r="B51" s="154"/>
      <c r="C51" s="154"/>
      <c r="D51" s="155"/>
      <c r="E51" s="145"/>
      <c r="F51" s="146"/>
      <c r="G51" s="146"/>
      <c r="H51" s="146"/>
      <c r="I51" s="147"/>
      <c r="J51" s="81" t="str">
        <f>IF(AND('[1]MAPA DE RIESGO'!$Z$40="Muy Baja",'[1]MAPA DE RIESGO'!$AB$40="Leve"),CONCATENATE("R5C",'[1]MAPA DE RIESGO'!$P$40),"")</f>
        <v/>
      </c>
      <c r="K51" s="82" t="str">
        <f>IF(AND('[1]MAPA DE RIESGO'!$Z$41="Muy Baja",'[1]MAPA DE RIESGO'!$AB$41="Leve"),CONCATENATE("R5C",'[1]MAPA DE RIESGO'!$P$41),"")</f>
        <v/>
      </c>
      <c r="L51" s="82" t="str">
        <f>IF(AND('[1]MAPA DE RIESGO'!$Z$42="Muy Baja",'[1]MAPA DE RIESGO'!$AB$42="Leve"),CONCATENATE("R5C",'[1]MAPA DE RIESGO'!$P$42),"")</f>
        <v/>
      </c>
      <c r="M51" s="82" t="str">
        <f>IF(AND('[1]MAPA DE RIESGO'!$Z$43="Muy Baja",'[1]MAPA DE RIESGO'!$AB$43="Leve"),CONCATENATE("R5C",'[1]MAPA DE RIESGO'!$P$43),"")</f>
        <v/>
      </c>
      <c r="N51" s="82" t="str">
        <f>IF(AND('[1]MAPA DE RIESGO'!$Z$44="Muy Baja",'[1]MAPA DE RIESGO'!$AB$44="Leve"),CONCATENATE("R5C",'[1]MAPA DE RIESGO'!$P$44),"")</f>
        <v/>
      </c>
      <c r="O51" s="83" t="str">
        <f>IF(AND('[1]MAPA DE RIESGO'!$Z$45="Muy Baja",'[1]MAPA DE RIESGO'!$AB$45="Leve"),CONCATENATE("R5C",'[1]MAPA DE RIESGO'!$P$45),"")</f>
        <v/>
      </c>
      <c r="P51" s="81" t="str">
        <f>IF(AND('[1]MAPA DE RIESGO'!$Z$40="Muy Baja",'[1]MAPA DE RIESGO'!$AB$40="Menor"),CONCATENATE("R5C",'[1]MAPA DE RIESGO'!$P$40),"")</f>
        <v/>
      </c>
      <c r="Q51" s="82" t="str">
        <f>IF(AND('[1]MAPA DE RIESGO'!$Z$41="Muy Baja",'[1]MAPA DE RIESGO'!$AB$41="Menor"),CONCATENATE("R5C",'[1]MAPA DE RIESGO'!$P$41),"")</f>
        <v/>
      </c>
      <c r="R51" s="82" t="str">
        <f>IF(AND('[1]MAPA DE RIESGO'!$Z$42="Muy Baja",'[1]MAPA DE RIESGO'!$AB$42="Menor"),CONCATENATE("R5C",'[1]MAPA DE RIESGO'!$P$42),"")</f>
        <v/>
      </c>
      <c r="S51" s="82" t="str">
        <f>IF(AND('[1]MAPA DE RIESGO'!$Z$43="Muy Baja",'[1]MAPA DE RIESGO'!$AB$43="Menor"),CONCATENATE("R5C",'[1]MAPA DE RIESGO'!$P$43),"")</f>
        <v/>
      </c>
      <c r="T51" s="82" t="str">
        <f>IF(AND('[1]MAPA DE RIESGO'!$Z$44="Muy Baja",'[1]MAPA DE RIESGO'!$AB$44="Menor"),CONCATENATE("R5C",'[1]MAPA DE RIESGO'!$P$44),"")</f>
        <v/>
      </c>
      <c r="U51" s="83" t="str">
        <f>IF(AND('[1]MAPA DE RIESGO'!$Z$45="Muy Baja",'[1]MAPA DE RIESGO'!$AB$45="Menor"),CONCATENATE("R5C",'[1]MAPA DE RIESGO'!$P$45),"")</f>
        <v/>
      </c>
      <c r="V51" s="69" t="str">
        <f>IF(AND('[1]MAPA DE RIESGO'!$Z$40="Muy Baja",'[1]MAPA DE RIESGO'!$AB$40="Moderado"),CONCATENATE("R5C",'[1]MAPA DE RIESGO'!$P$40),"")</f>
        <v/>
      </c>
      <c r="W51" s="70" t="str">
        <f>IF(AND('[1]MAPA DE RIESGO'!$Z$41="Muy Baja",'[1]MAPA DE RIESGO'!$AB$41="Moderado"),CONCATENATE("R5C",'[1]MAPA DE RIESGO'!$P$41),"")</f>
        <v/>
      </c>
      <c r="X51" s="70" t="str">
        <f>IF(AND('[1]MAPA DE RIESGO'!$Z$42="Muy Baja",'[1]MAPA DE RIESGO'!$AB$42="Moderado"),CONCATENATE("R5C",'[1]MAPA DE RIESGO'!$P$42),"")</f>
        <v/>
      </c>
      <c r="Y51" s="70" t="str">
        <f>IF(AND('[1]MAPA DE RIESGO'!$Z$43="Muy Baja",'[1]MAPA DE RIESGO'!$AB$43="Moderado"),CONCATENATE("R5C",'[1]MAPA DE RIESGO'!$P$43),"")</f>
        <v/>
      </c>
      <c r="Z51" s="70" t="str">
        <f>IF(AND('[1]MAPA DE RIESGO'!$Z$44="Muy Baja",'[1]MAPA DE RIESGO'!$AB$44="Moderado"),CONCATENATE("R5C",'[1]MAPA DE RIESGO'!$P$44),"")</f>
        <v/>
      </c>
      <c r="AA51" s="71" t="str">
        <f>IF(AND('[1]MAPA DE RIESGO'!$Z$45="Muy Baja",'[1]MAPA DE RIESGO'!$AB$45="Moderado"),CONCATENATE("R5C",'[1]MAPA DE RIESGO'!$P$45),"")</f>
        <v/>
      </c>
      <c r="AB51" s="54" t="str">
        <f>IF(AND('[1]MAPA DE RIESGO'!$Z$40="Muy Baja",'[1]MAPA DE RIESGO'!$AB$40="Mayor"),CONCATENATE("R5C",'[1]MAPA DE RIESGO'!$P$40),"")</f>
        <v/>
      </c>
      <c r="AC51" s="55" t="str">
        <f>IF(AND('[1]MAPA DE RIESGO'!$Z$41="Muy Baja",'[1]MAPA DE RIESGO'!$AB$41="Mayor"),CONCATENATE("R5C",'[1]MAPA DE RIESGO'!$P$41),"")</f>
        <v/>
      </c>
      <c r="AD51" s="55" t="str">
        <f>IF(AND('[1]MAPA DE RIESGO'!$Z$42="Muy Baja",'[1]MAPA DE RIESGO'!$AB$42="Mayor"),CONCATENATE("R5C",'[1]MAPA DE RIESGO'!$P$42),"")</f>
        <v/>
      </c>
      <c r="AE51" s="55" t="str">
        <f>IF(AND('[1]MAPA DE RIESGO'!$Z$43="Muy Baja",'[1]MAPA DE RIESGO'!$AB$43="Mayor"),CONCATENATE("R5C",'[1]MAPA DE RIESGO'!$P$43),"")</f>
        <v/>
      </c>
      <c r="AF51" s="55" t="str">
        <f>IF(AND('[1]MAPA DE RIESGO'!$Z$44="Muy Baja",'[1]MAPA DE RIESGO'!$AB$44="Mayor"),CONCATENATE("R5C",'[1]MAPA DE RIESGO'!$P$44),"")</f>
        <v/>
      </c>
      <c r="AG51" s="56" t="str">
        <f>IF(AND('[1]MAPA DE RIESGO'!$Z$45="Muy Baja",'[1]MAPA DE RIESGO'!$AB$45="Mayor"),CONCATENATE("R5C",'[1]MAPA DE RIESGO'!$P$45),"")</f>
        <v/>
      </c>
      <c r="AH51" s="57" t="str">
        <f>IF(AND('[1]MAPA DE RIESGO'!$Z$40="Muy Baja",'[1]MAPA DE RIESGO'!$AB$40="Catastrófico"),CONCATENATE("R5C",'[1]MAPA DE RIESGO'!$P$40),"")</f>
        <v/>
      </c>
      <c r="AI51" s="58" t="str">
        <f>IF(AND('[1]MAPA DE RIESGO'!$Z$41="Muy Baja",'[1]MAPA DE RIESGO'!$AB$41="Catastrófico"),CONCATENATE("R5C",'[1]MAPA DE RIESGO'!$P$41),"")</f>
        <v/>
      </c>
      <c r="AJ51" s="58" t="str">
        <f>IF(AND('[1]MAPA DE RIESGO'!$Z$42="Muy Baja",'[1]MAPA DE RIESGO'!$AB$42="Catastrófico"),CONCATENATE("R5C",'[1]MAPA DE RIESGO'!$P$42),"")</f>
        <v/>
      </c>
      <c r="AK51" s="58" t="str">
        <f>IF(AND('[1]MAPA DE RIESGO'!$Z$43="Muy Baja",'[1]MAPA DE RIESGO'!$AB$43="Catastrófico"),CONCATENATE("R5C",'[1]MAPA DE RIESGO'!$P$43),"")</f>
        <v/>
      </c>
      <c r="AL51" s="58" t="str">
        <f>IF(AND('[1]MAPA DE RIESGO'!$Z$44="Muy Baja",'[1]MAPA DE RIESGO'!$AB$44="Catastrófico"),CONCATENATE("R5C",'[1]MAPA DE RIESGO'!$P$44),"")</f>
        <v/>
      </c>
      <c r="AM51" s="59" t="str">
        <f>IF(AND('[1]MAPA DE RIESGO'!$Z$45="Muy Baja",'[1]MAPA DE RIESGO'!$AB$45="Catastrófico"),CONCATENATE("R5C",'[1]MAPA DE RIESGO'!$P$45),"")</f>
        <v/>
      </c>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row>
    <row r="52" spans="1:80" ht="15" customHeight="1" x14ac:dyDescent="0.25">
      <c r="A52" s="47"/>
      <c r="B52" s="154"/>
      <c r="C52" s="154"/>
      <c r="D52" s="155"/>
      <c r="E52" s="145"/>
      <c r="F52" s="146"/>
      <c r="G52" s="146"/>
      <c r="H52" s="146"/>
      <c r="I52" s="147"/>
      <c r="J52" s="81" t="str">
        <f>IF(AND('[1]MAPA DE RIESGO'!$Z$46="Muy Baja",'[1]MAPA DE RIESGO'!$AB$46="Leve"),CONCATENATE("R6C",'[1]MAPA DE RIESGO'!$P$46),"")</f>
        <v/>
      </c>
      <c r="K52" s="82" t="str">
        <f>IF(AND('[1]MAPA DE RIESGO'!$Z$47="Muy Baja",'[1]MAPA DE RIESGO'!$AB$47="Leve"),CONCATENATE("R6C",'[1]MAPA DE RIESGO'!$P$47),"")</f>
        <v/>
      </c>
      <c r="L52" s="82" t="str">
        <f>IF(AND('[1]MAPA DE RIESGO'!$Z$48="Muy Baja",'[1]MAPA DE RIESGO'!$AB$48="Leve"),CONCATENATE("R6C",'[1]MAPA DE RIESGO'!$P$48),"")</f>
        <v/>
      </c>
      <c r="M52" s="82" t="str">
        <f>IF(AND('[1]MAPA DE RIESGO'!$Z$49="Muy Baja",'[1]MAPA DE RIESGO'!$AB$49="Leve"),CONCATENATE("R6C",'[1]MAPA DE RIESGO'!$P$49),"")</f>
        <v/>
      </c>
      <c r="N52" s="82" t="str">
        <f>IF(AND('[1]MAPA DE RIESGO'!$Z$50="Muy Baja",'[1]MAPA DE RIESGO'!$AB$50="Leve"),CONCATENATE("R6C",'[1]MAPA DE RIESGO'!$P$50),"")</f>
        <v/>
      </c>
      <c r="O52" s="83" t="str">
        <f>IF(AND('[1]MAPA DE RIESGO'!$Z$51="Muy Baja",'[1]MAPA DE RIESGO'!$AB$51="Leve"),CONCATENATE("R6C",'[1]MAPA DE RIESGO'!$P$51),"")</f>
        <v/>
      </c>
      <c r="P52" s="81" t="str">
        <f>IF(AND('[1]MAPA DE RIESGO'!$Z$46="Muy Baja",'[1]MAPA DE RIESGO'!$AB$46="Menor"),CONCATENATE("R6C",'[1]MAPA DE RIESGO'!$P$46),"")</f>
        <v/>
      </c>
      <c r="Q52" s="82" t="str">
        <f>IF(AND('[1]MAPA DE RIESGO'!$Z$47="Muy Baja",'[1]MAPA DE RIESGO'!$AB$47="Menor"),CONCATENATE("R6C",'[1]MAPA DE RIESGO'!$P$47),"")</f>
        <v/>
      </c>
      <c r="R52" s="82" t="str">
        <f>IF(AND('[1]MAPA DE RIESGO'!$Z$48="Muy Baja",'[1]MAPA DE RIESGO'!$AB$48="Menor"),CONCATENATE("R6C",'[1]MAPA DE RIESGO'!$P$48),"")</f>
        <v/>
      </c>
      <c r="S52" s="82" t="str">
        <f>IF(AND('[1]MAPA DE RIESGO'!$Z$49="Muy Baja",'[1]MAPA DE RIESGO'!$AB$49="Menor"),CONCATENATE("R6C",'[1]MAPA DE RIESGO'!$P$49),"")</f>
        <v/>
      </c>
      <c r="T52" s="82" t="str">
        <f>IF(AND('[1]MAPA DE RIESGO'!$Z$50="Muy Baja",'[1]MAPA DE RIESGO'!$AB$50="Menor"),CONCATENATE("R6C",'[1]MAPA DE RIESGO'!$P$50),"")</f>
        <v/>
      </c>
      <c r="U52" s="83" t="str">
        <f>IF(AND('[1]MAPA DE RIESGO'!$Z$51="Muy Baja",'[1]MAPA DE RIESGO'!$AB$51="Menor"),CONCATENATE("R6C",'[1]MAPA DE RIESGO'!$P$51),"")</f>
        <v/>
      </c>
      <c r="V52" s="69" t="str">
        <f>IF(AND('[1]MAPA DE RIESGO'!$Z$46="Muy Baja",'[1]MAPA DE RIESGO'!$AB$46="Moderado"),CONCATENATE("R6C",'[1]MAPA DE RIESGO'!$P$46),"")</f>
        <v/>
      </c>
      <c r="W52" s="70" t="str">
        <f>IF(AND('[1]MAPA DE RIESGO'!$Z$47="Muy Baja",'[1]MAPA DE RIESGO'!$AB$47="Moderado"),CONCATENATE("R6C",'[1]MAPA DE RIESGO'!$P$47),"")</f>
        <v/>
      </c>
      <c r="X52" s="70" t="str">
        <f>IF(AND('[1]MAPA DE RIESGO'!$Z$48="Muy Baja",'[1]MAPA DE RIESGO'!$AB$48="Moderado"),CONCATENATE("R6C",'[1]MAPA DE RIESGO'!$P$48),"")</f>
        <v/>
      </c>
      <c r="Y52" s="70" t="str">
        <f>IF(AND('[1]MAPA DE RIESGO'!$Z$49="Muy Baja",'[1]MAPA DE RIESGO'!$AB$49="Moderado"),CONCATENATE("R6C",'[1]MAPA DE RIESGO'!$P$49),"")</f>
        <v/>
      </c>
      <c r="Z52" s="70" t="str">
        <f>IF(AND('[1]MAPA DE RIESGO'!$Z$50="Muy Baja",'[1]MAPA DE RIESGO'!$AB$50="Moderado"),CONCATENATE("R6C",'[1]MAPA DE RIESGO'!$P$50),"")</f>
        <v/>
      </c>
      <c r="AA52" s="71" t="str">
        <f>IF(AND('[1]MAPA DE RIESGO'!$Z$51="Muy Baja",'[1]MAPA DE RIESGO'!$AB$51="Moderado"),CONCATENATE("R6C",'[1]MAPA DE RIESGO'!$P$51),"")</f>
        <v/>
      </c>
      <c r="AB52" s="54" t="str">
        <f>IF(AND('[1]MAPA DE RIESGO'!$Z$46="Muy Baja",'[1]MAPA DE RIESGO'!$AB$46="Mayor"),CONCATENATE("R6C",'[1]MAPA DE RIESGO'!$P$46),"")</f>
        <v/>
      </c>
      <c r="AC52" s="55" t="str">
        <f>IF(AND('[1]MAPA DE RIESGO'!$Z$47="Muy Baja",'[1]MAPA DE RIESGO'!$AB$47="Mayor"),CONCATENATE("R6C",'[1]MAPA DE RIESGO'!$P$47),"")</f>
        <v/>
      </c>
      <c r="AD52" s="55" t="str">
        <f>IF(AND('[1]MAPA DE RIESGO'!$Z$48="Muy Baja",'[1]MAPA DE RIESGO'!$AB$48="Mayor"),CONCATENATE("R6C",'[1]MAPA DE RIESGO'!$P$48),"")</f>
        <v/>
      </c>
      <c r="AE52" s="55" t="str">
        <f>IF(AND('[1]MAPA DE RIESGO'!$Z$49="Muy Baja",'[1]MAPA DE RIESGO'!$AB$49="Mayor"),CONCATENATE("R6C",'[1]MAPA DE RIESGO'!$P$49),"")</f>
        <v/>
      </c>
      <c r="AF52" s="55" t="str">
        <f>IF(AND('[1]MAPA DE RIESGO'!$Z$50="Muy Baja",'[1]MAPA DE RIESGO'!$AB$50="Mayor"),CONCATENATE("R6C",'[1]MAPA DE RIESGO'!$P$50),"")</f>
        <v/>
      </c>
      <c r="AG52" s="56" t="str">
        <f>IF(AND('[1]MAPA DE RIESGO'!$Z$51="Muy Baja",'[1]MAPA DE RIESGO'!$AB$51="Mayor"),CONCATENATE("R6C",'[1]MAPA DE RIESGO'!$P$51),"")</f>
        <v/>
      </c>
      <c r="AH52" s="57" t="str">
        <f>IF(AND('[1]MAPA DE RIESGO'!$Z$46="Muy Baja",'[1]MAPA DE RIESGO'!$AB$46="Catastrófico"),CONCATENATE("R6C",'[1]MAPA DE RIESGO'!$P$46),"")</f>
        <v/>
      </c>
      <c r="AI52" s="58" t="str">
        <f>IF(AND('[1]MAPA DE RIESGO'!$Z$47="Muy Baja",'[1]MAPA DE RIESGO'!$AB$47="Catastrófico"),CONCATENATE("R6C",'[1]MAPA DE RIESGO'!$P$47),"")</f>
        <v/>
      </c>
      <c r="AJ52" s="58" t="str">
        <f>IF(AND('[1]MAPA DE RIESGO'!$Z$48="Muy Baja",'[1]MAPA DE RIESGO'!$AB$48="Catastrófico"),CONCATENATE("R6C",'[1]MAPA DE RIESGO'!$P$48),"")</f>
        <v/>
      </c>
      <c r="AK52" s="58" t="str">
        <f>IF(AND('[1]MAPA DE RIESGO'!$Z$49="Muy Baja",'[1]MAPA DE RIESGO'!$AB$49="Catastrófico"),CONCATENATE("R6C",'[1]MAPA DE RIESGO'!$P$49),"")</f>
        <v/>
      </c>
      <c r="AL52" s="58" t="str">
        <f>IF(AND('[1]MAPA DE RIESGO'!$Z$50="Muy Baja",'[1]MAPA DE RIESGO'!$AB$50="Catastrófico"),CONCATENATE("R6C",'[1]MAPA DE RIESGO'!$P$50),"")</f>
        <v/>
      </c>
      <c r="AM52" s="59" t="str">
        <f>IF(AND('[1]MAPA DE RIESGO'!$Z$51="Muy Baja",'[1]MAPA DE RIESGO'!$AB$51="Catastrófico"),CONCATENATE("R6C",'[1]MAPA DE RIESGO'!$P$51),"")</f>
        <v/>
      </c>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row>
    <row r="53" spans="1:80" ht="15" customHeight="1" x14ac:dyDescent="0.25">
      <c r="A53" s="47"/>
      <c r="B53" s="154"/>
      <c r="C53" s="154"/>
      <c r="D53" s="155"/>
      <c r="E53" s="145"/>
      <c r="F53" s="146"/>
      <c r="G53" s="146"/>
      <c r="H53" s="146"/>
      <c r="I53" s="147"/>
      <c r="J53" s="81" t="str">
        <f>IF(AND('[1]MAPA DE RIESGO'!$Z$52="Muy Baja",'[1]MAPA DE RIESGO'!$AB$52="Leve"),CONCATENATE("R7C",'[1]MAPA DE RIESGO'!$P$52),"")</f>
        <v/>
      </c>
      <c r="K53" s="82" t="str">
        <f>IF(AND('[1]MAPA DE RIESGO'!$Z$53="Muy Baja",'[1]MAPA DE RIESGO'!$AB$53="Leve"),CONCATENATE("R7C",'[1]MAPA DE RIESGO'!$P$53),"")</f>
        <v/>
      </c>
      <c r="L53" s="82" t="str">
        <f>IF(AND('[1]MAPA DE RIESGO'!$Z$54="Muy Baja",'[1]MAPA DE RIESGO'!$AB$54="Leve"),CONCATENATE("R7C",'[1]MAPA DE RIESGO'!$P$54),"")</f>
        <v/>
      </c>
      <c r="M53" s="82" t="str">
        <f>IF(AND('[1]MAPA DE RIESGO'!$Z$55="Muy Baja",'[1]MAPA DE RIESGO'!$AB$55="Leve"),CONCATENATE("R7C",'[1]MAPA DE RIESGO'!$P$55),"")</f>
        <v/>
      </c>
      <c r="N53" s="82" t="str">
        <f>IF(AND('[1]MAPA DE RIESGO'!$Z$56="Muy Baja",'[1]MAPA DE RIESGO'!$AB$56="Leve"),CONCATENATE("R7C",'[1]MAPA DE RIESGO'!$P$56),"")</f>
        <v/>
      </c>
      <c r="O53" s="83" t="str">
        <f>IF(AND('[1]MAPA DE RIESGO'!$Z$57="Muy Baja",'[1]MAPA DE RIESGO'!$AB$57="Leve"),CONCATENATE("R7C",'[1]MAPA DE RIESGO'!$P$57),"")</f>
        <v/>
      </c>
      <c r="P53" s="81" t="str">
        <f>IF(AND('[1]MAPA DE RIESGO'!$Z$52="Muy Baja",'[1]MAPA DE RIESGO'!$AB$52="Menor"),CONCATENATE("R7C",'[1]MAPA DE RIESGO'!$P$52),"")</f>
        <v/>
      </c>
      <c r="Q53" s="82" t="str">
        <f>IF(AND('[1]MAPA DE RIESGO'!$Z$53="Muy Baja",'[1]MAPA DE RIESGO'!$AB$53="Menor"),CONCATENATE("R7C",'[1]MAPA DE RIESGO'!$P$53),"")</f>
        <v/>
      </c>
      <c r="R53" s="82" t="str">
        <f>IF(AND('[1]MAPA DE RIESGO'!$Z$54="Muy Baja",'[1]MAPA DE RIESGO'!$AB$54="Menor"),CONCATENATE("R7C",'[1]MAPA DE RIESGO'!$P$54),"")</f>
        <v/>
      </c>
      <c r="S53" s="82" t="str">
        <f>IF(AND('[1]MAPA DE RIESGO'!$Z$55="Muy Baja",'[1]MAPA DE RIESGO'!$AB$55="Menor"),CONCATENATE("R7C",'[1]MAPA DE RIESGO'!$P$55),"")</f>
        <v/>
      </c>
      <c r="T53" s="82" t="str">
        <f>IF(AND('[1]MAPA DE RIESGO'!$Z$56="Muy Baja",'[1]MAPA DE RIESGO'!$AB$56="Menor"),CONCATENATE("R7C",'[1]MAPA DE RIESGO'!$P$56),"")</f>
        <v/>
      </c>
      <c r="U53" s="83" t="str">
        <f>IF(AND('[1]MAPA DE RIESGO'!$Z$57="Muy Baja",'[1]MAPA DE RIESGO'!$AB$57="Menor"),CONCATENATE("R7C",'[1]MAPA DE RIESGO'!$P$57),"")</f>
        <v/>
      </c>
      <c r="V53" s="69" t="str">
        <f>IF(AND('[1]MAPA DE RIESGO'!$Z$52="Muy Baja",'[1]MAPA DE RIESGO'!$AB$52="Moderado"),CONCATENATE("R7C",'[1]MAPA DE RIESGO'!$P$52),"")</f>
        <v/>
      </c>
      <c r="W53" s="70" t="str">
        <f>IF(AND('[1]MAPA DE RIESGO'!$Z$53="Muy Baja",'[1]MAPA DE RIESGO'!$AB$53="Moderado"),CONCATENATE("R7C",'[1]MAPA DE RIESGO'!$P$53),"")</f>
        <v/>
      </c>
      <c r="X53" s="70" t="str">
        <f>IF(AND('[1]MAPA DE RIESGO'!$Z$54="Muy Baja",'[1]MAPA DE RIESGO'!$AB$54="Moderado"),CONCATENATE("R7C",'[1]MAPA DE RIESGO'!$P$54),"")</f>
        <v/>
      </c>
      <c r="Y53" s="70" t="str">
        <f>IF(AND('[1]MAPA DE RIESGO'!$Z$55="Muy Baja",'[1]MAPA DE RIESGO'!$AB$55="Moderado"),CONCATENATE("R7C",'[1]MAPA DE RIESGO'!$P$55),"")</f>
        <v/>
      </c>
      <c r="Z53" s="70" t="str">
        <f>IF(AND('[1]MAPA DE RIESGO'!$Z$56="Muy Baja",'[1]MAPA DE RIESGO'!$AB$56="Moderado"),CONCATENATE("R7C",'[1]MAPA DE RIESGO'!$P$56),"")</f>
        <v/>
      </c>
      <c r="AA53" s="71" t="str">
        <f>IF(AND('[1]MAPA DE RIESGO'!$Z$57="Muy Baja",'[1]MAPA DE RIESGO'!$AB$57="Moderado"),CONCATENATE("R7C",'[1]MAPA DE RIESGO'!$P$57),"")</f>
        <v/>
      </c>
      <c r="AB53" s="54" t="str">
        <f>IF(AND('[1]MAPA DE RIESGO'!$Z$52="Muy Baja",'[1]MAPA DE RIESGO'!$AB$52="Mayor"),CONCATENATE("R7C",'[1]MAPA DE RIESGO'!$P$52),"")</f>
        <v/>
      </c>
      <c r="AC53" s="55" t="str">
        <f>IF(AND('[1]MAPA DE RIESGO'!$Z$53="Muy Baja",'[1]MAPA DE RIESGO'!$AB$53="Mayor"),CONCATENATE("R7C",'[1]MAPA DE RIESGO'!$P$53),"")</f>
        <v/>
      </c>
      <c r="AD53" s="55" t="str">
        <f>IF(AND('[1]MAPA DE RIESGO'!$Z$54="Muy Baja",'[1]MAPA DE RIESGO'!$AB$54="Mayor"),CONCATENATE("R7C",'[1]MAPA DE RIESGO'!$P$54),"")</f>
        <v/>
      </c>
      <c r="AE53" s="55" t="str">
        <f>IF(AND('[1]MAPA DE RIESGO'!$Z$55="Muy Baja",'[1]MAPA DE RIESGO'!$AB$55="Mayor"),CONCATENATE("R7C",'[1]MAPA DE RIESGO'!$P$55),"")</f>
        <v/>
      </c>
      <c r="AF53" s="55" t="str">
        <f>IF(AND('[1]MAPA DE RIESGO'!$Z$56="Muy Baja",'[1]MAPA DE RIESGO'!$AB$56="Mayor"),CONCATENATE("R7C",'[1]MAPA DE RIESGO'!$P$56),"")</f>
        <v/>
      </c>
      <c r="AG53" s="56" t="str">
        <f>IF(AND('[1]MAPA DE RIESGO'!$Z$57="Muy Baja",'[1]MAPA DE RIESGO'!$AB$57="Mayor"),CONCATENATE("R7C",'[1]MAPA DE RIESGO'!$P$57),"")</f>
        <v/>
      </c>
      <c r="AH53" s="57" t="str">
        <f>IF(AND('[1]MAPA DE RIESGO'!$Z$52="Muy Baja",'[1]MAPA DE RIESGO'!$AB$52="Catastrófico"),CONCATENATE("R7C",'[1]MAPA DE RIESGO'!$P$52),"")</f>
        <v/>
      </c>
      <c r="AI53" s="58" t="str">
        <f>IF(AND('[1]MAPA DE RIESGO'!$Z$53="Muy Baja",'[1]MAPA DE RIESGO'!$AB$53="Catastrófico"),CONCATENATE("R7C",'[1]MAPA DE RIESGO'!$P$53),"")</f>
        <v/>
      </c>
      <c r="AJ53" s="58" t="str">
        <f>IF(AND('[1]MAPA DE RIESGO'!$Z$54="Muy Baja",'[1]MAPA DE RIESGO'!$AB$54="Catastrófico"),CONCATENATE("R7C",'[1]MAPA DE RIESGO'!$P$54),"")</f>
        <v/>
      </c>
      <c r="AK53" s="58" t="str">
        <f>IF(AND('[1]MAPA DE RIESGO'!$Z$55="Muy Baja",'[1]MAPA DE RIESGO'!$AB$55="Catastrófico"),CONCATENATE("R7C",'[1]MAPA DE RIESGO'!$P$55),"")</f>
        <v/>
      </c>
      <c r="AL53" s="58" t="str">
        <f>IF(AND('[1]MAPA DE RIESGO'!$Z$56="Muy Baja",'[1]MAPA DE RIESGO'!$AB$56="Catastrófico"),CONCATENATE("R7C",'[1]MAPA DE RIESGO'!$P$56),"")</f>
        <v/>
      </c>
      <c r="AM53" s="59" t="str">
        <f>IF(AND('[1]MAPA DE RIESGO'!$Z$57="Muy Baja",'[1]MAPA DE RIESGO'!$AB$57="Catastrófico"),CONCATENATE("R7C",'[1]MAPA DE RIESGO'!$P$57),"")</f>
        <v/>
      </c>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row>
    <row r="54" spans="1:80" ht="15" customHeight="1" x14ac:dyDescent="0.25">
      <c r="A54" s="47"/>
      <c r="B54" s="154"/>
      <c r="C54" s="154"/>
      <c r="D54" s="155"/>
      <c r="E54" s="145"/>
      <c r="F54" s="146"/>
      <c r="G54" s="146"/>
      <c r="H54" s="146"/>
      <c r="I54" s="147"/>
      <c r="J54" s="81" t="str">
        <f>IF(AND('[1]MAPA DE RIESGO'!$Z$58="Muy Baja",'[1]MAPA DE RIESGO'!$AB$58="Leve"),CONCATENATE("R8C",'[1]MAPA DE RIESGO'!$P$58),"")</f>
        <v/>
      </c>
      <c r="K54" s="82" t="str">
        <f>IF(AND('[1]MAPA DE RIESGO'!$Z$59="Muy Baja",'[1]MAPA DE RIESGO'!$AB$59="Leve"),CONCATENATE("R8C",'[1]MAPA DE RIESGO'!$P$59),"")</f>
        <v/>
      </c>
      <c r="L54" s="82" t="str">
        <f>IF(AND('[1]MAPA DE RIESGO'!$Z$60="Muy Baja",'[1]MAPA DE RIESGO'!$AB$60="Leve"),CONCATENATE("R8C",'[1]MAPA DE RIESGO'!$P$60),"")</f>
        <v/>
      </c>
      <c r="M54" s="82" t="str">
        <f>IF(AND('[1]MAPA DE RIESGO'!$Z$61="Muy Baja",'[1]MAPA DE RIESGO'!$AB$61="Leve"),CONCATENATE("R8C",'[1]MAPA DE RIESGO'!$P$61),"")</f>
        <v/>
      </c>
      <c r="N54" s="82" t="str">
        <f>IF(AND('[1]MAPA DE RIESGO'!$Z$62="Muy Baja",'[1]MAPA DE RIESGO'!$AB$62="Leve"),CONCATENATE("R8C",'[1]MAPA DE RIESGO'!$P$62),"")</f>
        <v/>
      </c>
      <c r="O54" s="83" t="str">
        <f>IF(AND('[1]MAPA DE RIESGO'!$Z$63="Muy Baja",'[1]MAPA DE RIESGO'!$AB$63="Leve"),CONCATENATE("R8C",'[1]MAPA DE RIESGO'!$P$63),"")</f>
        <v/>
      </c>
      <c r="P54" s="81" t="str">
        <f>IF(AND('[1]MAPA DE RIESGO'!$Z$58="Muy Baja",'[1]MAPA DE RIESGO'!$AB$58="Menor"),CONCATENATE("R8C",'[1]MAPA DE RIESGO'!$P$58),"")</f>
        <v/>
      </c>
      <c r="Q54" s="82" t="str">
        <f>IF(AND('[1]MAPA DE RIESGO'!$Z$59="Muy Baja",'[1]MAPA DE RIESGO'!$AB$59="Menor"),CONCATENATE("R8C",'[1]MAPA DE RIESGO'!$P$59),"")</f>
        <v/>
      </c>
      <c r="R54" s="82" t="str">
        <f>IF(AND('[1]MAPA DE RIESGO'!$Z$60="Muy Baja",'[1]MAPA DE RIESGO'!$AB$60="Menor"),CONCATENATE("R8C",'[1]MAPA DE RIESGO'!$P$60),"")</f>
        <v/>
      </c>
      <c r="S54" s="82" t="str">
        <f>IF(AND('[1]MAPA DE RIESGO'!$Z$61="Muy Baja",'[1]MAPA DE RIESGO'!$AB$61="Menor"),CONCATENATE("R8C",'[1]MAPA DE RIESGO'!$P$61),"")</f>
        <v/>
      </c>
      <c r="T54" s="82" t="str">
        <f>IF(AND('[1]MAPA DE RIESGO'!$Z$62="Muy Baja",'[1]MAPA DE RIESGO'!$AB$62="Menor"),CONCATENATE("R8C",'[1]MAPA DE RIESGO'!$P$62),"")</f>
        <v/>
      </c>
      <c r="U54" s="83" t="str">
        <f>IF(AND('[1]MAPA DE RIESGO'!$Z$63="Muy Baja",'[1]MAPA DE RIESGO'!$AB$63="Menor"),CONCATENATE("R8C",'[1]MAPA DE RIESGO'!$P$63),"")</f>
        <v/>
      </c>
      <c r="V54" s="69" t="str">
        <f>IF(AND('[1]MAPA DE RIESGO'!$Z$58="Muy Baja",'[1]MAPA DE RIESGO'!$AB$58="Moderado"),CONCATENATE("R8C",'[1]MAPA DE RIESGO'!$P$58),"")</f>
        <v/>
      </c>
      <c r="W54" s="70" t="str">
        <f>IF(AND('[1]MAPA DE RIESGO'!$Z$59="Muy Baja",'[1]MAPA DE RIESGO'!$AB$59="Moderado"),CONCATENATE("R8C",'[1]MAPA DE RIESGO'!$P$59),"")</f>
        <v/>
      </c>
      <c r="X54" s="70" t="str">
        <f>IF(AND('[1]MAPA DE RIESGO'!$Z$60="Muy Baja",'[1]MAPA DE RIESGO'!$AB$60="Moderado"),CONCATENATE("R8C",'[1]MAPA DE RIESGO'!$P$60),"")</f>
        <v/>
      </c>
      <c r="Y54" s="70" t="str">
        <f>IF(AND('[1]MAPA DE RIESGO'!$Z$61="Muy Baja",'[1]MAPA DE RIESGO'!$AB$61="Moderado"),CONCATENATE("R8C",'[1]MAPA DE RIESGO'!$P$61),"")</f>
        <v/>
      </c>
      <c r="Z54" s="70" t="str">
        <f>IF(AND('[1]MAPA DE RIESGO'!$Z$62="Muy Baja",'[1]MAPA DE RIESGO'!$AB$62="Moderado"),CONCATENATE("R8C",'[1]MAPA DE RIESGO'!$P$62),"")</f>
        <v/>
      </c>
      <c r="AA54" s="71" t="str">
        <f>IF(AND('[1]MAPA DE RIESGO'!$Z$63="Muy Baja",'[1]MAPA DE RIESGO'!$AB$63="Moderado"),CONCATENATE("R8C",'[1]MAPA DE RIESGO'!$P$63),"")</f>
        <v/>
      </c>
      <c r="AB54" s="54" t="str">
        <f>IF(AND('[1]MAPA DE RIESGO'!$Z$58="Muy Baja",'[1]MAPA DE RIESGO'!$AB$58="Mayor"),CONCATENATE("R8C",'[1]MAPA DE RIESGO'!$P$58),"")</f>
        <v/>
      </c>
      <c r="AC54" s="55" t="str">
        <f>IF(AND('[1]MAPA DE RIESGO'!$Z$59="Muy Baja",'[1]MAPA DE RIESGO'!$AB$59="Mayor"),CONCATENATE("R8C",'[1]MAPA DE RIESGO'!$P$59),"")</f>
        <v/>
      </c>
      <c r="AD54" s="55" t="str">
        <f>IF(AND('[1]MAPA DE RIESGO'!$Z$60="Muy Baja",'[1]MAPA DE RIESGO'!$AB$60="Mayor"),CONCATENATE("R8C",'[1]MAPA DE RIESGO'!$P$60),"")</f>
        <v/>
      </c>
      <c r="AE54" s="55" t="str">
        <f>IF(AND('[1]MAPA DE RIESGO'!$Z$61="Muy Baja",'[1]MAPA DE RIESGO'!$AB$61="Mayor"),CONCATENATE("R8C",'[1]MAPA DE RIESGO'!$P$61),"")</f>
        <v/>
      </c>
      <c r="AF54" s="55" t="str">
        <f>IF(AND('[1]MAPA DE RIESGO'!$Z$62="Muy Baja",'[1]MAPA DE RIESGO'!$AB$62="Mayor"),CONCATENATE("R8C",'[1]MAPA DE RIESGO'!$P$62),"")</f>
        <v/>
      </c>
      <c r="AG54" s="56" t="str">
        <f>IF(AND('[1]MAPA DE RIESGO'!$Z$63="Muy Baja",'[1]MAPA DE RIESGO'!$AB$63="Mayor"),CONCATENATE("R8C",'[1]MAPA DE RIESGO'!$P$63),"")</f>
        <v/>
      </c>
      <c r="AH54" s="57" t="str">
        <f>IF(AND('[1]MAPA DE RIESGO'!$Z$58="Muy Baja",'[1]MAPA DE RIESGO'!$AB$58="Catastrófico"),CONCATENATE("R8C",'[1]MAPA DE RIESGO'!$P$58),"")</f>
        <v/>
      </c>
      <c r="AI54" s="58" t="str">
        <f>IF(AND('[1]MAPA DE RIESGO'!$Z$59="Muy Baja",'[1]MAPA DE RIESGO'!$AB$59="Catastrófico"),CONCATENATE("R8C",'[1]MAPA DE RIESGO'!$P$59),"")</f>
        <v/>
      </c>
      <c r="AJ54" s="58" t="str">
        <f>IF(AND('[1]MAPA DE RIESGO'!$Z$60="Muy Baja",'[1]MAPA DE RIESGO'!$AB$60="Catastrófico"),CONCATENATE("R8C",'[1]MAPA DE RIESGO'!$P$60),"")</f>
        <v/>
      </c>
      <c r="AK54" s="58" t="str">
        <f>IF(AND('[1]MAPA DE RIESGO'!$Z$61="Muy Baja",'[1]MAPA DE RIESGO'!$AB$61="Catastrófico"),CONCATENATE("R8C",'[1]MAPA DE RIESGO'!$P$61),"")</f>
        <v/>
      </c>
      <c r="AL54" s="58" t="str">
        <f>IF(AND('[1]MAPA DE RIESGO'!$Z$62="Muy Baja",'[1]MAPA DE RIESGO'!$AB$62="Catastrófico"),CONCATENATE("R8C",'[1]MAPA DE RIESGO'!$P$62),"")</f>
        <v/>
      </c>
      <c r="AM54" s="59" t="str">
        <f>IF(AND('[1]MAPA DE RIESGO'!$Z$63="Muy Baja",'[1]MAPA DE RIESGO'!$AB$63="Catastrófico"),CONCATENATE("R8C",'[1]MAPA DE RIESGO'!$P$63),"")</f>
        <v/>
      </c>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row>
    <row r="55" spans="1:80" ht="15" customHeight="1" thickBot="1" x14ac:dyDescent="0.3">
      <c r="A55" s="47"/>
      <c r="B55" s="154"/>
      <c r="C55" s="154"/>
      <c r="D55" s="155"/>
      <c r="E55" s="145"/>
      <c r="F55" s="146"/>
      <c r="G55" s="146"/>
      <c r="H55" s="146"/>
      <c r="I55" s="147"/>
      <c r="J55" s="81" t="str">
        <f>IF(AND('[1]MAPA DE RIESGO'!$Z$64="Muy Baja",'[1]MAPA DE RIESGO'!$AB$64="Leve"),CONCATENATE("R9C",'[1]MAPA DE RIESGO'!$P$64),"")</f>
        <v/>
      </c>
      <c r="K55" s="82" t="str">
        <f>IF(AND('[1]MAPA DE RIESGO'!$Z$65="Muy Baja",'[1]MAPA DE RIESGO'!$AB$65="Leve"),CONCATENATE("R9C",'[1]MAPA DE RIESGO'!$P$65),"")</f>
        <v/>
      </c>
      <c r="L55" s="82" t="str">
        <f>IF(AND('[1]MAPA DE RIESGO'!$Z$66="Muy Baja",'[1]MAPA DE RIESGO'!$AB$66="Leve"),CONCATENATE("R9C",'[1]MAPA DE RIESGO'!$P$66),"")</f>
        <v/>
      </c>
      <c r="M55" s="82" t="s">
        <v>363</v>
      </c>
      <c r="N55" s="82" t="str">
        <f>IF(AND('[1]MAPA DE RIESGO'!$Z$68="Muy Baja",'[1]MAPA DE RIESGO'!$AB$68="Leve"),CONCATENATE("R9C",'[1]MAPA DE RIESGO'!$P$68),"")</f>
        <v/>
      </c>
      <c r="O55" s="83" t="str">
        <f>IF(AND('[1]MAPA DE RIESGO'!$Z$69="Muy Baja",'[1]MAPA DE RIESGO'!$AB$69="Leve"),CONCATENATE("R9C",'[1]MAPA DE RIESGO'!$P$69),"")</f>
        <v/>
      </c>
      <c r="P55" s="81" t="str">
        <f>IF(AND('[1]MAPA DE RIESGO'!$Z$64="Muy Baja",'[1]MAPA DE RIESGO'!$AB$64="Menor"),CONCATENATE("R9C",'[1]MAPA DE RIESGO'!$P$64),"")</f>
        <v/>
      </c>
      <c r="Q55" s="82" t="str">
        <f>IF(AND('[1]MAPA DE RIESGO'!$Z$65="Muy Baja",'[1]MAPA DE RIESGO'!$AB$65="Menor"),CONCATENATE("R9C",'[1]MAPA DE RIESGO'!$P$65),"")</f>
        <v/>
      </c>
      <c r="R55" s="82" t="str">
        <f>IF(AND('[1]MAPA DE RIESGO'!$Z$66="Muy Baja",'[1]MAPA DE RIESGO'!$AB$66="Menor"),CONCATENATE("R9C",'[1]MAPA DE RIESGO'!$P$66),"")</f>
        <v/>
      </c>
      <c r="S55" s="82" t="s">
        <v>363</v>
      </c>
      <c r="T55" s="82" t="str">
        <f>IF(AND('[1]MAPA DE RIESGO'!$Z$68="Muy Baja",'[1]MAPA DE RIESGO'!$AB$68="Menor"),CONCATENATE("R9C",'[1]MAPA DE RIESGO'!$P$68),"")</f>
        <v/>
      </c>
      <c r="U55" s="83" t="str">
        <f>IF(AND('[1]MAPA DE RIESGO'!$Z$69="Muy Baja",'[1]MAPA DE RIESGO'!$AB$69="Menor"),CONCATENATE("R9C",'[1]MAPA DE RIESGO'!$P$69),"")</f>
        <v/>
      </c>
      <c r="V55" s="69" t="str">
        <f>IF(AND('[1]MAPA DE RIESGO'!$Z$64="Muy Baja",'[1]MAPA DE RIESGO'!$AB$64="Moderado"),CONCATENATE("R9C",'[1]MAPA DE RIESGO'!$P$64),"")</f>
        <v/>
      </c>
      <c r="W55" s="70" t="str">
        <f>IF(AND('[1]MAPA DE RIESGO'!$Z$65="Muy Baja",'[1]MAPA DE RIESGO'!$AB$65="Moderado"),CONCATENATE("R9C",'[1]MAPA DE RIESGO'!$P$65),"")</f>
        <v/>
      </c>
      <c r="X55" s="70" t="str">
        <f>IF(AND('[1]MAPA DE RIESGO'!$Z$66="Muy Baja",'[1]MAPA DE RIESGO'!$AB$66="Moderado"),CONCATENATE("R9C",'[1]MAPA DE RIESGO'!$P$66),"")</f>
        <v/>
      </c>
      <c r="Y55" s="70" t="s">
        <v>363</v>
      </c>
      <c r="Z55" s="70" t="str">
        <f>IF(AND('[1]MAPA DE RIESGO'!$Z$68="Muy Baja",'[1]MAPA DE RIESGO'!$AB$68="Moderado"),CONCATENATE("R9C",'[1]MAPA DE RIESGO'!$P$68),"")</f>
        <v/>
      </c>
      <c r="AA55" s="71" t="str">
        <f>IF(AND('[1]MAPA DE RIESGO'!$Z$69="Muy Baja",'[1]MAPA DE RIESGO'!$AB$69="Moderado"),CONCATENATE("R9C",'[1]MAPA DE RIESGO'!$P$69),"")</f>
        <v/>
      </c>
      <c r="AB55" s="54" t="str">
        <f>IF(AND('[1]MAPA DE RIESGO'!$Z$64="Muy Baja",'[1]MAPA DE RIESGO'!$AB$64="Mayor"),CONCATENATE("R9C",'[1]MAPA DE RIESGO'!$P$64),"")</f>
        <v/>
      </c>
      <c r="AC55" s="55" t="str">
        <f>IF(AND('[1]MAPA DE RIESGO'!$Z$65="Muy Baja",'[1]MAPA DE RIESGO'!$AB$65="Mayor"),CONCATENATE("R9C",'[1]MAPA DE RIESGO'!$P$65),"")</f>
        <v/>
      </c>
      <c r="AD55" s="55" t="str">
        <f>IF(AND('[1]MAPA DE RIESGO'!$Z$66="Muy Baja",'[1]MAPA DE RIESGO'!$AB$66="Mayor"),CONCATENATE("R9C",'[1]MAPA DE RIESGO'!$P$66),"")</f>
        <v/>
      </c>
      <c r="AE55" s="55" t="s">
        <v>363</v>
      </c>
      <c r="AF55" s="55" t="str">
        <f>IF(AND('[1]MAPA DE RIESGO'!$Z$68="Muy Baja",'[1]MAPA DE RIESGO'!$AB$68="Mayor"),CONCATENATE("R9C",'[1]MAPA DE RIESGO'!$P$68),"")</f>
        <v/>
      </c>
      <c r="AG55" s="56" t="str">
        <f>IF(AND('[1]MAPA DE RIESGO'!$Z$69="Muy Baja",'[1]MAPA DE RIESGO'!$AB$69="Mayor"),CONCATENATE("R9C",'[1]MAPA DE RIESGO'!$P$69),"")</f>
        <v/>
      </c>
      <c r="AH55" s="57" t="str">
        <f>IF(AND('[1]MAPA DE RIESGO'!$Z$64="Muy Baja",'[1]MAPA DE RIESGO'!$AB$64="Catastrófico"),CONCATENATE("R9C",'[1]MAPA DE RIESGO'!$P$64),"")</f>
        <v/>
      </c>
      <c r="AI55" s="58" t="str">
        <f>IF(AND('[1]MAPA DE RIESGO'!$Z$65="Muy Baja",'[1]MAPA DE RIESGO'!$AB$65="Catastrófico"),CONCATENATE("R9C",'[1]MAPA DE RIESGO'!$P$65),"")</f>
        <v/>
      </c>
      <c r="AJ55" s="58" t="str">
        <f>IF(AND('[1]MAPA DE RIESGO'!$Z$66="Muy Baja",'[1]MAPA DE RIESGO'!$AB$66="Catastrófico"),CONCATENATE("R9C",'[1]MAPA DE RIESGO'!$P$66),"")</f>
        <v/>
      </c>
      <c r="AK55" s="64" t="s">
        <v>363</v>
      </c>
      <c r="AL55" s="58" t="str">
        <f>IF(AND('[1]MAPA DE RIESGO'!$Z$68="Muy Baja",'[1]MAPA DE RIESGO'!$AB$68="Catastrófico"),CONCATENATE("R9C",'[1]MAPA DE RIESGO'!$P$68),"")</f>
        <v/>
      </c>
      <c r="AM55" s="59" t="str">
        <f>IF(AND('[1]MAPA DE RIESGO'!$Z$69="Muy Baja",'[1]MAPA DE RIESGO'!$AB$69="Catastrófico"),CONCATENATE("R9C",'[1]MAPA DE RIESGO'!$P$69),"")</f>
        <v/>
      </c>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row>
    <row r="56" spans="1:80" ht="15.75" customHeight="1" thickBot="1" x14ac:dyDescent="0.3">
      <c r="A56" s="47"/>
      <c r="B56" s="154"/>
      <c r="C56" s="154"/>
      <c r="D56" s="155"/>
      <c r="E56" s="148"/>
      <c r="F56" s="149"/>
      <c r="G56" s="149"/>
      <c r="H56" s="149"/>
      <c r="I56" s="150"/>
      <c r="J56" s="84" t="str">
        <f>IF(AND('[1]MAPA DE RIESGO'!$Z$70="Muy Baja",'[1]MAPA DE RIESGO'!$AB$70="Leve"),CONCATENATE("R10C",'[1]MAPA DE RIESGO'!$P$70),"")</f>
        <v/>
      </c>
      <c r="K56" s="85" t="str">
        <f>IF(AND('[1]MAPA DE RIESGO'!$Z$71="Muy Baja",'[1]MAPA DE RIESGO'!$AB$71="Leve"),CONCATENATE("R10C",'[1]MAPA DE RIESGO'!$P$71),"")</f>
        <v/>
      </c>
      <c r="L56" s="85" t="str">
        <f>IF(AND('[1]MAPA DE RIESGO'!$Z$72="Muy Baja",'[1]MAPA DE RIESGO'!$AB$72="Leve"),CONCATENATE("R10C",'[1]MAPA DE RIESGO'!$P$72),"")</f>
        <v/>
      </c>
      <c r="M56" s="85" t="str">
        <f>IF(AND('[1]MAPA DE RIESGO'!$Z$73="Muy Baja",'[1]MAPA DE RIESGO'!$AB$73="Leve"),CONCATENATE("R10C",'[1]MAPA DE RIESGO'!$P$73),"")</f>
        <v/>
      </c>
      <c r="N56" s="85" t="str">
        <f>IF(AND('[1]MAPA DE RIESGO'!$Z$74="Muy Baja",'[1]MAPA DE RIESGO'!$AB$74="Leve"),CONCATENATE("R10C",'[1]MAPA DE RIESGO'!$P$74),"")</f>
        <v/>
      </c>
      <c r="O56" s="86" t="str">
        <f>IF(AND('[1]MAPA DE RIESGO'!$Z$75="Muy Baja",'[1]MAPA DE RIESGO'!$AB$75="Leve"),CONCATENATE("R10C",'[1]MAPA DE RIESGO'!$P$75),"")</f>
        <v/>
      </c>
      <c r="P56" s="84" t="str">
        <f>IF(AND('[1]MAPA DE RIESGO'!$Z$70="Muy Baja",'[1]MAPA DE RIESGO'!$AB$70="Menor"),CONCATENATE("R10C",'[1]MAPA DE RIESGO'!$P$70),"")</f>
        <v/>
      </c>
      <c r="Q56" s="85" t="str">
        <f>IF(AND('[1]MAPA DE RIESGO'!$Z$71="Muy Baja",'[1]MAPA DE RIESGO'!$AB$71="Menor"),CONCATENATE("R10C",'[1]MAPA DE RIESGO'!$P$71),"")</f>
        <v/>
      </c>
      <c r="R56" s="85" t="str">
        <f>IF(AND('[1]MAPA DE RIESGO'!$Z$72="Muy Baja",'[1]MAPA DE RIESGO'!$AB$72="Menor"),CONCATENATE("R10C",'[1]MAPA DE RIESGO'!$P$72),"")</f>
        <v/>
      </c>
      <c r="S56" s="85" t="str">
        <f>IF(AND('[1]MAPA DE RIESGO'!$Z$73="Muy Baja",'[1]MAPA DE RIESGO'!$AB$73="Menor"),CONCATENATE("R10C",'[1]MAPA DE RIESGO'!$P$73),"")</f>
        <v/>
      </c>
      <c r="T56" s="85" t="str">
        <f>IF(AND('[1]MAPA DE RIESGO'!$Z$74="Muy Baja",'[1]MAPA DE RIESGO'!$AB$74="Menor"),CONCATENATE("R10C",'[1]MAPA DE RIESGO'!$P$74),"")</f>
        <v/>
      </c>
      <c r="U56" s="86" t="str">
        <f>IF(AND('[1]MAPA DE RIESGO'!$Z$75="Muy Baja",'[1]MAPA DE RIESGO'!$AB$75="Menor"),CONCATENATE("R10C",'[1]MAPA DE RIESGO'!$P$75),"")</f>
        <v/>
      </c>
      <c r="V56" s="72" t="str">
        <f>IF(AND('[1]MAPA DE RIESGO'!$Z$70="Muy Baja",'[1]MAPA DE RIESGO'!$AB$70="Moderado"),CONCATENATE("R10C",'[1]MAPA DE RIESGO'!$P$70),"")</f>
        <v/>
      </c>
      <c r="W56" s="73" t="str">
        <f>IF(AND('[1]MAPA DE RIESGO'!$Z$71="Muy Baja",'[1]MAPA DE RIESGO'!$AB$71="Moderado"),CONCATENATE("R10C",'[1]MAPA DE RIESGO'!$P$71),"")</f>
        <v/>
      </c>
      <c r="X56" s="73" t="str">
        <f>IF(AND('[1]MAPA DE RIESGO'!$Z$72="Muy Baja",'[1]MAPA DE RIESGO'!$AB$72="Moderado"),CONCATENATE("R10C",'[1]MAPA DE RIESGO'!$P$72),"")</f>
        <v/>
      </c>
      <c r="Y56" s="73" t="str">
        <f>IF(AND('[1]MAPA DE RIESGO'!$Z$73="Muy Baja",'[1]MAPA DE RIESGO'!$AB$73="Moderado"),CONCATENATE("R10C",'[1]MAPA DE RIESGO'!$P$73),"")</f>
        <v/>
      </c>
      <c r="Z56" s="73" t="str">
        <f>IF(AND('[1]MAPA DE RIESGO'!$Z$74="Muy Baja",'[1]MAPA DE RIESGO'!$AB$74="Moderado"),CONCATENATE("R10C",'[1]MAPA DE RIESGO'!$P$74),"")</f>
        <v/>
      </c>
      <c r="AA56" s="74" t="str">
        <f>IF(AND('[1]MAPA DE RIESGO'!$Z$75="Muy Baja",'[1]MAPA DE RIESGO'!$AB$75="Moderado"),CONCATENATE("R10C",'[1]MAPA DE RIESGO'!$P$75),"")</f>
        <v/>
      </c>
      <c r="AB56" s="60" t="str">
        <f>IF(AND('[1]MAPA DE RIESGO'!$Z$70="Muy Baja",'[1]MAPA DE RIESGO'!$AB$70="Mayor"),CONCATENATE("R10C",'[1]MAPA DE RIESGO'!$P$70),"")</f>
        <v/>
      </c>
      <c r="AC56" s="61" t="str">
        <f>IF(AND('[1]MAPA DE RIESGO'!$Z$71="Muy Baja",'[1]MAPA DE RIESGO'!$AB$71="Mayor"),CONCATENATE("R10C",'[1]MAPA DE RIESGO'!$P$71),"")</f>
        <v/>
      </c>
      <c r="AD56" s="61" t="str">
        <f>IF(AND('[1]MAPA DE RIESGO'!$Z$72="Muy Baja",'[1]MAPA DE RIESGO'!$AB$72="Mayor"),CONCATENATE("R10C",'[1]MAPA DE RIESGO'!$P$72),"")</f>
        <v/>
      </c>
      <c r="AE56" s="61" t="str">
        <f>IF(AND('[1]MAPA DE RIESGO'!$Z$73="Muy Baja",'[1]MAPA DE RIESGO'!$AB$73="Mayor"),CONCATENATE("R10C",'[1]MAPA DE RIESGO'!$P$73),"")</f>
        <v/>
      </c>
      <c r="AF56" s="61" t="str">
        <f>IF(AND('[1]MAPA DE RIESGO'!$Z$74="Muy Baja",'[1]MAPA DE RIESGO'!$AB$74="Mayor"),CONCATENATE("R10C",'[1]MAPA DE RIESGO'!$P$74),"")</f>
        <v/>
      </c>
      <c r="AG56" s="62" t="str">
        <f>IF(AND('[1]MAPA DE RIESGO'!$Z$75="Muy Baja",'[1]MAPA DE RIESGO'!$AB$75="Mayor"),CONCATENATE("R10C",'[1]MAPA DE RIESGO'!$P$75),"")</f>
        <v/>
      </c>
      <c r="AH56" s="63" t="str">
        <f>IF(AND('[1]MAPA DE RIESGO'!$Z$70="Muy Baja",'[1]MAPA DE RIESGO'!$AB$70="Catastrófico"),CONCATENATE("R10C",'[1]MAPA DE RIESGO'!$P$70),"")</f>
        <v/>
      </c>
      <c r="AI56" s="64" t="str">
        <f>IF(AND('[1]MAPA DE RIESGO'!$Z$71="Muy Baja",'[1]MAPA DE RIESGO'!$AB$71="Catastrófico"),CONCATENATE("R10C",'[1]MAPA DE RIESGO'!$P$71),"")</f>
        <v/>
      </c>
      <c r="AJ56" s="64" t="str">
        <f>IF(AND('[1]MAPA DE RIESGO'!$Z$72="Muy Baja",'[1]MAPA DE RIESGO'!$AB$72="Catastrófico"),CONCATENATE("R10C",'[1]MAPA DE RIESGO'!$P$72),"")</f>
        <v/>
      </c>
      <c r="AL56" s="64" t="str">
        <f>IF(AND('[1]MAPA DE RIESGO'!$Z$74="Muy Baja",'[1]MAPA DE RIESGO'!$AB$74="Catastrófico"),CONCATENATE("R10C",'[1]MAPA DE RIESGO'!$P$74),"")</f>
        <v/>
      </c>
      <c r="AM56" s="65" t="str">
        <f>IF(AND('[1]MAPA DE RIESGO'!$Z$75="Muy Baja",'[1]MAPA DE RIESGO'!$AB$75="Catastrófico"),CONCATENATE("R10C",'[1]MAPA DE RIESGO'!$P$75),"")</f>
        <v/>
      </c>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row>
    <row r="57" spans="1:80" x14ac:dyDescent="0.25">
      <c r="A57" s="47"/>
      <c r="B57" s="47"/>
      <c r="C57" s="47"/>
      <c r="D57" s="47"/>
      <c r="E57" s="47"/>
      <c r="F57" s="47"/>
      <c r="G57" s="47"/>
      <c r="H57" s="47"/>
      <c r="I57" s="47"/>
      <c r="J57" s="142" t="s">
        <v>367</v>
      </c>
      <c r="K57" s="143"/>
      <c r="L57" s="143"/>
      <c r="M57" s="143"/>
      <c r="N57" s="143"/>
      <c r="O57" s="144"/>
      <c r="P57" s="142" t="s">
        <v>368</v>
      </c>
      <c r="Q57" s="143"/>
      <c r="R57" s="143"/>
      <c r="S57" s="143"/>
      <c r="T57" s="143"/>
      <c r="U57" s="144"/>
      <c r="V57" s="142" t="s">
        <v>369</v>
      </c>
      <c r="W57" s="143"/>
      <c r="X57" s="143"/>
      <c r="Y57" s="143"/>
      <c r="Z57" s="143"/>
      <c r="AA57" s="144"/>
      <c r="AB57" s="142" t="s">
        <v>370</v>
      </c>
      <c r="AC57" s="151"/>
      <c r="AD57" s="143"/>
      <c r="AE57" s="143"/>
      <c r="AF57" s="143"/>
      <c r="AG57" s="144"/>
      <c r="AH57" s="142" t="s">
        <v>371</v>
      </c>
      <c r="AI57" s="143"/>
      <c r="AJ57" s="143"/>
      <c r="AK57" s="143"/>
      <c r="AL57" s="143"/>
      <c r="AM57" s="144"/>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row>
    <row r="58" spans="1:80" x14ac:dyDescent="0.25">
      <c r="A58" s="47"/>
      <c r="B58" s="47"/>
      <c r="C58" s="47"/>
      <c r="D58" s="47"/>
      <c r="E58" s="47"/>
      <c r="F58" s="47"/>
      <c r="G58" s="47"/>
      <c r="H58" s="47"/>
      <c r="I58" s="47"/>
      <c r="J58" s="145"/>
      <c r="K58" s="146"/>
      <c r="L58" s="146"/>
      <c r="M58" s="146"/>
      <c r="N58" s="146"/>
      <c r="O58" s="147"/>
      <c r="P58" s="145"/>
      <c r="Q58" s="146"/>
      <c r="R58" s="146"/>
      <c r="S58" s="146"/>
      <c r="T58" s="146"/>
      <c r="U58" s="147"/>
      <c r="V58" s="145"/>
      <c r="W58" s="146"/>
      <c r="X58" s="146"/>
      <c r="Y58" s="146"/>
      <c r="Z58" s="146"/>
      <c r="AA58" s="147"/>
      <c r="AB58" s="145"/>
      <c r="AC58" s="146"/>
      <c r="AD58" s="146"/>
      <c r="AE58" s="146"/>
      <c r="AF58" s="146"/>
      <c r="AG58" s="147"/>
      <c r="AH58" s="145"/>
      <c r="AI58" s="146"/>
      <c r="AJ58" s="146"/>
      <c r="AK58" s="146"/>
      <c r="AL58" s="146"/>
      <c r="AM58" s="1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row>
    <row r="59" spans="1:80" x14ac:dyDescent="0.25">
      <c r="A59" s="47"/>
      <c r="B59" s="47"/>
      <c r="C59" s="47"/>
      <c r="D59" s="47"/>
      <c r="E59" s="47"/>
      <c r="F59" s="47"/>
      <c r="G59" s="47"/>
      <c r="H59" s="47"/>
      <c r="I59" s="47"/>
      <c r="J59" s="145"/>
      <c r="K59" s="146"/>
      <c r="L59" s="146"/>
      <c r="M59" s="146"/>
      <c r="N59" s="146"/>
      <c r="O59" s="147"/>
      <c r="P59" s="145"/>
      <c r="Q59" s="146"/>
      <c r="R59" s="146"/>
      <c r="S59" s="146"/>
      <c r="T59" s="146"/>
      <c r="U59" s="147"/>
      <c r="V59" s="145"/>
      <c r="W59" s="146"/>
      <c r="X59" s="146"/>
      <c r="Y59" s="146"/>
      <c r="Z59" s="146"/>
      <c r="AA59" s="147"/>
      <c r="AB59" s="145"/>
      <c r="AC59" s="146"/>
      <c r="AD59" s="146"/>
      <c r="AE59" s="146"/>
      <c r="AF59" s="146"/>
      <c r="AG59" s="147"/>
      <c r="AH59" s="145"/>
      <c r="AI59" s="146"/>
      <c r="AJ59" s="146"/>
      <c r="AK59" s="146"/>
      <c r="AL59" s="146"/>
      <c r="AM59" s="1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row>
    <row r="60" spans="1:80" x14ac:dyDescent="0.25">
      <c r="A60" s="47"/>
      <c r="B60" s="47"/>
      <c r="C60" s="47"/>
      <c r="D60" s="47"/>
      <c r="E60" s="47"/>
      <c r="F60" s="47"/>
      <c r="G60" s="47"/>
      <c r="H60" s="47"/>
      <c r="I60" s="47"/>
      <c r="J60" s="145"/>
      <c r="K60" s="146"/>
      <c r="L60" s="146"/>
      <c r="M60" s="146"/>
      <c r="N60" s="146"/>
      <c r="O60" s="147"/>
      <c r="P60" s="145"/>
      <c r="Q60" s="146"/>
      <c r="R60" s="146"/>
      <c r="S60" s="146"/>
      <c r="T60" s="146"/>
      <c r="U60" s="147"/>
      <c r="V60" s="145"/>
      <c r="W60" s="146"/>
      <c r="X60" s="146"/>
      <c r="Y60" s="146"/>
      <c r="Z60" s="146"/>
      <c r="AA60" s="147"/>
      <c r="AB60" s="145"/>
      <c r="AC60" s="146"/>
      <c r="AD60" s="146"/>
      <c r="AE60" s="146"/>
      <c r="AF60" s="146"/>
      <c r="AG60" s="147"/>
      <c r="AH60" s="145"/>
      <c r="AI60" s="146"/>
      <c r="AJ60" s="146"/>
      <c r="AK60" s="146"/>
      <c r="AL60" s="146"/>
      <c r="AM60" s="1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row>
    <row r="61" spans="1:80" x14ac:dyDescent="0.25">
      <c r="A61" s="47"/>
      <c r="B61" s="47"/>
      <c r="C61" s="47"/>
      <c r="D61" s="47"/>
      <c r="E61" s="47"/>
      <c r="F61" s="47"/>
      <c r="G61" s="47"/>
      <c r="H61" s="47"/>
      <c r="I61" s="47"/>
      <c r="J61" s="145"/>
      <c r="K61" s="146"/>
      <c r="L61" s="146"/>
      <c r="M61" s="146"/>
      <c r="N61" s="146"/>
      <c r="O61" s="147"/>
      <c r="P61" s="145"/>
      <c r="Q61" s="146"/>
      <c r="R61" s="146"/>
      <c r="S61" s="146"/>
      <c r="T61" s="146"/>
      <c r="U61" s="147"/>
      <c r="V61" s="145"/>
      <c r="W61" s="146"/>
      <c r="X61" s="146"/>
      <c r="Y61" s="146"/>
      <c r="Z61" s="146"/>
      <c r="AA61" s="147"/>
      <c r="AB61" s="145"/>
      <c r="AC61" s="146"/>
      <c r="AD61" s="146"/>
      <c r="AE61" s="146"/>
      <c r="AF61" s="146"/>
      <c r="AG61" s="147"/>
      <c r="AH61" s="145"/>
      <c r="AI61" s="146"/>
      <c r="AJ61" s="146"/>
      <c r="AK61" s="146"/>
      <c r="AL61" s="146"/>
      <c r="AM61" s="1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row>
    <row r="62" spans="1:80" ht="15.75" thickBot="1" x14ac:dyDescent="0.3">
      <c r="A62" s="47"/>
      <c r="B62" s="47"/>
      <c r="C62" s="47"/>
      <c r="D62" s="47"/>
      <c r="E62" s="47"/>
      <c r="F62" s="47"/>
      <c r="G62" s="47"/>
      <c r="H62" s="47"/>
      <c r="I62" s="47"/>
      <c r="J62" s="148"/>
      <c r="K62" s="149"/>
      <c r="L62" s="149"/>
      <c r="M62" s="149"/>
      <c r="N62" s="149"/>
      <c r="O62" s="150"/>
      <c r="P62" s="148"/>
      <c r="Q62" s="149"/>
      <c r="R62" s="149"/>
      <c r="S62" s="149"/>
      <c r="T62" s="149"/>
      <c r="U62" s="150"/>
      <c r="V62" s="148"/>
      <c r="W62" s="149"/>
      <c r="X62" s="149"/>
      <c r="Y62" s="149"/>
      <c r="Z62" s="149"/>
      <c r="AA62" s="150"/>
      <c r="AB62" s="148"/>
      <c r="AC62" s="149"/>
      <c r="AD62" s="149"/>
      <c r="AE62" s="149"/>
      <c r="AF62" s="149"/>
      <c r="AG62" s="150"/>
      <c r="AH62" s="148"/>
      <c r="AI62" s="149"/>
      <c r="AJ62" s="149"/>
      <c r="AK62" s="149"/>
      <c r="AL62" s="149"/>
      <c r="AM62" s="150"/>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row>
    <row r="63" spans="1:80" x14ac:dyDescent="0.2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row>
    <row r="64" spans="1:80" ht="15" customHeight="1" x14ac:dyDescent="0.25">
      <c r="A64" s="47"/>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47"/>
      <c r="AV64" s="47"/>
      <c r="AW64" s="47"/>
      <c r="AX64" s="47"/>
      <c r="AY64" s="47"/>
      <c r="AZ64" s="47"/>
      <c r="BA64" s="47"/>
      <c r="BB64" s="47"/>
      <c r="BC64" s="47"/>
      <c r="BD64" s="47"/>
      <c r="BE64" s="47"/>
      <c r="BF64" s="47"/>
      <c r="BG64" s="47"/>
      <c r="BH64" s="47"/>
    </row>
    <row r="65" spans="1:60" ht="15" customHeight="1" x14ac:dyDescent="0.25">
      <c r="A65" s="47"/>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47"/>
      <c r="AV65" s="47"/>
      <c r="AW65" s="47"/>
      <c r="AX65" s="47"/>
      <c r="AY65" s="47"/>
      <c r="AZ65" s="47"/>
      <c r="BA65" s="47"/>
      <c r="BB65" s="47"/>
      <c r="BC65" s="47"/>
      <c r="BD65" s="47"/>
      <c r="BE65" s="47"/>
      <c r="BF65" s="47"/>
      <c r="BG65" s="47"/>
      <c r="BH65" s="47"/>
    </row>
    <row r="66" spans="1:60" x14ac:dyDescent="0.2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row>
    <row r="67" spans="1:60"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row>
    <row r="68" spans="1:60"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row>
    <row r="69" spans="1:60" x14ac:dyDescent="0.2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row>
    <row r="70" spans="1:60"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row>
    <row r="71" spans="1:60" x14ac:dyDescent="0.2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row>
    <row r="72" spans="1:60" x14ac:dyDescent="0.2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row>
    <row r="73" spans="1:60" x14ac:dyDescent="0.2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row>
    <row r="74" spans="1:60" x14ac:dyDescent="0.2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row>
    <row r="75" spans="1:60" x14ac:dyDescent="0.2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row>
    <row r="76" spans="1:60"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row>
    <row r="77" spans="1:60" x14ac:dyDescent="0.2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row>
    <row r="78" spans="1:60" x14ac:dyDescent="0.2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row>
    <row r="79" spans="1:60" x14ac:dyDescent="0.2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row>
    <row r="80" spans="1:60" x14ac:dyDescent="0.2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row>
    <row r="81" spans="1:60"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row>
    <row r="82" spans="1:60"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row>
    <row r="83" spans="1:60"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row>
    <row r="84" spans="1:60"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row>
    <row r="85" spans="1:60"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row>
    <row r="86" spans="1:60"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row>
    <row r="87" spans="1:60"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row>
    <row r="88" spans="1:60"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row>
    <row r="89" spans="1:60"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row>
    <row r="90" spans="1:60"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row>
    <row r="91" spans="1:60"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row>
    <row r="92" spans="1:60"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row>
    <row r="93" spans="1:60"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row>
    <row r="94" spans="1:60"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row>
    <row r="95" spans="1:60"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row>
    <row r="96" spans="1:60"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row>
    <row r="97" spans="1:60"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row>
    <row r="98" spans="1:60"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row>
    <row r="99" spans="1:60"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row>
    <row r="100" spans="1:60"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row>
    <row r="101" spans="1:60"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row>
    <row r="102" spans="1:60"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row>
    <row r="103" spans="1:60"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row>
    <row r="104" spans="1:60"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row>
    <row r="105" spans="1:60"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row>
    <row r="106" spans="1:60"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row>
    <row r="107" spans="1:60"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row>
    <row r="108" spans="1:60"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row>
    <row r="109" spans="1:60"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row>
    <row r="110" spans="1:60"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row>
    <row r="111" spans="1:60"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row>
    <row r="112" spans="1:60"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row>
    <row r="113" spans="1:60"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row>
    <row r="114" spans="1:60"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row>
    <row r="115" spans="1:60"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row>
    <row r="116" spans="1:60"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row>
    <row r="117" spans="1:60"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row>
    <row r="118" spans="1:60"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row>
    <row r="119" spans="1:60"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row>
    <row r="120" spans="1:60"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row>
    <row r="121" spans="1:60"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row>
    <row r="122" spans="1:60"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row>
    <row r="123" spans="1:60"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row>
    <row r="124" spans="1:60"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row>
    <row r="125" spans="1:60"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row>
    <row r="126" spans="1:60"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row>
    <row r="127" spans="1:60"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row>
    <row r="128" spans="1:60"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row>
    <row r="129" spans="1:60"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row>
    <row r="130" spans="1:60"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row>
    <row r="131" spans="1:60"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row>
    <row r="132" spans="1:60"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row>
    <row r="133" spans="1:60"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row>
    <row r="134" spans="1:60"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row>
    <row r="135" spans="1:60"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row>
    <row r="136" spans="1:60"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row>
    <row r="137" spans="1:60"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row>
    <row r="138" spans="1:60"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row>
    <row r="139" spans="1:60"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row>
    <row r="140" spans="1:60"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row>
    <row r="141" spans="1:60"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row>
    <row r="142" spans="1:60"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row>
    <row r="143" spans="1:60"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row>
    <row r="144" spans="1:60"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row>
    <row r="145" spans="1:60"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row>
    <row r="146" spans="1:60"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row>
    <row r="147" spans="1:60"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row>
    <row r="148" spans="1:60"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row>
    <row r="149" spans="1:60"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row>
    <row r="150" spans="1:60"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row>
    <row r="151" spans="1:60"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row>
    <row r="152" spans="1:60"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row>
    <row r="153" spans="1:60"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row>
    <row r="154" spans="1:60"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row>
    <row r="155" spans="1:60"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row>
    <row r="156" spans="1:60"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row>
    <row r="157" spans="1:60"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row>
    <row r="158" spans="1:60"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row>
    <row r="159" spans="1:60"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row>
    <row r="160" spans="1:60"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row>
    <row r="161" spans="1:60"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row>
    <row r="162" spans="1:60"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row>
    <row r="163" spans="1:60"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row>
    <row r="164" spans="1:60"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row>
    <row r="165" spans="1:60"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row>
    <row r="166" spans="1:60"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row>
    <row r="167" spans="1:60"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row>
    <row r="168" spans="1:60"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row>
    <row r="169" spans="1:60"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row>
    <row r="170" spans="1:60"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row>
    <row r="171" spans="1:60"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row>
    <row r="172" spans="1:60"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row>
    <row r="173" spans="1:60"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row>
    <row r="174" spans="1:60"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row>
    <row r="175" spans="1:60"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row>
    <row r="176" spans="1:60"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row>
    <row r="177" spans="1:60"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row>
    <row r="178" spans="1:60"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row>
    <row r="179" spans="1:60"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row>
    <row r="180" spans="1:60"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row>
    <row r="181" spans="1:60"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row>
    <row r="182" spans="1:60"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row>
    <row r="183" spans="1:60"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row>
    <row r="184" spans="1:60"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row>
    <row r="185" spans="1:60"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row>
    <row r="186" spans="1:60"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row>
    <row r="187" spans="1:60"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row>
    <row r="188" spans="1:60"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row>
    <row r="189" spans="1:60"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row>
    <row r="190" spans="1:60"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row>
    <row r="191" spans="1:60"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row>
    <row r="192" spans="1:60" x14ac:dyDescent="0.25">
      <c r="A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row>
    <row r="193" spans="1:60" x14ac:dyDescent="0.25">
      <c r="A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row>
    <row r="194" spans="1:60" x14ac:dyDescent="0.25">
      <c r="A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row>
    <row r="195" spans="1:60" x14ac:dyDescent="0.25">
      <c r="A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row>
    <row r="196" spans="1:60" x14ac:dyDescent="0.25">
      <c r="A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row>
    <row r="197" spans="1:60" x14ac:dyDescent="0.25">
      <c r="A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row>
    <row r="198" spans="1:60" x14ac:dyDescent="0.25">
      <c r="A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row>
    <row r="199" spans="1:60" x14ac:dyDescent="0.25">
      <c r="A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row>
    <row r="200" spans="1:60" x14ac:dyDescent="0.25">
      <c r="A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row>
    <row r="201" spans="1:60" x14ac:dyDescent="0.25">
      <c r="A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row>
    <row r="202" spans="1:60" x14ac:dyDescent="0.25">
      <c r="A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row>
    <row r="203" spans="1:60" x14ac:dyDescent="0.25">
      <c r="A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row>
    <row r="204" spans="1:60" x14ac:dyDescent="0.25">
      <c r="A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row>
    <row r="205" spans="1:60" x14ac:dyDescent="0.25">
      <c r="A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row>
    <row r="206" spans="1:60" x14ac:dyDescent="0.25">
      <c r="A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row>
    <row r="207" spans="1:60" x14ac:dyDescent="0.25">
      <c r="A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row>
    <row r="208" spans="1:60" x14ac:dyDescent="0.25">
      <c r="A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row>
    <row r="209" spans="1:60" x14ac:dyDescent="0.25">
      <c r="A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row>
    <row r="210" spans="1:60" x14ac:dyDescent="0.25">
      <c r="A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row>
    <row r="211" spans="1:60" x14ac:dyDescent="0.25">
      <c r="A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row>
    <row r="212" spans="1:60" x14ac:dyDescent="0.25">
      <c r="A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row>
    <row r="213" spans="1:60" x14ac:dyDescent="0.25">
      <c r="A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row>
    <row r="214" spans="1:60" x14ac:dyDescent="0.25">
      <c r="A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row>
    <row r="215" spans="1:60" x14ac:dyDescent="0.25">
      <c r="A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row>
    <row r="216" spans="1:60" x14ac:dyDescent="0.25">
      <c r="A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row>
    <row r="217" spans="1:60" x14ac:dyDescent="0.25">
      <c r="A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row>
    <row r="218" spans="1:60" x14ac:dyDescent="0.25">
      <c r="A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row>
    <row r="219" spans="1:60" x14ac:dyDescent="0.25">
      <c r="A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row>
    <row r="220" spans="1:60" x14ac:dyDescent="0.25">
      <c r="A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row>
    <row r="221" spans="1:60" x14ac:dyDescent="0.25">
      <c r="A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row>
    <row r="222" spans="1:60" x14ac:dyDescent="0.25">
      <c r="A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row>
    <row r="223" spans="1:60" x14ac:dyDescent="0.25">
      <c r="A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row>
    <row r="224" spans="1:60" x14ac:dyDescent="0.25">
      <c r="A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row>
    <row r="225" spans="1:60" x14ac:dyDescent="0.25">
      <c r="A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row>
    <row r="226" spans="1:60" x14ac:dyDescent="0.25">
      <c r="A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row>
    <row r="227" spans="1:60" x14ac:dyDescent="0.25">
      <c r="A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row>
    <row r="228" spans="1:60" x14ac:dyDescent="0.25">
      <c r="A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row>
    <row r="229" spans="1:60" x14ac:dyDescent="0.25">
      <c r="A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row>
    <row r="230" spans="1:60" x14ac:dyDescent="0.25">
      <c r="A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row>
    <row r="231" spans="1:60" x14ac:dyDescent="0.25">
      <c r="A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row>
    <row r="232" spans="1:60" x14ac:dyDescent="0.25">
      <c r="A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row>
    <row r="233" spans="1:60" x14ac:dyDescent="0.25">
      <c r="A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row>
    <row r="234" spans="1:60" x14ac:dyDescent="0.25">
      <c r="A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row>
    <row r="235" spans="1:60" x14ac:dyDescent="0.25">
      <c r="A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row>
    <row r="236" spans="1:60" x14ac:dyDescent="0.25">
      <c r="A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row>
    <row r="237" spans="1:60" x14ac:dyDescent="0.25">
      <c r="A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row>
    <row r="238" spans="1:60" x14ac:dyDescent="0.25">
      <c r="A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row>
    <row r="239" spans="1:60" x14ac:dyDescent="0.25">
      <c r="A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row>
    <row r="240" spans="1:60" x14ac:dyDescent="0.25">
      <c r="A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row>
    <row r="241" spans="1:60" x14ac:dyDescent="0.25">
      <c r="A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row>
    <row r="242" spans="1:60" x14ac:dyDescent="0.25">
      <c r="A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row>
    <row r="243" spans="1:60" x14ac:dyDescent="0.25">
      <c r="A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row>
    <row r="244" spans="1:60" x14ac:dyDescent="0.25">
      <c r="A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row>
    <row r="245" spans="1:60" x14ac:dyDescent="0.25">
      <c r="A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row>
    <row r="246" spans="1:60" x14ac:dyDescent="0.25">
      <c r="A246" s="47"/>
    </row>
    <row r="247" spans="1:60" x14ac:dyDescent="0.25">
      <c r="A247" s="47"/>
    </row>
    <row r="248" spans="1:60" x14ac:dyDescent="0.25">
      <c r="A248" s="47"/>
    </row>
    <row r="249" spans="1:60" x14ac:dyDescent="0.25">
      <c r="A249" s="47"/>
    </row>
  </sheetData>
  <mergeCells count="17">
    <mergeCell ref="B3:I5"/>
    <mergeCell ref="J3:AM5"/>
    <mergeCell ref="B7:D56"/>
    <mergeCell ref="E7:I16"/>
    <mergeCell ref="AO7:AT16"/>
    <mergeCell ref="E17:I26"/>
    <mergeCell ref="AO17:AT26"/>
    <mergeCell ref="E27:I36"/>
    <mergeCell ref="AO27:AT36"/>
    <mergeCell ref="E37:I46"/>
    <mergeCell ref="AO37:AT46"/>
    <mergeCell ref="E47:I56"/>
    <mergeCell ref="J57:O62"/>
    <mergeCell ref="P57:U62"/>
    <mergeCell ref="V57:AA62"/>
    <mergeCell ref="AB57:AG62"/>
    <mergeCell ref="AH57:AM6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E1BA47FFE317418A9AD08CB727067C" ma:contentTypeVersion="17" ma:contentTypeDescription="Crear nuevo documento." ma:contentTypeScope="" ma:versionID="2bced76af784aadff59739653d88a3df">
  <xsd:schema xmlns:xsd="http://www.w3.org/2001/XMLSchema" xmlns:xs="http://www.w3.org/2001/XMLSchema" xmlns:p="http://schemas.microsoft.com/office/2006/metadata/properties" xmlns:ns2="35cf5eb4-a60a-4cc2-a41c-0a42f00083c4" xmlns:ns3="aa01f173-6c37-436e-a05a-5a21c295382e" targetNamespace="http://schemas.microsoft.com/office/2006/metadata/properties" ma:root="true" ma:fieldsID="5581ee45aeaac4efccc1ec2a4a6a5352" ns2:_="" ns3:_="">
    <xsd:import namespace="35cf5eb4-a60a-4cc2-a41c-0a42f00083c4"/>
    <xsd:import namespace="aa01f173-6c37-436e-a05a-5a21c29538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f5eb4-a60a-4cc2-a41c-0a42f0008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192744d-0076-4aab-9768-c6fe25efa80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01f173-6c37-436e-a05a-5a21c295382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9ee22f7-a3ef-4de5-be2c-d67b5b10921b}" ma:internalName="TaxCatchAll" ma:showField="CatchAllData" ma:web="aa01f173-6c37-436e-a05a-5a21c2953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01f173-6c37-436e-a05a-5a21c295382e" xsi:nil="true"/>
    <lcf76f155ced4ddcb4097134ff3c332f xmlns="35cf5eb4-a60a-4cc2-a41c-0a42f00083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050488-2E81-42B6-A0E7-AB31420E2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f5eb4-a60a-4cc2-a41c-0a42f00083c4"/>
    <ds:schemaRef ds:uri="aa01f173-6c37-436e-a05a-5a21c2953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FA5FC-4291-48E0-8A47-8253E5D53641}">
  <ds:schemaRefs>
    <ds:schemaRef ds:uri="http://schemas.microsoft.com/sharepoint/v3/contenttype/forms"/>
  </ds:schemaRefs>
</ds:datastoreItem>
</file>

<file path=customXml/itemProps3.xml><?xml version="1.0" encoding="utf-8"?>
<ds:datastoreItem xmlns:ds="http://schemas.openxmlformats.org/officeDocument/2006/customXml" ds:itemID="{2BFB6CD6-9878-42BF-A579-3755AA87A8BA}">
  <ds:schemaRefs>
    <ds:schemaRef ds:uri="http://schemas.microsoft.com/office/2006/metadata/properties"/>
    <ds:schemaRef ds:uri="http://schemas.microsoft.com/office/infopath/2007/PartnerControls"/>
    <ds:schemaRef ds:uri="aa01f173-6c37-436e-a05a-5a21c295382e"/>
    <ds:schemaRef ds:uri="35cf5eb4-a60a-4cc2-a41c-0a42f00083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Riesgos Institucional</vt:lpstr>
      <vt:lpstr>Mapa calor</vt:lpstr>
      <vt:lpstr>'Matriz de Riesgos 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Tata</dc:creator>
  <cp:keywords/>
  <dc:description/>
  <cp:lastModifiedBy>Cindy Johanna  Ariza Ahumada</cp:lastModifiedBy>
  <cp:revision/>
  <dcterms:created xsi:type="dcterms:W3CDTF">2020-09-18T11:55:07Z</dcterms:created>
  <dcterms:modified xsi:type="dcterms:W3CDTF">2026-05-26T23:02:34Z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0x0101007DE1BA47FFE317418A9AD08CB727067C</vt:lpwstr>
  </property>
  <property fmtid="{D5CDD505-2E9C-101B-9397-08002B2CF9AE}" pid="3" name="MediaServiceImageTags">
    <vt:lpwstr/>
  </property>
</Properties>
</file>