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trece-my.sharepoint.com/personal/gdelgado_canaltrece_com_co/Documents/ESCRITORIO/Convocatorias y ofertas/proceso central de medios/"/>
    </mc:Choice>
  </mc:AlternateContent>
  <xr:revisionPtr revIDLastSave="0" documentId="8_{451FDFD1-8DC8-4D65-8D45-D38FE71418C0}" xr6:coauthVersionLast="45" xr6:coauthVersionMax="45" xr10:uidLastSave="{00000000-0000-0000-0000-000000000000}"/>
  <bookViews>
    <workbookView xWindow="23880" yWindow="-1980" windowWidth="19440" windowHeight="15600" xr2:uid="{1A625EE2-A797-49E6-B7D3-024305AE7C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1" l="1"/>
  <c r="M37" i="1"/>
  <c r="I38" i="1"/>
  <c r="I37" i="1"/>
  <c r="Q37" i="1"/>
  <c r="Q38" i="1"/>
  <c r="Q47" i="1"/>
  <c r="J50" i="1" l="1"/>
  <c r="I50" i="1"/>
  <c r="J49" i="1"/>
  <c r="I49" i="1"/>
  <c r="J48" i="1"/>
  <c r="I48" i="1"/>
  <c r="J47" i="1"/>
  <c r="I47" i="1"/>
  <c r="B47" i="1"/>
  <c r="B46" i="1"/>
  <c r="I29" i="1" l="1"/>
  <c r="I32" i="1"/>
  <c r="I30" i="1"/>
  <c r="I31" i="1"/>
  <c r="G29" i="1"/>
  <c r="G38" i="1"/>
  <c r="G37" i="1"/>
  <c r="E38" i="1"/>
  <c r="E37" i="1"/>
  <c r="C38" i="1"/>
  <c r="C37" i="1"/>
  <c r="M47" i="1" l="1"/>
  <c r="N47" i="1"/>
  <c r="R47" i="1"/>
  <c r="Q29" i="1" s="1"/>
  <c r="M48" i="1"/>
  <c r="N48" i="1"/>
  <c r="Q48" i="1"/>
  <c r="R48" i="1"/>
  <c r="M49" i="1"/>
  <c r="N49" i="1"/>
  <c r="Q49" i="1"/>
  <c r="R49" i="1"/>
  <c r="M50" i="1"/>
  <c r="N50" i="1"/>
  <c r="Q50" i="1"/>
  <c r="R50" i="1"/>
  <c r="M29" i="1" l="1"/>
  <c r="M32" i="1"/>
  <c r="M31" i="1"/>
  <c r="M30" i="1"/>
  <c r="Q32" i="1"/>
  <c r="Q31" i="1"/>
  <c r="Q30" i="1"/>
  <c r="C29" i="1"/>
  <c r="G32" i="1" l="1"/>
  <c r="G31" i="1"/>
  <c r="G30" i="1"/>
  <c r="E29" i="1"/>
  <c r="E32" i="1"/>
  <c r="E31" i="1"/>
  <c r="E30" i="1"/>
  <c r="C32" i="1" l="1"/>
  <c r="C31" i="1"/>
  <c r="C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 Sanchez</author>
    <author>tc={90C59619-98D7-45E8-87E7-E0CFAA2ED12D}</author>
    <author>tc={7004D9A0-2B06-4AF1-95C3-CC0C975A2DF8}</author>
    <author>tc={FAC5986B-5237-4B3C-814F-DAD7098C5B7D}</author>
    <author>tc={0D044E06-F691-4A19-A579-8A548D93DFC8}</author>
  </authors>
  <commentList>
    <comment ref="A29" authorId="0" shapeId="0" xr:uid="{946B6094-9639-4659-A12C-F8594BB04C89}">
      <text>
        <r>
          <rPr>
            <b/>
            <sz val="9"/>
            <color indexed="81"/>
            <rFont val="Tahoma"/>
            <family val="2"/>
          </rPr>
          <t>FORMAULA: Activo corriente - Pasivo corriente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 shapeId="0" xr:uid="{74C57716-7D0C-4219-94C3-44CC33E6B7FC}">
      <text>
        <r>
          <rPr>
            <b/>
            <sz val="9"/>
            <color indexed="81"/>
            <rFont val="Tahoma"/>
            <family val="2"/>
          </rPr>
          <t>FORMULA: Activo corriente/pasivo corriente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79D2560F-01D7-41D9-87E4-9253E7D6919A}">
      <text>
        <r>
          <rPr>
            <b/>
            <sz val="9"/>
            <color indexed="81"/>
            <rFont val="Tahoma"/>
            <family val="2"/>
          </rPr>
          <t>FORMULA: (Pasivo Total / Activo Total)   X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 shapeId="0" xr:uid="{7F5940AC-135C-491F-AD7C-7C0D6F1B8AC8}">
      <text>
        <r>
          <rPr>
            <b/>
            <sz val="9"/>
            <color indexed="81"/>
            <rFont val="Tahoma"/>
            <family val="2"/>
          </rPr>
          <t>FORMULA: Presupuesto oficial  X 20% Mínimo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7" authorId="1" shapeId="0" xr:uid="{90C59619-98D7-45E8-87E7-E0CFAA2ED1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utilidad operacional/patrimonio*100</t>
      </text>
    </comment>
    <comment ref="A38" authorId="2" shapeId="0" xr:uid="{7004D9A0-2B06-4AF1-95C3-CC0C975A2D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utilidad operacional/activo total*100</t>
      </text>
    </comment>
    <comment ref="B41" authorId="3" shapeId="0" xr:uid="{FAC5986B-5237-4B3C-814F-DAD7098C5B7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PRESENTAN DOCS. DE MARIO ALBERTO RIOS</t>
      </text>
    </comment>
    <comment ref="B43" authorId="4" shapeId="0" xr:uid="{0D044E06-F691-4A19-A579-8A548D93DF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MARIA CLAUDIA FIRMA EEFF</t>
      </text>
    </comment>
  </commentList>
</comments>
</file>

<file path=xl/sharedStrings.xml><?xml version="1.0" encoding="utf-8"?>
<sst xmlns="http://schemas.openxmlformats.org/spreadsheetml/2006/main" count="151" uniqueCount="80">
  <si>
    <t>DOCUMENTOS FINANCIEROS</t>
  </si>
  <si>
    <t xml:space="preserve">FOLIO </t>
  </si>
  <si>
    <t xml:space="preserve">CALIFICACION </t>
  </si>
  <si>
    <t>Dictamen de la revisoría fiscal (cuando aplique).</t>
  </si>
  <si>
    <t>RESULTADO VERIFICACIÓN</t>
  </si>
  <si>
    <t>INDICES DE VERIFICACION FINANCIERA</t>
  </si>
  <si>
    <t>PRESUPUESTO OFICIAL PARA EL PROCESO</t>
  </si>
  <si>
    <t>ENDEUDAMIENTO: Menor o igual al 60%</t>
  </si>
  <si>
    <t>VERIFICACIÓN DE REQUISITOS HABILITANTES FINANCIEROS</t>
  </si>
  <si>
    <t>REPRESENTANTE LEGAL</t>
  </si>
  <si>
    <t>CONTADOR</t>
  </si>
  <si>
    <t>REVISOR FISCAL</t>
  </si>
  <si>
    <t>ACTIVO TOTAL</t>
  </si>
  <si>
    <t>ACTIVO CORRIENTE</t>
  </si>
  <si>
    <t>PASIVO TOTAL</t>
  </si>
  <si>
    <t>PASIVO CORRIENTE</t>
  </si>
  <si>
    <t>PATRIMONIO</t>
  </si>
  <si>
    <t>Estados financieros a 2019 o 2018 especificando el activo corriente, activo fijo, pasivo corriente y pasivo a largo plazo (Estado de Situación Financiera, Estado de Resultados Integral, Flujo de Caja y Estado de Cambios en el Patrimonio) firmados por la oferente persona natural o por el Representante Legal de la persona jurídica, el contador, y revisor fiscal de la empresa (cuando aplique).</t>
  </si>
  <si>
    <t>Certificación de los Estados Financieros según artículo 37 de la Ley 222 de 1995, firmados por la persona natural o el representante legal de la persona jurídica y el contador que haya preparado los estados financieros.</t>
  </si>
  <si>
    <t>Indicadores financieros, según FORMATO INDICADORES FINANCIEROS</t>
  </si>
  <si>
    <t>Certificados de vigencia de inscripción y antecedentes disciplinarios del Contador, y del Revisor Fiscal (cuando aplique), expedidos por la Junta Central de Contadores, con fecha no mayor a noventa (90) días calendario, anteriores a la fecha del cierre del presente proceso de contratación y fotocopia de la tarjeta profesional.</t>
  </si>
  <si>
    <t>Revelaciones a los Estados Financieros</t>
  </si>
  <si>
    <t>Declaración de renta del año gravable 2018.</t>
  </si>
  <si>
    <t>El oferente indicará su identificación tributaria e información sobre el régimen de impuestos al que pertenece, para lo cual aportará con la oferta copia del Registro Único Tributario (RUT);</t>
  </si>
  <si>
    <t>CAPACIDAD ORGANIZACIONAL</t>
  </si>
  <si>
    <t>UTILIDAD OPERACIONAL</t>
  </si>
  <si>
    <t>CUMPLE</t>
  </si>
  <si>
    <t>NO CUMPLE</t>
  </si>
  <si>
    <t>LUIS ENRIQUE BARBOSA</t>
  </si>
  <si>
    <t>PROCESO CONCURSO PUBLICO No. 003 de 2020</t>
  </si>
  <si>
    <t xml:space="preserve">CAPITAL TRABAJO: Igual o superior del 50%  del presupuesto oficial del proyecto a presentarse. </t>
  </si>
  <si>
    <t>INDICE DE LIQUIDEZ: Igual o superior a 1.5</t>
  </si>
  <si>
    <t>PATRIMONIO TOTAL: Presupuesto oficial de 80% del proyecto a presentarse</t>
  </si>
  <si>
    <t>RANTABILIDAD SOBRE EL PATRIMONIO: mayor o igual al 10%</t>
  </si>
  <si>
    <t>RENTABILIDAD SOBRE EL ACTIVO: mayor o igual al 5%</t>
  </si>
  <si>
    <t>50% PRESUPUESTO- Capital de Trabajo</t>
  </si>
  <si>
    <t>80% PRESUPUESTO- patrimonio</t>
  </si>
  <si>
    <t>CENTURY MEDIA SAS</t>
  </si>
  <si>
    <t>UNIVERSAL GROUP AGENCIA DE COMUNICACIONES SAS</t>
  </si>
  <si>
    <t>ESTRELLA GRUPO EMPRESARIAL SA</t>
  </si>
  <si>
    <t>U.T. VISION COLPENSIONES 2020</t>
  </si>
  <si>
    <t>U.T. C&amp;M 2020</t>
  </si>
  <si>
    <t>U.T. ANDINA 2020</t>
  </si>
  <si>
    <t>ARENA COMUNICATIONS - 50%</t>
  </si>
  <si>
    <t>CENTRAL PROMOTORA DE MEDIOS - 50%</t>
  </si>
  <si>
    <t>JAVIER ORLANDO PINEDA</t>
  </si>
  <si>
    <t>ADRIAN TOVAR BERNAL</t>
  </si>
  <si>
    <t>LUISA FDA. CONTRERAS - CROWE</t>
  </si>
  <si>
    <t>LAURA OSORIO BARRAGAN</t>
  </si>
  <si>
    <t>JOSE IGNACIO IGLESIAS</t>
  </si>
  <si>
    <t>ERIKA LILIANA JUYA</t>
  </si>
  <si>
    <t>OLIVER MAURICIO BALLESTEROS</t>
  </si>
  <si>
    <t>GLORIA AYDE FLOREZ</t>
  </si>
  <si>
    <t>GABRIEL MURILLO</t>
  </si>
  <si>
    <t>CAMILO ANDRES CARRILLO</t>
  </si>
  <si>
    <t>LIZBETH MURILLO</t>
  </si>
  <si>
    <t>JENNY MOSQUERA</t>
  </si>
  <si>
    <t>MARIO ROQUE RIOS</t>
  </si>
  <si>
    <t>CARLOS EDO. ROJAS</t>
  </si>
  <si>
    <t>DORIS MORENO</t>
  </si>
  <si>
    <t>SINTONIZAR MEDIOS SAS - 90%</t>
  </si>
  <si>
    <t>QUIROGA AGENCIA DE MEDIOS - 10%</t>
  </si>
  <si>
    <t>PAULA TUFFANO</t>
  </si>
  <si>
    <t>ALBERTO MENDOZA</t>
  </si>
  <si>
    <t>MARTHA CECILIA DIAZ</t>
  </si>
  <si>
    <t>JUAN NEPOMUCENO DUQUE</t>
  </si>
  <si>
    <t>BLANCA CECILIA PULIDO</t>
  </si>
  <si>
    <t>La empresa Quiroga Agencia de Medios no anexa el estado de flujo de caja</t>
  </si>
  <si>
    <t>SANDRA CABALLERO</t>
  </si>
  <si>
    <t>GIOVANNI HERNANDEZ</t>
  </si>
  <si>
    <t>EFRAIN ROMERO</t>
  </si>
  <si>
    <t>CONSORCIO NACIONAL DE MEDIOS - 35%</t>
  </si>
  <si>
    <t>MARKETING PROCESOS - 65%</t>
  </si>
  <si>
    <t>JENIFFER NEIRA</t>
  </si>
  <si>
    <t>El estado de resultados integral de la empresa Marketing no tiene encabezado</t>
  </si>
  <si>
    <t>Ninguno de los integrantes de la U.T. aportan la declaracion de renta del año gravable 2018</t>
  </si>
  <si>
    <t>Ninguno de los integrantes de la U.T. aportan el RUT</t>
  </si>
  <si>
    <t>La empresa Arena Comunications no anexa Estado de cambios en el patrimonio ni Estado  flujo de caja</t>
  </si>
  <si>
    <t>La empresa Central Promotora de Medios no anexa certificado de vigencia de inscripcion y antecedentes ni fotocopia de la tarjeta profesional de la contadora Erika Liliana Juya</t>
  </si>
  <si>
    <t>Los estados financieros no incluyen la expresión "ver opinión adjunta" u otra similar en los estados financieros dictaminados por el revisor fiscal, de acuerdo con el Art. 38 de la Ley 222 de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</si>
</sst>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_-;_-@_-"/>
    <numFmt numFmtId="166" formatCode="_(* #,##0.0_);_(* \(#,##0.0\);_(* &quot;-&quot;??_);_(@_)"/>
    <numFmt numFmtId="167" formatCode="_-* #,##0_-;\-* #,##0_-;_-* &quot;-&quot;_-;_-@_-"/>
    <numFmt numFmtId="168" formatCode="0.0%"/>
    <numFmt numFmtId="169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Arial"/>
      <family val="2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0" fillId="0" borderId="0" xfId="0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/>
    </xf>
    <xf numFmtId="164" fontId="11" fillId="3" borderId="13" xfId="1" applyNumberFormat="1" applyFont="1" applyFill="1" applyBorder="1" applyAlignment="1">
      <alignment vertical="center"/>
    </xf>
    <xf numFmtId="165" fontId="11" fillId="3" borderId="13" xfId="2" applyNumberFormat="1" applyFont="1" applyFill="1" applyBorder="1" applyAlignment="1">
      <alignment vertical="center"/>
    </xf>
    <xf numFmtId="41" fontId="11" fillId="3" borderId="13" xfId="2" applyFont="1" applyFill="1" applyBorder="1" applyAlignment="1">
      <alignment vertical="center"/>
    </xf>
    <xf numFmtId="164" fontId="0" fillId="0" borderId="0" xfId="1" applyNumberFormat="1" applyFont="1"/>
    <xf numFmtId="166" fontId="11" fillId="3" borderId="13" xfId="1" applyNumberFormat="1" applyFont="1" applyFill="1" applyBorder="1" applyAlignment="1">
      <alignment vertical="center"/>
    </xf>
    <xf numFmtId="43" fontId="11" fillId="3" borderId="13" xfId="1" applyFont="1" applyFill="1" applyBorder="1" applyAlignment="1">
      <alignment vertical="center"/>
    </xf>
    <xf numFmtId="43" fontId="0" fillId="0" borderId="0" xfId="1" applyFont="1"/>
    <xf numFmtId="10" fontId="11" fillId="3" borderId="13" xfId="4" applyNumberFormat="1" applyFont="1" applyFill="1" applyBorder="1" applyAlignment="1">
      <alignment vertical="center"/>
    </xf>
    <xf numFmtId="10" fontId="0" fillId="0" borderId="0" xfId="4" applyNumberFormat="1" applyFont="1"/>
    <xf numFmtId="0" fontId="0" fillId="0" borderId="0" xfId="0" applyAlignment="1">
      <alignment wrapText="1"/>
    </xf>
    <xf numFmtId="43" fontId="1" fillId="0" borderId="0" xfId="1"/>
    <xf numFmtId="0" fontId="2" fillId="0" borderId="0" xfId="0" applyFont="1"/>
    <xf numFmtId="164" fontId="0" fillId="0" borderId="0" xfId="0" applyNumberFormat="1"/>
    <xf numFmtId="49" fontId="0" fillId="0" borderId="0" xfId="0" applyNumberFormat="1"/>
    <xf numFmtId="1" fontId="0" fillId="0" borderId="0" xfId="1" applyNumberFormat="1" applyFont="1"/>
    <xf numFmtId="1" fontId="0" fillId="0" borderId="0" xfId="0" applyNumberFormat="1"/>
    <xf numFmtId="164" fontId="7" fillId="2" borderId="24" xfId="1" applyNumberFormat="1" applyFont="1" applyFill="1" applyBorder="1" applyAlignment="1">
      <alignment wrapText="1"/>
    </xf>
    <xf numFmtId="164" fontId="3" fillId="0" borderId="0" xfId="1" applyNumberFormat="1" applyFont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right" wrapText="1"/>
    </xf>
    <xf numFmtId="164" fontId="3" fillId="0" borderId="2" xfId="1" applyNumberFormat="1" applyFont="1" applyBorder="1" applyAlignment="1">
      <alignment horizontal="center" vertical="center"/>
    </xf>
    <xf numFmtId="0" fontId="7" fillId="7" borderId="35" xfId="0" applyFont="1" applyFill="1" applyBorder="1" applyAlignment="1">
      <alignment horizontal="right" wrapText="1"/>
    </xf>
    <xf numFmtId="0" fontId="7" fillId="7" borderId="36" xfId="0" applyFont="1" applyFill="1" applyBorder="1" applyAlignment="1">
      <alignment horizontal="right" wrapText="1"/>
    </xf>
    <xf numFmtId="0" fontId="7" fillId="7" borderId="37" xfId="0" applyFont="1" applyFill="1" applyBorder="1" applyAlignment="1">
      <alignment horizontal="right" wrapText="1"/>
    </xf>
    <xf numFmtId="0" fontId="3" fillId="8" borderId="35" xfId="0" applyFont="1" applyFill="1" applyBorder="1" applyAlignment="1">
      <alignment horizontal="right" wrapText="1"/>
    </xf>
    <xf numFmtId="0" fontId="3" fillId="8" borderId="36" xfId="0" applyFont="1" applyFill="1" applyBorder="1" applyAlignment="1">
      <alignment horizontal="right" wrapText="1"/>
    </xf>
    <xf numFmtId="0" fontId="3" fillId="8" borderId="37" xfId="0" applyFont="1" applyFill="1" applyBorder="1" applyAlignment="1">
      <alignment horizontal="right" wrapText="1"/>
    </xf>
    <xf numFmtId="164" fontId="0" fillId="4" borderId="11" xfId="1" applyNumberFormat="1" applyFont="1" applyFill="1" applyBorder="1" applyAlignment="1">
      <alignment wrapText="1"/>
    </xf>
    <xf numFmtId="43" fontId="0" fillId="4" borderId="11" xfId="1" applyFont="1" applyFill="1" applyBorder="1" applyAlignment="1">
      <alignment wrapText="1"/>
    </xf>
    <xf numFmtId="10" fontId="0" fillId="4" borderId="11" xfId="4" applyNumberFormat="1" applyFont="1" applyFill="1" applyBorder="1" applyAlignment="1">
      <alignment wrapText="1"/>
    </xf>
    <xf numFmtId="164" fontId="0" fillId="4" borderId="10" xfId="1" applyNumberFormat="1" applyFont="1" applyFill="1" applyBorder="1" applyAlignment="1">
      <alignment wrapText="1"/>
    </xf>
    <xf numFmtId="164" fontId="11" fillId="3" borderId="27" xfId="1" applyNumberFormat="1" applyFont="1" applyFill="1" applyBorder="1" applyAlignment="1">
      <alignment vertical="center"/>
    </xf>
    <xf numFmtId="167" fontId="11" fillId="3" borderId="28" xfId="2" applyNumberFormat="1" applyFont="1" applyFill="1" applyBorder="1" applyAlignment="1">
      <alignment vertical="center"/>
    </xf>
    <xf numFmtId="164" fontId="11" fillId="3" borderId="28" xfId="1" applyNumberFormat="1" applyFont="1" applyFill="1" applyBorder="1" applyAlignment="1">
      <alignment vertical="center"/>
    </xf>
    <xf numFmtId="164" fontId="11" fillId="3" borderId="15" xfId="1" applyNumberFormat="1" applyFont="1" applyFill="1" applyBorder="1" applyAlignment="1">
      <alignment vertical="center"/>
    </xf>
    <xf numFmtId="164" fontId="11" fillId="3" borderId="30" xfId="1" applyNumberFormat="1" applyFont="1" applyFill="1" applyBorder="1" applyAlignment="1">
      <alignment vertical="center"/>
    </xf>
    <xf numFmtId="164" fontId="11" fillId="3" borderId="31" xfId="1" applyNumberFormat="1" applyFont="1" applyFill="1" applyBorder="1" applyAlignment="1">
      <alignment vertical="center"/>
    </xf>
    <xf numFmtId="164" fontId="7" fillId="4" borderId="17" xfId="1" applyNumberFormat="1" applyFont="1" applyFill="1" applyBorder="1" applyAlignment="1">
      <alignment horizontal="center" vertical="center" wrapText="1"/>
    </xf>
    <xf numFmtId="168" fontId="11" fillId="3" borderId="13" xfId="4" applyNumberFormat="1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wrapText="1"/>
    </xf>
    <xf numFmtId="49" fontId="10" fillId="3" borderId="4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10" fillId="3" borderId="13" xfId="0" applyNumberFormat="1" applyFont="1" applyFill="1" applyBorder="1" applyAlignment="1">
      <alignment horizontal="center" vertical="center" wrapText="1"/>
    </xf>
    <xf numFmtId="164" fontId="11" fillId="3" borderId="38" xfId="1" applyNumberFormat="1" applyFont="1" applyFill="1" applyBorder="1" applyAlignment="1">
      <alignment vertical="center"/>
    </xf>
    <xf numFmtId="43" fontId="11" fillId="3" borderId="12" xfId="1" applyFont="1" applyFill="1" applyBorder="1" applyAlignment="1">
      <alignment vertical="center"/>
    </xf>
    <xf numFmtId="10" fontId="11" fillId="3" borderId="12" xfId="4" applyNumberFormat="1" applyFont="1" applyFill="1" applyBorder="1" applyAlignment="1">
      <alignment vertical="center"/>
    </xf>
    <xf numFmtId="164" fontId="11" fillId="3" borderId="39" xfId="1" applyNumberFormat="1" applyFont="1" applyFill="1" applyBorder="1" applyAlignment="1">
      <alignment vertical="center"/>
    </xf>
    <xf numFmtId="164" fontId="11" fillId="0" borderId="27" xfId="1" applyNumberFormat="1" applyFont="1" applyBorder="1" applyAlignment="1">
      <alignment vertical="center"/>
    </xf>
    <xf numFmtId="164" fontId="11" fillId="0" borderId="28" xfId="1" applyNumberFormat="1" applyFont="1" applyBorder="1" applyAlignment="1">
      <alignment vertical="center"/>
    </xf>
    <xf numFmtId="164" fontId="11" fillId="0" borderId="15" xfId="1" applyNumberFormat="1" applyFont="1" applyBorder="1" applyAlignment="1">
      <alignment vertical="center"/>
    </xf>
    <xf numFmtId="43" fontId="11" fillId="0" borderId="13" xfId="1" applyFont="1" applyBorder="1" applyAlignment="1">
      <alignment vertical="center"/>
    </xf>
    <xf numFmtId="168" fontId="11" fillId="0" borderId="13" xfId="4" applyNumberFormat="1" applyFont="1" applyBorder="1" applyAlignment="1">
      <alignment vertical="center"/>
    </xf>
    <xf numFmtId="164" fontId="11" fillId="0" borderId="30" xfId="1" applyNumberFormat="1" applyFont="1" applyBorder="1" applyAlignment="1">
      <alignment vertical="center"/>
    </xf>
    <xf numFmtId="164" fontId="11" fillId="0" borderId="31" xfId="1" applyNumberFormat="1" applyFont="1" applyBorder="1" applyAlignment="1">
      <alignment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164" fontId="11" fillId="0" borderId="29" xfId="1" applyNumberFormat="1" applyFont="1" applyBorder="1" applyAlignment="1">
      <alignment vertical="center"/>
    </xf>
    <xf numFmtId="164" fontId="11" fillId="0" borderId="14" xfId="1" applyNumberFormat="1" applyFont="1" applyBorder="1" applyAlignment="1">
      <alignment vertical="center"/>
    </xf>
    <xf numFmtId="164" fontId="11" fillId="0" borderId="32" xfId="1" applyNumberFormat="1" applyFont="1" applyBorder="1" applyAlignment="1">
      <alignment vertical="center"/>
    </xf>
    <xf numFmtId="164" fontId="11" fillId="0" borderId="33" xfId="1" applyNumberFormat="1" applyFont="1" applyBorder="1" applyAlignment="1">
      <alignment vertical="center"/>
    </xf>
    <xf numFmtId="164" fontId="11" fillId="0" borderId="21" xfId="1" applyNumberFormat="1" applyFont="1" applyBorder="1" applyAlignment="1">
      <alignment vertical="center"/>
    </xf>
    <xf numFmtId="164" fontId="11" fillId="0" borderId="34" xfId="1" applyNumberFormat="1" applyFont="1" applyBorder="1" applyAlignment="1">
      <alignment vertical="center"/>
    </xf>
    <xf numFmtId="0" fontId="11" fillId="0" borderId="13" xfId="1" applyNumberFormat="1" applyFont="1" applyBorder="1" applyAlignment="1">
      <alignment vertical="center"/>
    </xf>
    <xf numFmtId="0" fontId="16" fillId="2" borderId="25" xfId="0" applyFont="1" applyFill="1" applyBorder="1" applyAlignment="1">
      <alignment vertical="center" wrapText="1"/>
    </xf>
    <xf numFmtId="0" fontId="16" fillId="2" borderId="26" xfId="0" applyFont="1" applyFill="1" applyBorder="1" applyAlignment="1">
      <alignment vertical="center" wrapText="1"/>
    </xf>
    <xf numFmtId="164" fontId="15" fillId="0" borderId="20" xfId="1" applyNumberFormat="1" applyFont="1" applyBorder="1" applyAlignment="1">
      <alignment horizontal="center" wrapText="1"/>
    </xf>
    <xf numFmtId="164" fontId="15" fillId="0" borderId="20" xfId="1" applyNumberFormat="1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/>
    <xf numFmtId="0" fontId="0" fillId="0" borderId="50" xfId="0" applyBorder="1" applyAlignment="1">
      <alignment wrapText="1"/>
    </xf>
    <xf numFmtId="0" fontId="0" fillId="0" borderId="50" xfId="0" applyBorder="1"/>
    <xf numFmtId="0" fontId="18" fillId="0" borderId="23" xfId="0" applyFont="1" applyBorder="1" applyAlignment="1">
      <alignment horizontal="right" wrapText="1"/>
    </xf>
    <xf numFmtId="49" fontId="10" fillId="3" borderId="16" xfId="0" applyNumberFormat="1" applyFont="1" applyFill="1" applyBorder="1" applyAlignment="1">
      <alignment horizontal="center" vertical="center"/>
    </xf>
    <xf numFmtId="49" fontId="10" fillId="3" borderId="50" xfId="0" applyNumberFormat="1" applyFont="1" applyFill="1" applyBorder="1" applyAlignment="1">
      <alignment horizontal="center" vertical="center"/>
    </xf>
    <xf numFmtId="49" fontId="9" fillId="3" borderId="50" xfId="0" applyNumberFormat="1" applyFont="1" applyFill="1" applyBorder="1" applyAlignment="1">
      <alignment horizontal="center" vertical="center" wrapText="1"/>
    </xf>
    <xf numFmtId="49" fontId="10" fillId="3" borderId="51" xfId="0" applyNumberFormat="1" applyFont="1" applyFill="1" applyBorder="1" applyAlignment="1">
      <alignment horizontal="center" vertical="center"/>
    </xf>
    <xf numFmtId="49" fontId="9" fillId="3" borderId="43" xfId="0" applyNumberFormat="1" applyFont="1" applyFill="1" applyBorder="1" applyAlignment="1">
      <alignment horizontal="center" vertical="center" wrapText="1"/>
    </xf>
    <xf numFmtId="49" fontId="9" fillId="3" borderId="52" xfId="0" applyNumberFormat="1" applyFont="1" applyFill="1" applyBorder="1" applyAlignment="1">
      <alignment horizontal="center" vertical="center" wrapText="1"/>
    </xf>
    <xf numFmtId="49" fontId="10" fillId="3" borderId="50" xfId="0" applyNumberFormat="1" applyFont="1" applyFill="1" applyBorder="1" applyAlignment="1">
      <alignment horizontal="center" vertical="center" wrapText="1"/>
    </xf>
    <xf numFmtId="9" fontId="1" fillId="0" borderId="13" xfId="4" applyBorder="1"/>
    <xf numFmtId="9" fontId="1" fillId="0" borderId="50" xfId="4" applyBorder="1"/>
    <xf numFmtId="49" fontId="22" fillId="3" borderId="50" xfId="0" applyNumberFormat="1" applyFont="1" applyFill="1" applyBorder="1" applyAlignment="1">
      <alignment horizontal="center" vertical="center" wrapText="1"/>
    </xf>
    <xf numFmtId="49" fontId="22" fillId="3" borderId="13" xfId="0" applyNumberFormat="1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vertical="center" wrapText="1"/>
    </xf>
    <xf numFmtId="0" fontId="7" fillId="6" borderId="53" xfId="0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164" fontId="3" fillId="0" borderId="0" xfId="1" applyNumberFormat="1" applyFont="1" applyBorder="1" applyAlignment="1">
      <alignment horizontal="center" vertical="center"/>
    </xf>
    <xf numFmtId="49" fontId="9" fillId="3" borderId="55" xfId="0" applyNumberFormat="1" applyFont="1" applyFill="1" applyBorder="1" applyAlignment="1">
      <alignment horizontal="center" vertical="center"/>
    </xf>
    <xf numFmtId="49" fontId="17" fillId="3" borderId="52" xfId="0" applyNumberFormat="1" applyFont="1" applyFill="1" applyBorder="1" applyAlignment="1">
      <alignment horizontal="center" vertical="center" wrapText="1"/>
    </xf>
    <xf numFmtId="49" fontId="9" fillId="3" borderId="52" xfId="0" applyNumberFormat="1" applyFont="1" applyFill="1" applyBorder="1" applyAlignment="1">
      <alignment horizontal="center" vertical="center"/>
    </xf>
    <xf numFmtId="49" fontId="10" fillId="3" borderId="52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49" fontId="8" fillId="4" borderId="32" xfId="0" applyNumberFormat="1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49" fontId="8" fillId="4" borderId="26" xfId="0" applyNumberFormat="1" applyFont="1" applyFill="1" applyBorder="1" applyAlignment="1">
      <alignment horizontal="center" vertical="center" wrapText="1"/>
    </xf>
    <xf numFmtId="49" fontId="8" fillId="4" borderId="58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wrapText="1"/>
    </xf>
    <xf numFmtId="0" fontId="15" fillId="3" borderId="40" xfId="0" applyFont="1" applyFill="1" applyBorder="1" applyAlignment="1">
      <alignment wrapText="1"/>
    </xf>
    <xf numFmtId="0" fontId="15" fillId="3" borderId="7" xfId="0" applyFont="1" applyFill="1" applyBorder="1" applyAlignment="1">
      <alignment wrapText="1"/>
    </xf>
    <xf numFmtId="44" fontId="15" fillId="3" borderId="45" xfId="3" applyFont="1" applyFill="1" applyBorder="1" applyAlignment="1">
      <alignment wrapText="1"/>
    </xf>
    <xf numFmtId="44" fontId="15" fillId="3" borderId="41" xfId="3" applyFont="1" applyFill="1" applyBorder="1" applyAlignment="1">
      <alignment wrapText="1"/>
    </xf>
    <xf numFmtId="44" fontId="15" fillId="3" borderId="46" xfId="3" applyFont="1" applyFill="1" applyBorder="1" applyAlignment="1">
      <alignment wrapText="1"/>
    </xf>
    <xf numFmtId="9" fontId="1" fillId="0" borderId="12" xfId="4" applyBorder="1" applyAlignment="1"/>
    <xf numFmtId="9" fontId="1" fillId="0" borderId="39" xfId="4" applyBorder="1" applyAlignment="1"/>
    <xf numFmtId="49" fontId="10" fillId="3" borderId="43" xfId="0" applyNumberFormat="1" applyFont="1" applyFill="1" applyBorder="1" applyAlignment="1">
      <alignment horizontal="center" vertical="center" wrapText="1"/>
    </xf>
    <xf numFmtId="49" fontId="21" fillId="3" borderId="52" xfId="0" applyNumberFormat="1" applyFont="1" applyFill="1" applyBorder="1" applyAlignment="1">
      <alignment horizontal="center" vertical="center" wrapText="1"/>
    </xf>
    <xf numFmtId="9" fontId="0" fillId="0" borderId="21" xfId="4" applyFont="1" applyBorder="1" applyAlignment="1">
      <alignment horizontal="center"/>
    </xf>
    <xf numFmtId="9" fontId="0" fillId="0" borderId="12" xfId="4" applyFont="1" applyBorder="1" applyAlignment="1">
      <alignment horizontal="center"/>
    </xf>
    <xf numFmtId="9" fontId="0" fillId="0" borderId="34" xfId="4" applyFont="1" applyBorder="1" applyAlignment="1">
      <alignment horizontal="center"/>
    </xf>
    <xf numFmtId="9" fontId="0" fillId="0" borderId="39" xfId="4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49" fontId="10" fillId="3" borderId="21" xfId="0" applyNumberFormat="1" applyFont="1" applyFill="1" applyBorder="1" applyAlignment="1">
      <alignment horizontal="center" vertical="center"/>
    </xf>
    <xf numFmtId="49" fontId="10" fillId="3" borderId="22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49" fontId="10" fillId="3" borderId="59" xfId="0" applyNumberFormat="1" applyFont="1" applyFill="1" applyBorder="1" applyAlignment="1">
      <alignment horizontal="center" vertical="center"/>
    </xf>
    <xf numFmtId="49" fontId="10" fillId="3" borderId="60" xfId="0" applyNumberFormat="1" applyFont="1" applyFill="1" applyBorder="1" applyAlignment="1">
      <alignment horizontal="center" vertical="center"/>
    </xf>
    <xf numFmtId="49" fontId="10" fillId="3" borderId="49" xfId="0" applyNumberFormat="1" applyFont="1" applyFill="1" applyBorder="1" applyAlignment="1">
      <alignment horizontal="center" vertical="center"/>
    </xf>
    <xf numFmtId="49" fontId="10" fillId="3" borderId="21" xfId="0" applyNumberFormat="1" applyFont="1" applyFill="1" applyBorder="1" applyAlignment="1">
      <alignment horizontal="center" vertical="center" wrapText="1"/>
    </xf>
    <xf numFmtId="49" fontId="10" fillId="3" borderId="22" xfId="0" applyNumberFormat="1" applyFont="1" applyFill="1" applyBorder="1" applyAlignment="1">
      <alignment horizontal="center" vertical="center" wrapText="1"/>
    </xf>
    <xf numFmtId="49" fontId="10" fillId="3" borderId="12" xfId="0" applyNumberFormat="1" applyFont="1" applyFill="1" applyBorder="1" applyAlignment="1">
      <alignment horizontal="center" vertical="center" wrapText="1"/>
    </xf>
    <xf numFmtId="49" fontId="21" fillId="3" borderId="21" xfId="0" applyNumberFormat="1" applyFont="1" applyFill="1" applyBorder="1" applyAlignment="1">
      <alignment horizontal="center" vertical="center" wrapText="1"/>
    </xf>
    <xf numFmtId="49" fontId="21" fillId="3" borderId="22" xfId="0" applyNumberFormat="1" applyFont="1" applyFill="1" applyBorder="1" applyAlignment="1">
      <alignment horizontal="center" vertical="center" wrapText="1"/>
    </xf>
    <xf numFmtId="49" fontId="21" fillId="3" borderId="12" xfId="0" applyNumberFormat="1" applyFont="1" applyFill="1" applyBorder="1" applyAlignment="1">
      <alignment horizontal="center" vertical="center" wrapText="1"/>
    </xf>
    <xf numFmtId="49" fontId="21" fillId="3" borderId="34" xfId="0" applyNumberFormat="1" applyFont="1" applyFill="1" applyBorder="1" applyAlignment="1">
      <alignment horizontal="center" vertical="center"/>
    </xf>
    <xf numFmtId="49" fontId="21" fillId="3" borderId="41" xfId="0" applyNumberFormat="1" applyFont="1" applyFill="1" applyBorder="1" applyAlignment="1">
      <alignment horizontal="center" vertical="center"/>
    </xf>
    <xf numFmtId="49" fontId="21" fillId="3" borderId="39" xfId="0" applyNumberFormat="1" applyFont="1" applyFill="1" applyBorder="1" applyAlignment="1">
      <alignment horizontal="center" vertical="center"/>
    </xf>
    <xf numFmtId="164" fontId="18" fillId="0" borderId="17" xfId="1" applyNumberFormat="1" applyFont="1" applyBorder="1" applyAlignment="1">
      <alignment horizontal="center" vertical="center"/>
    </xf>
    <xf numFmtId="164" fontId="18" fillId="0" borderId="20" xfId="1" applyNumberFormat="1" applyFont="1" applyBorder="1" applyAlignment="1">
      <alignment horizontal="center" vertical="center"/>
    </xf>
    <xf numFmtId="164" fontId="18" fillId="0" borderId="19" xfId="1" applyNumberFormat="1" applyFont="1" applyBorder="1" applyAlignment="1">
      <alignment horizontal="center" vertical="center"/>
    </xf>
    <xf numFmtId="164" fontId="3" fillId="0" borderId="20" xfId="1" applyNumberFormat="1" applyFont="1" applyBorder="1" applyAlignment="1">
      <alignment horizontal="center" vertical="center"/>
    </xf>
    <xf numFmtId="164" fontId="3" fillId="0" borderId="19" xfId="1" applyNumberFormat="1" applyFont="1" applyBorder="1" applyAlignment="1">
      <alignment horizontal="center" vertical="center"/>
    </xf>
    <xf numFmtId="164" fontId="11" fillId="3" borderId="28" xfId="1" applyNumberFormat="1" applyFont="1" applyFill="1" applyBorder="1" applyAlignment="1">
      <alignment horizontal="center" vertical="center"/>
    </xf>
    <xf numFmtId="164" fontId="11" fillId="3" borderId="29" xfId="1" applyNumberFormat="1" applyFont="1" applyFill="1" applyBorder="1" applyAlignment="1">
      <alignment horizontal="center" vertical="center"/>
    </xf>
    <xf numFmtId="164" fontId="20" fillId="8" borderId="17" xfId="1" applyNumberFormat="1" applyFont="1" applyFill="1" applyBorder="1" applyAlignment="1">
      <alignment horizontal="center" wrapText="1"/>
    </xf>
    <xf numFmtId="164" fontId="20" fillId="8" borderId="20" xfId="1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164" fontId="3" fillId="0" borderId="30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169" fontId="11" fillId="3" borderId="13" xfId="1" applyNumberFormat="1" applyFont="1" applyFill="1" applyBorder="1" applyAlignment="1">
      <alignment horizontal="right" vertical="center"/>
    </xf>
    <xf numFmtId="169" fontId="11" fillId="3" borderId="14" xfId="1" applyNumberFormat="1" applyFont="1" applyFill="1" applyBorder="1" applyAlignment="1">
      <alignment horizontal="right" vertical="center"/>
    </xf>
    <xf numFmtId="9" fontId="11" fillId="3" borderId="13" xfId="4" applyFont="1" applyFill="1" applyBorder="1" applyAlignment="1">
      <alignment horizontal="right" vertical="center"/>
    </xf>
    <xf numFmtId="9" fontId="11" fillId="3" borderId="14" xfId="4" applyFont="1" applyFill="1" applyBorder="1" applyAlignment="1">
      <alignment horizontal="right" vertical="center"/>
    </xf>
    <xf numFmtId="164" fontId="11" fillId="3" borderId="31" xfId="1" applyNumberFormat="1" applyFont="1" applyFill="1" applyBorder="1" applyAlignment="1">
      <alignment horizontal="center" vertical="center"/>
    </xf>
    <xf numFmtId="164" fontId="11" fillId="3" borderId="32" xfId="1" applyNumberFormat="1" applyFont="1" applyFill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164" fontId="3" fillId="0" borderId="27" xfId="1" applyNumberFormat="1" applyFont="1" applyBorder="1" applyAlignment="1">
      <alignment horizontal="center" vertical="center"/>
    </xf>
    <xf numFmtId="164" fontId="3" fillId="0" borderId="29" xfId="1" applyNumberFormat="1" applyFont="1" applyBorder="1" applyAlignment="1">
      <alignment horizontal="center" vertical="center"/>
    </xf>
    <xf numFmtId="164" fontId="3" fillId="0" borderId="34" xfId="1" applyNumberFormat="1" applyFont="1" applyBorder="1" applyAlignment="1">
      <alignment horizontal="center" vertical="center"/>
    </xf>
    <xf numFmtId="164" fontId="3" fillId="0" borderId="45" xfId="1" applyNumberFormat="1" applyFont="1" applyBorder="1" applyAlignment="1">
      <alignment horizontal="center" vertical="center"/>
    </xf>
    <xf numFmtId="164" fontId="3" fillId="0" borderId="46" xfId="1" applyNumberFormat="1" applyFont="1" applyBorder="1" applyAlignment="1">
      <alignment horizontal="center" vertical="center"/>
    </xf>
    <xf numFmtId="164" fontId="3" fillId="0" borderId="41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21" fillId="3" borderId="44" xfId="0" applyNumberFormat="1" applyFont="1" applyFill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/>
    </xf>
    <xf numFmtId="164" fontId="3" fillId="0" borderId="44" xfId="1" applyNumberFormat="1" applyFont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49" fontId="21" fillId="3" borderId="33" xfId="0" applyNumberFormat="1" applyFont="1" applyFill="1" applyBorder="1" applyAlignment="1">
      <alignment horizontal="center" vertical="center" wrapText="1"/>
    </xf>
    <xf numFmtId="49" fontId="21" fillId="3" borderId="40" xfId="0" applyNumberFormat="1" applyFont="1" applyFill="1" applyBorder="1" applyAlignment="1">
      <alignment horizontal="center" vertical="center" wrapText="1"/>
    </xf>
    <xf numFmtId="49" fontId="21" fillId="3" borderId="38" xfId="0" applyNumberFormat="1" applyFont="1" applyFill="1" applyBorder="1" applyAlignment="1">
      <alignment horizontal="center" vertical="center" wrapText="1"/>
    </xf>
    <xf numFmtId="49" fontId="21" fillId="3" borderId="56" xfId="0" applyNumberFormat="1" applyFont="1" applyFill="1" applyBorder="1" applyAlignment="1">
      <alignment horizontal="center" vertical="center" wrapText="1"/>
    </xf>
    <xf numFmtId="49" fontId="21" fillId="3" borderId="9" xfId="0" applyNumberFormat="1" applyFont="1" applyFill="1" applyBorder="1" applyAlignment="1">
      <alignment horizontal="center" vertical="center" wrapText="1"/>
    </xf>
    <xf numFmtId="49" fontId="21" fillId="3" borderId="57" xfId="0" applyNumberFormat="1" applyFont="1" applyFill="1" applyBorder="1" applyAlignment="1">
      <alignment horizontal="center" vertical="center" wrapText="1"/>
    </xf>
    <xf numFmtId="49" fontId="14" fillId="3" borderId="21" xfId="0" applyNumberFormat="1" applyFont="1" applyFill="1" applyBorder="1" applyAlignment="1">
      <alignment horizontal="center" vertical="center" wrapText="1"/>
    </xf>
    <xf numFmtId="49" fontId="14" fillId="3" borderId="2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21" xfId="0" applyNumberFormat="1" applyFont="1" applyFill="1" applyBorder="1" applyAlignment="1">
      <alignment horizontal="center" vertical="center"/>
    </xf>
    <xf numFmtId="49" fontId="14" fillId="3" borderId="2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 vertical="center"/>
    </xf>
    <xf numFmtId="164" fontId="3" fillId="0" borderId="55" xfId="1" applyNumberFormat="1" applyFont="1" applyBorder="1" applyAlignment="1">
      <alignment horizontal="center" vertical="center"/>
    </xf>
    <xf numFmtId="164" fontId="3" fillId="0" borderId="54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40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2" fontId="11" fillId="3" borderId="13" xfId="1" applyNumberFormat="1" applyFont="1" applyFill="1" applyBorder="1" applyAlignment="1">
      <alignment horizontal="right" vertical="center"/>
    </xf>
    <xf numFmtId="2" fontId="11" fillId="3" borderId="14" xfId="1" applyNumberFormat="1" applyFont="1" applyFill="1" applyBorder="1" applyAlignment="1">
      <alignment horizontal="right" vertical="center"/>
    </xf>
    <xf numFmtId="10" fontId="11" fillId="3" borderId="13" xfId="4" applyNumberFormat="1" applyFont="1" applyFill="1" applyBorder="1" applyAlignment="1">
      <alignment horizontal="right" vertical="center"/>
    </xf>
    <xf numFmtId="10" fontId="11" fillId="3" borderId="14" xfId="4" applyNumberFormat="1" applyFont="1" applyFill="1" applyBorder="1" applyAlignment="1">
      <alignment horizontal="right" vertical="center"/>
    </xf>
    <xf numFmtId="164" fontId="19" fillId="3" borderId="17" xfId="1" applyNumberFormat="1" applyFont="1" applyFill="1" applyBorder="1" applyAlignment="1">
      <alignment horizontal="center" vertical="center"/>
    </xf>
    <xf numFmtId="164" fontId="19" fillId="3" borderId="20" xfId="1" applyNumberFormat="1" applyFont="1" applyFill="1" applyBorder="1" applyAlignment="1">
      <alignment horizontal="center" vertical="center"/>
    </xf>
    <xf numFmtId="164" fontId="19" fillId="3" borderId="19" xfId="1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19" fillId="0" borderId="17" xfId="0" applyFont="1" applyFill="1" applyBorder="1" applyAlignment="1">
      <alignment horizontal="center" wrapText="1"/>
    </xf>
    <xf numFmtId="0" fontId="19" fillId="0" borderId="19" xfId="0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49" fontId="8" fillId="4" borderId="27" xfId="0" applyNumberFormat="1" applyFont="1" applyFill="1" applyBorder="1" applyAlignment="1">
      <alignment horizontal="center" vertical="center" wrapText="1"/>
    </xf>
    <xf numFmtId="49" fontId="8" fillId="4" borderId="29" xfId="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164" fontId="3" fillId="0" borderId="33" xfId="1" applyNumberFormat="1" applyFont="1" applyBorder="1" applyAlignment="1">
      <alignment horizontal="center" vertical="center"/>
    </xf>
    <xf numFmtId="164" fontId="3" fillId="0" borderId="21" xfId="1" applyNumberFormat="1" applyFont="1" applyBorder="1" applyAlignment="1">
      <alignment horizontal="center" vertical="center"/>
    </xf>
    <xf numFmtId="164" fontId="19" fillId="0" borderId="17" xfId="1" applyNumberFormat="1" applyFont="1" applyFill="1" applyBorder="1" applyAlignment="1">
      <alignment horizontal="center" vertical="center"/>
    </xf>
    <xf numFmtId="164" fontId="19" fillId="0" borderId="19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49" fontId="8" fillId="4" borderId="17" xfId="0" applyNumberFormat="1" applyFont="1" applyFill="1" applyBorder="1" applyAlignment="1">
      <alignment horizontal="center" vertical="center" wrapText="1"/>
    </xf>
    <xf numFmtId="49" fontId="8" fillId="4" borderId="20" xfId="0" applyNumberFormat="1" applyFont="1" applyFill="1" applyBorder="1" applyAlignment="1">
      <alignment horizontal="center" vertical="center" wrapText="1"/>
    </xf>
    <xf numFmtId="49" fontId="8" fillId="4" borderId="19" xfId="0" applyNumberFormat="1" applyFont="1" applyFill="1" applyBorder="1" applyAlignment="1">
      <alignment horizontal="center" vertical="center" wrapText="1"/>
    </xf>
    <xf numFmtId="49" fontId="8" fillId="4" borderId="18" xfId="0" applyNumberFormat="1" applyFont="1" applyFill="1" applyBorder="1" applyAlignment="1">
      <alignment horizontal="center" vertical="center" wrapText="1"/>
    </xf>
    <xf numFmtId="49" fontId="21" fillId="3" borderId="52" xfId="0" applyNumberFormat="1" applyFont="1" applyFill="1" applyBorder="1" applyAlignment="1">
      <alignment horizontal="center" vertical="center" wrapText="1"/>
    </xf>
    <xf numFmtId="49" fontId="21" fillId="3" borderId="54" xfId="0" applyNumberFormat="1" applyFont="1" applyFill="1" applyBorder="1" applyAlignment="1">
      <alignment horizontal="center" vertical="center" wrapText="1"/>
    </xf>
    <xf numFmtId="49" fontId="14" fillId="3" borderId="44" xfId="0" applyNumberFormat="1" applyFont="1" applyFill="1" applyBorder="1" applyAlignment="1">
      <alignment horizontal="center" vertical="center"/>
    </xf>
    <xf numFmtId="164" fontId="19" fillId="0" borderId="17" xfId="1" applyNumberFormat="1" applyFont="1" applyBorder="1" applyAlignment="1">
      <alignment horizontal="center" vertical="center"/>
    </xf>
    <xf numFmtId="164" fontId="19" fillId="0" borderId="19" xfId="1" applyNumberFormat="1" applyFont="1" applyBorder="1" applyAlignment="1">
      <alignment horizontal="center" vertical="center"/>
    </xf>
    <xf numFmtId="49" fontId="14" fillId="3" borderId="52" xfId="0" applyNumberFormat="1" applyFont="1" applyFill="1" applyBorder="1" applyAlignment="1">
      <alignment horizontal="center" vertical="center" wrapText="1"/>
    </xf>
    <xf numFmtId="49" fontId="14" fillId="3" borderId="54" xfId="0" applyNumberFormat="1" applyFont="1" applyFill="1" applyBorder="1" applyAlignment="1">
      <alignment horizontal="center" vertical="center" wrapText="1"/>
    </xf>
    <xf numFmtId="49" fontId="8" fillId="4" borderId="61" xfId="0" applyNumberFormat="1" applyFont="1" applyFill="1" applyBorder="1" applyAlignment="1">
      <alignment horizontal="center" vertical="center" wrapText="1"/>
    </xf>
    <xf numFmtId="49" fontId="8" fillId="4" borderId="26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[0]" xfId="2" builtinId="6"/>
    <cellStyle name="Moneda" xfId="3" builtinId="4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0</xdr:row>
      <xdr:rowOff>19050</xdr:rowOff>
    </xdr:from>
    <xdr:to>
      <xdr:col>0</xdr:col>
      <xdr:colOff>1219201</xdr:colOff>
      <xdr:row>2</xdr:row>
      <xdr:rowOff>107156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E2516564-9A93-4560-8CA6-265D737F0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19050"/>
          <a:ext cx="952502" cy="492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ónica Janeth Sánchez Rozo" id="{B3DEA081-B1BE-481E-A06A-0E26E8656A88}" userId="Mónica Janeth Sánchez Rozo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7" dT="2020-04-30T00:49:54.11" personId="{B3DEA081-B1BE-481E-A06A-0E26E8656A88}" id="{90C59619-98D7-45E8-87E7-E0CFAA2ED12D}">
    <text>utilidad operacional/patrimonio*100</text>
  </threadedComment>
  <threadedComment ref="A38" dT="2020-04-30T00:50:25.34" personId="{B3DEA081-B1BE-481E-A06A-0E26E8656A88}" id="{7004D9A0-2B06-4AF1-95C3-CC0C975A2DF8}">
    <text>utilidad operacional/activo total*100</text>
  </threadedComment>
  <threadedComment ref="B41" dT="2020-05-07T23:33:27.49" personId="{B3DEA081-B1BE-481E-A06A-0E26E8656A88}" id="{FAC5986B-5237-4B3C-814F-DAD7098C5B7D}">
    <text>PRESENTAN DOCS. DE MARIO ALBERTO RIOS</text>
  </threadedComment>
  <threadedComment ref="B43" dT="2020-04-30T21:19:38.62" personId="{B3DEA081-B1BE-481E-A06A-0E26E8656A88}" id="{0D044E06-F691-4A19-A579-8A548D93DFC8}">
    <text>MARIA CLAUDIA FIRMA EEFF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F97D-EBEA-47A2-99F8-79B0FCEA5431}">
  <dimension ref="A1:T55"/>
  <sheetViews>
    <sheetView tabSelected="1" topLeftCell="A10" zoomScale="80" zoomScaleNormal="80" workbookViewId="0">
      <pane xSplit="1" topLeftCell="B1" activePane="topRight" state="frozen"/>
      <selection pane="topRight" activeCell="C11" sqref="C11"/>
    </sheetView>
  </sheetViews>
  <sheetFormatPr baseColWidth="10" defaultColWidth="53.42578125" defaultRowHeight="15" x14ac:dyDescent="0.25"/>
  <cols>
    <col min="1" max="1" width="67.42578125" style="16" customWidth="1"/>
    <col min="2" max="2" width="6.5703125" style="16" customWidth="1"/>
    <col min="3" max="3" width="20.28515625" style="20" customWidth="1"/>
    <col min="4" max="4" width="6.5703125" customWidth="1"/>
    <col min="5" max="5" width="18.42578125" customWidth="1"/>
    <col min="6" max="6" width="6.5703125" customWidth="1"/>
    <col min="7" max="7" width="23.28515625" customWidth="1"/>
    <col min="8" max="8" width="6.5703125" customWidth="1"/>
    <col min="9" max="9" width="23.5703125" customWidth="1"/>
    <col min="10" max="10" width="23.42578125" customWidth="1"/>
    <col min="11" max="12" width="6.5703125" customWidth="1"/>
    <col min="13" max="13" width="20.85546875" customWidth="1"/>
    <col min="14" max="14" width="21.5703125" customWidth="1"/>
    <col min="15" max="16" width="6.5703125" customWidth="1"/>
    <col min="17" max="17" width="20.85546875" customWidth="1"/>
    <col min="18" max="18" width="22.140625" customWidth="1"/>
    <col min="19" max="19" width="6.5703125" customWidth="1"/>
    <col min="20" max="23" width="53.42578125" customWidth="1"/>
  </cols>
  <sheetData>
    <row r="1" spans="1:19" s="1" customFormat="1" ht="15.75" x14ac:dyDescent="0.25">
      <c r="A1" s="183" t="s">
        <v>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s="1" customFormat="1" ht="15.75" x14ac:dyDescent="0.25">
      <c r="A2" s="185" t="s">
        <v>29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s="1" customFormat="1" ht="15.75" x14ac:dyDescent="0.25">
      <c r="A3" s="185"/>
      <c r="B3" s="249"/>
      <c r="C3" s="249"/>
      <c r="D3" s="249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1" customFormat="1" ht="21.75" customHeight="1" x14ac:dyDescent="0.25"/>
    <row r="5" spans="1:19" s="1" customFormat="1" ht="21.75" customHeight="1" x14ac:dyDescent="0.25"/>
    <row r="6" spans="1:19" s="1" customFormat="1" ht="19.5" customHeight="1" thickBot="1" x14ac:dyDescent="0.3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19" s="1" customFormat="1" ht="18.75" customHeight="1" x14ac:dyDescent="0.3">
      <c r="A7" s="97" t="s">
        <v>6</v>
      </c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1"/>
    </row>
    <row r="8" spans="1:19" s="1" customFormat="1" ht="19.5" customHeight="1" thickBot="1" x14ac:dyDescent="0.35">
      <c r="A8" s="23">
        <v>624846427</v>
      </c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4"/>
    </row>
    <row r="9" spans="1:19" s="4" customFormat="1" ht="29.25" customHeight="1" thickBot="1" x14ac:dyDescent="0.3">
      <c r="A9" s="235" t="s">
        <v>0</v>
      </c>
      <c r="B9" s="190" t="s">
        <v>37</v>
      </c>
      <c r="C9" s="191"/>
      <c r="D9" s="237" t="s">
        <v>38</v>
      </c>
      <c r="E9" s="238"/>
      <c r="F9" s="237" t="s">
        <v>39</v>
      </c>
      <c r="G9" s="238"/>
      <c r="H9" s="250" t="s">
        <v>40</v>
      </c>
      <c r="I9" s="251"/>
      <c r="J9" s="251"/>
      <c r="K9" s="252"/>
      <c r="L9" s="250" t="s">
        <v>41</v>
      </c>
      <c r="M9" s="251"/>
      <c r="N9" s="251"/>
      <c r="O9" s="252"/>
      <c r="P9" s="250" t="s">
        <v>42</v>
      </c>
      <c r="Q9" s="251"/>
      <c r="R9" s="251"/>
      <c r="S9" s="252"/>
    </row>
    <row r="10" spans="1:19" s="4" customFormat="1" ht="15.75" thickBot="1" x14ac:dyDescent="0.3">
      <c r="A10" s="236"/>
      <c r="B10" s="104" t="s">
        <v>1</v>
      </c>
      <c r="C10" s="105" t="s">
        <v>2</v>
      </c>
      <c r="D10" s="104" t="s">
        <v>1</v>
      </c>
      <c r="E10" s="105" t="s">
        <v>2</v>
      </c>
      <c r="F10" s="104" t="s">
        <v>1</v>
      </c>
      <c r="G10" s="105" t="s">
        <v>2</v>
      </c>
      <c r="H10" s="106" t="s">
        <v>1</v>
      </c>
      <c r="I10" s="261" t="s">
        <v>2</v>
      </c>
      <c r="J10" s="262"/>
      <c r="K10" s="107"/>
      <c r="L10" s="106" t="s">
        <v>1</v>
      </c>
      <c r="M10" s="253" t="s">
        <v>2</v>
      </c>
      <c r="N10" s="251"/>
      <c r="O10" s="107"/>
      <c r="P10" s="106" t="s">
        <v>1</v>
      </c>
      <c r="Q10" s="253" t="s">
        <v>2</v>
      </c>
      <c r="R10" s="251"/>
      <c r="S10" s="108"/>
    </row>
    <row r="11" spans="1:19" ht="109.5" customHeight="1" x14ac:dyDescent="0.25">
      <c r="A11" s="98" t="s">
        <v>17</v>
      </c>
      <c r="B11" s="100"/>
      <c r="C11" s="101" t="s">
        <v>26</v>
      </c>
      <c r="D11" s="102"/>
      <c r="E11" s="103" t="s">
        <v>26</v>
      </c>
      <c r="F11" s="102"/>
      <c r="G11" s="118" t="s">
        <v>79</v>
      </c>
      <c r="H11" s="89"/>
      <c r="I11" s="192" t="s">
        <v>67</v>
      </c>
      <c r="J11" s="193"/>
      <c r="K11" s="194"/>
      <c r="L11" s="89"/>
      <c r="M11" s="195" t="s">
        <v>74</v>
      </c>
      <c r="N11" s="196"/>
      <c r="O11" s="197"/>
      <c r="P11" s="89"/>
      <c r="Q11" s="254" t="s">
        <v>77</v>
      </c>
      <c r="R11" s="254"/>
      <c r="S11" s="255"/>
    </row>
    <row r="12" spans="1:19" ht="59.25" customHeight="1" x14ac:dyDescent="0.25">
      <c r="A12" s="98" t="s">
        <v>18</v>
      </c>
      <c r="B12" s="5"/>
      <c r="C12" s="6" t="s">
        <v>26</v>
      </c>
      <c r="D12" s="6"/>
      <c r="E12" s="6" t="s">
        <v>26</v>
      </c>
      <c r="F12" s="46"/>
      <c r="G12" s="50" t="s">
        <v>26</v>
      </c>
      <c r="H12" s="6"/>
      <c r="I12" s="126" t="s">
        <v>26</v>
      </c>
      <c r="J12" s="127"/>
      <c r="K12" s="128"/>
      <c r="L12" s="6"/>
      <c r="M12" s="198" t="s">
        <v>26</v>
      </c>
      <c r="N12" s="199"/>
      <c r="O12" s="200"/>
      <c r="P12" s="62"/>
      <c r="Q12" s="166" t="s">
        <v>26</v>
      </c>
      <c r="R12" s="166"/>
      <c r="S12" s="167"/>
    </row>
    <row r="13" spans="1:19" s="16" customFormat="1" x14ac:dyDescent="0.25">
      <c r="A13" s="98" t="s">
        <v>3</v>
      </c>
      <c r="B13" s="95"/>
      <c r="C13" s="50" t="s">
        <v>26</v>
      </c>
      <c r="D13" s="50"/>
      <c r="E13" s="50" t="s">
        <v>26</v>
      </c>
      <c r="F13" s="50"/>
      <c r="G13" s="50" t="s">
        <v>26</v>
      </c>
      <c r="H13" s="50"/>
      <c r="I13" s="132" t="s">
        <v>26</v>
      </c>
      <c r="J13" s="133"/>
      <c r="K13" s="134"/>
      <c r="L13" s="50"/>
      <c r="M13" s="198" t="s">
        <v>26</v>
      </c>
      <c r="N13" s="199"/>
      <c r="O13" s="200"/>
      <c r="P13" s="62"/>
      <c r="Q13" s="166" t="s">
        <v>26</v>
      </c>
      <c r="R13" s="166"/>
      <c r="S13" s="167"/>
    </row>
    <row r="14" spans="1:19" ht="36" customHeight="1" x14ac:dyDescent="0.25">
      <c r="A14" s="66" t="s">
        <v>21</v>
      </c>
      <c r="B14" s="5"/>
      <c r="C14" s="50" t="s">
        <v>26</v>
      </c>
      <c r="D14" s="6"/>
      <c r="E14" s="6" t="s">
        <v>26</v>
      </c>
      <c r="F14" s="6"/>
      <c r="G14" s="6" t="s">
        <v>26</v>
      </c>
      <c r="H14" s="6"/>
      <c r="I14" s="126" t="s">
        <v>26</v>
      </c>
      <c r="J14" s="127"/>
      <c r="K14" s="128"/>
      <c r="L14" s="50"/>
      <c r="M14" s="201" t="s">
        <v>26</v>
      </c>
      <c r="N14" s="202"/>
      <c r="O14" s="203"/>
      <c r="P14" s="62"/>
      <c r="Q14" s="166" t="s">
        <v>26</v>
      </c>
      <c r="R14" s="166"/>
      <c r="S14" s="167"/>
    </row>
    <row r="15" spans="1:19" x14ac:dyDescent="0.25">
      <c r="A15" s="66" t="s">
        <v>19</v>
      </c>
      <c r="B15" s="5"/>
      <c r="C15" s="6" t="s">
        <v>26</v>
      </c>
      <c r="D15" s="6"/>
      <c r="E15" s="6" t="s">
        <v>26</v>
      </c>
      <c r="F15" s="6"/>
      <c r="G15" s="94" t="s">
        <v>26</v>
      </c>
      <c r="H15" s="6"/>
      <c r="I15" s="129" t="s">
        <v>26</v>
      </c>
      <c r="J15" s="130"/>
      <c r="K15" s="131"/>
      <c r="L15" s="6"/>
      <c r="M15" s="201" t="s">
        <v>26</v>
      </c>
      <c r="N15" s="202"/>
      <c r="O15" s="203"/>
      <c r="P15" s="62"/>
      <c r="Q15" s="201"/>
      <c r="R15" s="202"/>
      <c r="S15" s="256"/>
    </row>
    <row r="16" spans="1:19" ht="89.25" customHeight="1" x14ac:dyDescent="0.25">
      <c r="A16" s="98" t="s">
        <v>20</v>
      </c>
      <c r="B16" s="84"/>
      <c r="C16" s="90" t="s">
        <v>26</v>
      </c>
      <c r="D16" s="85"/>
      <c r="E16" s="93" t="s">
        <v>26</v>
      </c>
      <c r="F16" s="85"/>
      <c r="G16" s="90" t="s">
        <v>26</v>
      </c>
      <c r="H16" s="86"/>
      <c r="I16" s="132" t="s">
        <v>26</v>
      </c>
      <c r="J16" s="133"/>
      <c r="K16" s="134"/>
      <c r="L16" s="86"/>
      <c r="M16" s="201" t="s">
        <v>26</v>
      </c>
      <c r="N16" s="202"/>
      <c r="O16" s="203"/>
      <c r="P16" s="86"/>
      <c r="Q16" s="135" t="s">
        <v>78</v>
      </c>
      <c r="R16" s="136"/>
      <c r="S16" s="187"/>
    </row>
    <row r="17" spans="1:19" s="16" customFormat="1" ht="29.25" customHeight="1" x14ac:dyDescent="0.25">
      <c r="A17" s="98" t="s">
        <v>22</v>
      </c>
      <c r="B17" s="50"/>
      <c r="C17" s="50" t="s">
        <v>26</v>
      </c>
      <c r="D17" s="50"/>
      <c r="E17" s="50" t="s">
        <v>26</v>
      </c>
      <c r="F17" s="50"/>
      <c r="G17" s="50" t="s">
        <v>26</v>
      </c>
      <c r="H17" s="50"/>
      <c r="I17" s="135" t="s">
        <v>75</v>
      </c>
      <c r="J17" s="136"/>
      <c r="K17" s="137"/>
      <c r="L17" s="96"/>
      <c r="M17" s="166" t="s">
        <v>26</v>
      </c>
      <c r="N17" s="166"/>
      <c r="O17" s="166"/>
      <c r="P17" s="96"/>
      <c r="Q17" s="166" t="s">
        <v>26</v>
      </c>
      <c r="R17" s="166"/>
      <c r="S17" s="167"/>
    </row>
    <row r="18" spans="1:19" ht="45.75" thickBot="1" x14ac:dyDescent="0.3">
      <c r="A18" s="98" t="s">
        <v>23</v>
      </c>
      <c r="B18" s="87"/>
      <c r="C18" s="48" t="s">
        <v>26</v>
      </c>
      <c r="D18" s="48"/>
      <c r="E18" s="48" t="s">
        <v>26</v>
      </c>
      <c r="F18" s="48"/>
      <c r="G18" s="117" t="s">
        <v>26</v>
      </c>
      <c r="H18" s="88"/>
      <c r="I18" s="138" t="s">
        <v>76</v>
      </c>
      <c r="J18" s="139"/>
      <c r="K18" s="140"/>
      <c r="L18" s="88"/>
      <c r="M18" s="166" t="s">
        <v>26</v>
      </c>
      <c r="N18" s="166"/>
      <c r="O18" s="166"/>
      <c r="P18" s="89"/>
      <c r="Q18" s="259" t="s">
        <v>26</v>
      </c>
      <c r="R18" s="259"/>
      <c r="S18" s="260"/>
    </row>
    <row r="19" spans="1:19" ht="19.5" thickBot="1" x14ac:dyDescent="0.35">
      <c r="A19" s="47" t="s">
        <v>4</v>
      </c>
      <c r="B19" s="257" t="s">
        <v>26</v>
      </c>
      <c r="C19" s="258"/>
      <c r="D19" s="257" t="s">
        <v>26</v>
      </c>
      <c r="E19" s="258"/>
      <c r="F19" s="141" t="s">
        <v>27</v>
      </c>
      <c r="G19" s="143"/>
      <c r="H19" s="141" t="s">
        <v>27</v>
      </c>
      <c r="I19" s="142"/>
      <c r="J19" s="142"/>
      <c r="K19" s="143"/>
      <c r="L19" s="141" t="s">
        <v>27</v>
      </c>
      <c r="M19" s="142"/>
      <c r="N19" s="142"/>
      <c r="O19" s="143"/>
      <c r="P19" s="142" t="s">
        <v>27</v>
      </c>
      <c r="Q19" s="142"/>
      <c r="R19" s="142"/>
      <c r="S19" s="143"/>
    </row>
    <row r="20" spans="1:19" ht="19.5" thickBot="1" x14ac:dyDescent="0.35">
      <c r="A20" s="25"/>
      <c r="B20" s="27"/>
      <c r="C20" s="27"/>
      <c r="D20" s="99"/>
      <c r="E20" s="99"/>
      <c r="F20" s="99"/>
      <c r="G20" s="99"/>
      <c r="H20" s="144" t="s">
        <v>60</v>
      </c>
      <c r="I20" s="144"/>
      <c r="J20" s="144" t="s">
        <v>61</v>
      </c>
      <c r="K20" s="145"/>
      <c r="L20" s="174" t="s">
        <v>71</v>
      </c>
      <c r="M20" s="145"/>
      <c r="N20" s="174" t="s">
        <v>72</v>
      </c>
      <c r="O20" s="144"/>
      <c r="P20" s="174" t="s">
        <v>43</v>
      </c>
      <c r="Q20" s="145"/>
      <c r="R20" s="174" t="s">
        <v>44</v>
      </c>
      <c r="S20" s="145"/>
    </row>
    <row r="21" spans="1:19" ht="18.75" x14ac:dyDescent="0.3">
      <c r="A21" s="28" t="s">
        <v>12</v>
      </c>
      <c r="B21" s="175">
        <v>11343427279</v>
      </c>
      <c r="C21" s="245"/>
      <c r="D21" s="175">
        <v>5583186684</v>
      </c>
      <c r="E21" s="176"/>
      <c r="F21" s="175">
        <v>10358439661</v>
      </c>
      <c r="G21" s="176"/>
      <c r="H21" s="207">
        <v>4816990912.1400003</v>
      </c>
      <c r="I21" s="209"/>
      <c r="J21" s="207">
        <v>3884533963</v>
      </c>
      <c r="K21" s="209"/>
      <c r="L21" s="207">
        <v>9015655702</v>
      </c>
      <c r="M21" s="209"/>
      <c r="N21" s="207">
        <v>1177863529</v>
      </c>
      <c r="O21" s="208"/>
      <c r="P21" s="175">
        <v>41922033000</v>
      </c>
      <c r="Q21" s="176"/>
      <c r="R21" s="175">
        <v>3027372418</v>
      </c>
      <c r="S21" s="176"/>
    </row>
    <row r="22" spans="1:19" ht="18.75" x14ac:dyDescent="0.3">
      <c r="A22" s="29" t="s">
        <v>13</v>
      </c>
      <c r="B22" s="181">
        <v>8726027186</v>
      </c>
      <c r="C22" s="246"/>
      <c r="D22" s="181">
        <v>5413576230</v>
      </c>
      <c r="E22" s="182"/>
      <c r="F22" s="181">
        <v>5918308224</v>
      </c>
      <c r="G22" s="182"/>
      <c r="H22" s="188">
        <v>4271072637.1399999</v>
      </c>
      <c r="I22" s="189"/>
      <c r="J22" s="188">
        <v>3467367644</v>
      </c>
      <c r="K22" s="189"/>
      <c r="L22" s="188">
        <v>7512910219</v>
      </c>
      <c r="M22" s="189"/>
      <c r="N22" s="188">
        <v>573328932</v>
      </c>
      <c r="O22" s="204"/>
      <c r="P22" s="205">
        <v>41401173000</v>
      </c>
      <c r="Q22" s="206"/>
      <c r="R22" s="181">
        <v>2445308017</v>
      </c>
      <c r="S22" s="182"/>
    </row>
    <row r="23" spans="1:19" ht="18.75" x14ac:dyDescent="0.3">
      <c r="A23" s="29" t="s">
        <v>14</v>
      </c>
      <c r="B23" s="181">
        <v>6222197702</v>
      </c>
      <c r="C23" s="246"/>
      <c r="D23" s="181">
        <v>2422900263</v>
      </c>
      <c r="E23" s="182"/>
      <c r="F23" s="181">
        <v>5554287672</v>
      </c>
      <c r="G23" s="182"/>
      <c r="H23" s="188">
        <v>2693833863.0300002</v>
      </c>
      <c r="I23" s="189"/>
      <c r="J23" s="188">
        <v>3694150599</v>
      </c>
      <c r="K23" s="189"/>
      <c r="L23" s="188">
        <v>6097288967</v>
      </c>
      <c r="M23" s="189"/>
      <c r="N23" s="188">
        <v>312905813</v>
      </c>
      <c r="O23" s="204"/>
      <c r="P23" s="181">
        <v>15530779000</v>
      </c>
      <c r="Q23" s="182"/>
      <c r="R23" s="181">
        <v>794285339</v>
      </c>
      <c r="S23" s="182"/>
    </row>
    <row r="24" spans="1:19" ht="18.75" x14ac:dyDescent="0.3">
      <c r="A24" s="29" t="s">
        <v>15</v>
      </c>
      <c r="B24" s="181">
        <v>4298498433</v>
      </c>
      <c r="C24" s="246"/>
      <c r="D24" s="181">
        <v>1841298263</v>
      </c>
      <c r="E24" s="182"/>
      <c r="F24" s="181">
        <v>2660048458</v>
      </c>
      <c r="G24" s="182"/>
      <c r="H24" s="188">
        <v>2588074358.0300002</v>
      </c>
      <c r="I24" s="189"/>
      <c r="J24" s="188">
        <v>2995349920</v>
      </c>
      <c r="K24" s="189"/>
      <c r="L24" s="188">
        <v>1758677141</v>
      </c>
      <c r="M24" s="189"/>
      <c r="N24" s="188">
        <v>197516533</v>
      </c>
      <c r="O24" s="204"/>
      <c r="P24" s="181">
        <v>15530779000</v>
      </c>
      <c r="Q24" s="182"/>
      <c r="R24" s="181">
        <v>661820245</v>
      </c>
      <c r="S24" s="182"/>
    </row>
    <row r="25" spans="1:19" ht="19.5" thickBot="1" x14ac:dyDescent="0.35">
      <c r="A25" s="30" t="s">
        <v>16</v>
      </c>
      <c r="B25" s="164">
        <v>5121229577</v>
      </c>
      <c r="C25" s="177"/>
      <c r="D25" s="164">
        <v>3160286421</v>
      </c>
      <c r="E25" s="165"/>
      <c r="F25" s="164">
        <v>4804151989</v>
      </c>
      <c r="G25" s="165"/>
      <c r="H25" s="178">
        <v>2123157049.1099999</v>
      </c>
      <c r="I25" s="179"/>
      <c r="J25" s="178">
        <v>190383364</v>
      </c>
      <c r="K25" s="179"/>
      <c r="L25" s="178">
        <v>2918366735</v>
      </c>
      <c r="M25" s="179"/>
      <c r="N25" s="178">
        <v>864957716</v>
      </c>
      <c r="O25" s="180"/>
      <c r="P25" s="164">
        <v>26391254000</v>
      </c>
      <c r="Q25" s="165"/>
      <c r="R25" s="164">
        <v>2233087079</v>
      </c>
      <c r="S25" s="165"/>
    </row>
    <row r="26" spans="1:19" ht="19.5" thickBot="1" x14ac:dyDescent="0.35">
      <c r="A26" s="30" t="s">
        <v>25</v>
      </c>
      <c r="B26" s="164">
        <v>2330655464</v>
      </c>
      <c r="C26" s="177"/>
      <c r="D26" s="164">
        <v>642915608</v>
      </c>
      <c r="E26" s="165"/>
      <c r="F26" s="164">
        <v>956120702</v>
      </c>
      <c r="G26" s="165"/>
      <c r="H26" s="174">
        <v>591537961.32000005</v>
      </c>
      <c r="I26" s="145"/>
      <c r="J26" s="174">
        <v>245814052</v>
      </c>
      <c r="K26" s="145"/>
      <c r="L26" s="178">
        <v>1862666217</v>
      </c>
      <c r="M26" s="179"/>
      <c r="N26" s="178">
        <v>74558005</v>
      </c>
      <c r="O26" s="180"/>
      <c r="P26" s="164">
        <v>3498384000</v>
      </c>
      <c r="Q26" s="165"/>
      <c r="R26" s="164">
        <v>237297211</v>
      </c>
      <c r="S26" s="165"/>
    </row>
    <row r="27" spans="1:19" ht="18.75" x14ac:dyDescent="0.3">
      <c r="A27" s="26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>
        <v>50</v>
      </c>
      <c r="Q27" s="24"/>
      <c r="R27" s="24"/>
      <c r="S27" s="24">
        <v>50</v>
      </c>
    </row>
    <row r="28" spans="1:19" ht="15.75" thickBot="1" x14ac:dyDescent="0.3">
      <c r="A28" s="219" t="s">
        <v>5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</row>
    <row r="29" spans="1:19" s="10" customFormat="1" ht="30" x14ac:dyDescent="0.25">
      <c r="A29" s="34" t="s">
        <v>30</v>
      </c>
      <c r="B29" s="38"/>
      <c r="C29" s="39">
        <f>+B22-B24</f>
        <v>4427528753</v>
      </c>
      <c r="D29" s="40"/>
      <c r="E29" s="40">
        <f>+D22-D24</f>
        <v>3572277967</v>
      </c>
      <c r="F29" s="40"/>
      <c r="G29" s="40">
        <f>+F22-F24</f>
        <v>3258259766</v>
      </c>
      <c r="H29" s="40"/>
      <c r="I29" s="146">
        <f>+(I47*0.9)+(J47*0.1)</f>
        <v>1561900223.5989997</v>
      </c>
      <c r="J29" s="146"/>
      <c r="K29" s="147"/>
      <c r="L29" s="38"/>
      <c r="M29" s="146">
        <f>+(M47*0.35)+(N47*0.65)</f>
        <v>2258259636.6500001</v>
      </c>
      <c r="N29" s="146"/>
      <c r="O29" s="147"/>
      <c r="P29" s="51"/>
      <c r="Q29" s="146">
        <f>+(Q47*0.5)+(R47*0.5)</f>
        <v>13826940886</v>
      </c>
      <c r="R29" s="146"/>
      <c r="S29" s="147"/>
    </row>
    <row r="30" spans="1:19" s="13" customFormat="1" ht="21" customHeight="1" x14ac:dyDescent="0.25">
      <c r="A30" s="35" t="s">
        <v>31</v>
      </c>
      <c r="B30" s="41"/>
      <c r="C30" s="8">
        <f>+B22/B24</f>
        <v>2.0300175333342967</v>
      </c>
      <c r="D30" s="9"/>
      <c r="E30" s="11">
        <f>+D22/D24</f>
        <v>2.940086535018906</v>
      </c>
      <c r="F30" s="7"/>
      <c r="G30" s="12">
        <f>+F22/F24</f>
        <v>2.2248873723337259</v>
      </c>
      <c r="H30" s="7"/>
      <c r="I30" s="212">
        <f>+(I48*0.9)+(J48*0.1)</f>
        <v>1.6010191430251819</v>
      </c>
      <c r="J30" s="212"/>
      <c r="K30" s="213"/>
      <c r="L30" s="41"/>
      <c r="M30" s="212">
        <f>+(M48*0.35)+(N48*0.65)</f>
        <v>3.3819158545318051</v>
      </c>
      <c r="N30" s="212"/>
      <c r="O30" s="213"/>
      <c r="P30" s="52"/>
      <c r="Q30" s="168">
        <f>+(Q48*0.5)+(R48*0.5)</f>
        <v>3.1802859758495554</v>
      </c>
      <c r="R30" s="168"/>
      <c r="S30" s="169"/>
    </row>
    <row r="31" spans="1:19" s="15" customFormat="1" x14ac:dyDescent="0.25">
      <c r="A31" s="36" t="s">
        <v>7</v>
      </c>
      <c r="B31" s="41"/>
      <c r="C31" s="14">
        <f>+B23/B21</f>
        <v>0.54852890127123277</v>
      </c>
      <c r="D31" s="9"/>
      <c r="E31" s="45">
        <f>+D23/D21</f>
        <v>0.43396368420626502</v>
      </c>
      <c r="F31" s="7"/>
      <c r="G31" s="45">
        <f>+F23/F21</f>
        <v>0.53620891309645291</v>
      </c>
      <c r="H31" s="7"/>
      <c r="I31" s="214">
        <f>+(I49*0.9)+(J49*0.1)</f>
        <v>0.59841117745332695</v>
      </c>
      <c r="J31" s="214"/>
      <c r="K31" s="215"/>
      <c r="L31" s="41"/>
      <c r="M31" s="214">
        <f>+(M49*0.35)+(N49*0.65)</f>
        <v>0.40938105277544384</v>
      </c>
      <c r="N31" s="214"/>
      <c r="O31" s="215"/>
      <c r="P31" s="53"/>
      <c r="Q31" s="170">
        <f>+(Q49*0.5)+(R49*0.5)</f>
        <v>0.31641803601314045</v>
      </c>
      <c r="R31" s="170"/>
      <c r="S31" s="171"/>
    </row>
    <row r="32" spans="1:19" s="10" customFormat="1" ht="30.75" thickBot="1" x14ac:dyDescent="0.3">
      <c r="A32" s="37" t="s">
        <v>32</v>
      </c>
      <c r="B32" s="42"/>
      <c r="C32" s="43">
        <f>+B25</f>
        <v>5121229577</v>
      </c>
      <c r="D32" s="43"/>
      <c r="E32" s="43">
        <f>+D25</f>
        <v>3160286421</v>
      </c>
      <c r="F32" s="43"/>
      <c r="G32" s="43">
        <f>+F25</f>
        <v>4804151989</v>
      </c>
      <c r="H32" s="43"/>
      <c r="I32" s="172">
        <f>+(I50*0.9)+(J50*0.1)</f>
        <v>1929879680.599</v>
      </c>
      <c r="J32" s="172"/>
      <c r="K32" s="173"/>
      <c r="L32" s="42"/>
      <c r="M32" s="172">
        <f>+(M50*0.35)+(N50*0.65)</f>
        <v>1583650872.6499999</v>
      </c>
      <c r="N32" s="172"/>
      <c r="O32" s="173"/>
      <c r="P32" s="54"/>
      <c r="Q32" s="172">
        <f>+(Q50*0.5)+(R50*0.51)</f>
        <v>14334501410.290001</v>
      </c>
      <c r="R32" s="172"/>
      <c r="S32" s="173"/>
    </row>
    <row r="33" spans="1:20" s="10" customFormat="1" ht="19.5" thickBot="1" x14ac:dyDescent="0.3">
      <c r="A33" s="44" t="s">
        <v>4</v>
      </c>
      <c r="B33" s="247" t="s">
        <v>26</v>
      </c>
      <c r="C33" s="248"/>
      <c r="D33" s="216" t="s">
        <v>26</v>
      </c>
      <c r="E33" s="218"/>
      <c r="F33" s="216" t="s">
        <v>26</v>
      </c>
      <c r="G33" s="218"/>
      <c r="H33" s="216" t="s">
        <v>26</v>
      </c>
      <c r="I33" s="217"/>
      <c r="J33" s="217"/>
      <c r="K33" s="218"/>
      <c r="L33" s="216" t="s">
        <v>26</v>
      </c>
      <c r="M33" s="217"/>
      <c r="N33" s="217"/>
      <c r="O33" s="218"/>
      <c r="P33" s="216" t="s">
        <v>26</v>
      </c>
      <c r="Q33" s="217"/>
      <c r="R33" s="217"/>
      <c r="S33" s="218"/>
    </row>
    <row r="35" spans="1:20" x14ac:dyDescent="0.25">
      <c r="C35" s="17"/>
      <c r="G35" s="18"/>
    </row>
    <row r="36" spans="1:20" x14ac:dyDescent="0.25">
      <c r="A36" s="219" t="s">
        <v>24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</row>
    <row r="37" spans="1:20" x14ac:dyDescent="0.25">
      <c r="A37" s="34" t="s">
        <v>33</v>
      </c>
      <c r="B37" s="79"/>
      <c r="C37" s="91">
        <f>(B26/B25)</f>
        <v>0.45509685300327635</v>
      </c>
      <c r="D37" s="80"/>
      <c r="E37" s="91">
        <f>(D26/D25)</f>
        <v>0.20343586699225957</v>
      </c>
      <c r="F37" s="80"/>
      <c r="G37" s="91">
        <f>(F26/F25)</f>
        <v>0.19901966136567209</v>
      </c>
      <c r="H37" s="80"/>
      <c r="I37" s="119">
        <f>(((H26/H25)*0.9)+((J26/J25)*0.1))</f>
        <v>0.37986649425621943</v>
      </c>
      <c r="J37" s="120"/>
      <c r="K37" s="115"/>
      <c r="L37" s="80"/>
      <c r="M37" s="119">
        <f>(((L26/L25)*0.35)+((N26/N25)*0.65))</f>
        <v>0.27941872191270023</v>
      </c>
      <c r="N37" s="120"/>
      <c r="O37" s="80"/>
      <c r="P37" s="80"/>
      <c r="Q37" s="119">
        <f>(((P26/P25)*0.5)+((R26/R25)*0.5))</f>
        <v>0.11941133001337623</v>
      </c>
      <c r="R37" s="120"/>
      <c r="S37" s="80"/>
    </row>
    <row r="38" spans="1:20" ht="15.75" thickBot="1" x14ac:dyDescent="0.3">
      <c r="A38" s="34" t="s">
        <v>34</v>
      </c>
      <c r="B38" s="81"/>
      <c r="C38" s="92">
        <f>(B26/B21)</f>
        <v>0.20546307625339341</v>
      </c>
      <c r="D38" s="82"/>
      <c r="E38" s="92">
        <f>(D26/D21)</f>
        <v>0.1151520886526029</v>
      </c>
      <c r="F38" s="82"/>
      <c r="G38" s="92">
        <f>(F26/F21)</f>
        <v>9.230354505996094E-2</v>
      </c>
      <c r="H38" s="82"/>
      <c r="I38" s="121">
        <f>(((H26/H21)*0.9)+((J26/J21)*0.1))</f>
        <v>0.11685016352730446</v>
      </c>
      <c r="J38" s="122"/>
      <c r="K38" s="116"/>
      <c r="L38" s="82"/>
      <c r="M38" s="121">
        <f>(((L26/L21)*0.35)+((N26/N21)*0.65))</f>
        <v>0.1134558151291274</v>
      </c>
      <c r="N38" s="122"/>
      <c r="O38" s="82"/>
      <c r="P38" s="82"/>
      <c r="Q38" s="121">
        <f>(((P26/P21)*0.5)+((R26/R21)*0.5))</f>
        <v>8.091682728272527E-2</v>
      </c>
      <c r="R38" s="122"/>
      <c r="S38" s="82"/>
    </row>
    <row r="39" spans="1:20" ht="19.5" thickBot="1" x14ac:dyDescent="0.3">
      <c r="A39" s="44" t="s">
        <v>4</v>
      </c>
      <c r="B39" s="221" t="s">
        <v>26</v>
      </c>
      <c r="C39" s="222"/>
      <c r="D39" s="123" t="s">
        <v>26</v>
      </c>
      <c r="E39" s="125"/>
      <c r="F39" s="123" t="s">
        <v>26</v>
      </c>
      <c r="G39" s="125"/>
      <c r="H39" s="123" t="s">
        <v>26</v>
      </c>
      <c r="I39" s="124"/>
      <c r="J39" s="124"/>
      <c r="K39" s="125"/>
      <c r="L39" s="123" t="s">
        <v>26</v>
      </c>
      <c r="M39" s="124"/>
      <c r="N39" s="124"/>
      <c r="O39" s="125"/>
      <c r="P39" s="123" t="s">
        <v>26</v>
      </c>
      <c r="Q39" s="124"/>
      <c r="R39" s="124"/>
      <c r="S39" s="125"/>
    </row>
    <row r="40" spans="1:20" ht="15.75" thickBot="1" x14ac:dyDescent="0.3">
      <c r="C40" s="17"/>
      <c r="G40" s="18"/>
    </row>
    <row r="41" spans="1:20" ht="30.75" customHeight="1" thickBot="1" x14ac:dyDescent="0.3">
      <c r="A41" s="31" t="s">
        <v>9</v>
      </c>
      <c r="B41" s="239" t="s">
        <v>57</v>
      </c>
      <c r="C41" s="240"/>
      <c r="D41" s="158" t="s">
        <v>54</v>
      </c>
      <c r="E41" s="159"/>
      <c r="F41" s="223" t="s">
        <v>51</v>
      </c>
      <c r="G41" s="224"/>
      <c r="H41" s="150" t="s">
        <v>64</v>
      </c>
      <c r="I41" s="151"/>
      <c r="J41" s="210" t="s">
        <v>62</v>
      </c>
      <c r="K41" s="211"/>
      <c r="L41" s="150" t="s">
        <v>69</v>
      </c>
      <c r="M41" s="151"/>
      <c r="N41" s="150" t="s">
        <v>70</v>
      </c>
      <c r="O41" s="151"/>
      <c r="P41" s="229" t="s">
        <v>49</v>
      </c>
      <c r="Q41" s="230"/>
      <c r="R41" s="158" t="s">
        <v>45</v>
      </c>
      <c r="S41" s="159"/>
      <c r="T41" t="s">
        <v>49</v>
      </c>
    </row>
    <row r="42" spans="1:20" x14ac:dyDescent="0.25">
      <c r="A42" s="32" t="s">
        <v>10</v>
      </c>
      <c r="B42" s="241" t="s">
        <v>59</v>
      </c>
      <c r="C42" s="242"/>
      <c r="D42" s="160" t="s">
        <v>56</v>
      </c>
      <c r="E42" s="161"/>
      <c r="F42" s="225" t="s">
        <v>53</v>
      </c>
      <c r="G42" s="226"/>
      <c r="H42" s="152" t="s">
        <v>68</v>
      </c>
      <c r="I42" s="153"/>
      <c r="J42" s="152" t="s">
        <v>66</v>
      </c>
      <c r="K42" s="153"/>
      <c r="L42" s="152" t="s">
        <v>73</v>
      </c>
      <c r="M42" s="153"/>
      <c r="N42" s="152" t="s">
        <v>73</v>
      </c>
      <c r="O42" s="156"/>
      <c r="P42" s="158" t="s">
        <v>48</v>
      </c>
      <c r="Q42" s="159"/>
      <c r="R42" s="231" t="s">
        <v>50</v>
      </c>
      <c r="S42" s="161"/>
    </row>
    <row r="43" spans="1:20" ht="15.75" thickBot="1" x14ac:dyDescent="0.3">
      <c r="A43" s="33" t="s">
        <v>11</v>
      </c>
      <c r="B43" s="243" t="s">
        <v>58</v>
      </c>
      <c r="C43" s="244"/>
      <c r="D43" s="162" t="s">
        <v>55</v>
      </c>
      <c r="E43" s="163"/>
      <c r="F43" s="227" t="s">
        <v>52</v>
      </c>
      <c r="G43" s="228"/>
      <c r="H43" s="154" t="s">
        <v>65</v>
      </c>
      <c r="I43" s="155"/>
      <c r="J43" s="154" t="s">
        <v>63</v>
      </c>
      <c r="K43" s="155"/>
      <c r="L43" s="154" t="s">
        <v>28</v>
      </c>
      <c r="M43" s="155"/>
      <c r="N43" s="154" t="s">
        <v>28</v>
      </c>
      <c r="O43" s="157"/>
      <c r="P43" s="234" t="s">
        <v>47</v>
      </c>
      <c r="Q43" s="233"/>
      <c r="R43" s="232" t="s">
        <v>46</v>
      </c>
      <c r="S43" s="233"/>
    </row>
    <row r="44" spans="1:20" x14ac:dyDescent="0.25">
      <c r="G44" s="19"/>
      <c r="L44" s="63"/>
      <c r="M44" s="64"/>
      <c r="N44" s="64"/>
      <c r="O44" s="64"/>
      <c r="P44" s="63"/>
      <c r="Q44" s="64"/>
      <c r="R44" s="64"/>
      <c r="S44" s="65"/>
    </row>
    <row r="45" spans="1:20" ht="15.75" thickBot="1" x14ac:dyDescent="0.3">
      <c r="C45" s="21"/>
      <c r="G45" s="19"/>
      <c r="L45" s="66"/>
      <c r="N45" s="49"/>
      <c r="O45" s="49"/>
      <c r="P45" s="66"/>
      <c r="R45" s="49"/>
      <c r="S45" s="67"/>
    </row>
    <row r="46" spans="1:20" ht="19.5" thickBot="1" x14ac:dyDescent="0.35">
      <c r="A46" s="83" t="s">
        <v>35</v>
      </c>
      <c r="B46" s="148">
        <f>+A8*0.5</f>
        <v>312423213.5</v>
      </c>
      <c r="C46" s="149"/>
      <c r="D46" s="78"/>
      <c r="E46" s="78"/>
      <c r="F46" s="78"/>
      <c r="G46" s="78"/>
      <c r="H46" s="78"/>
      <c r="I46" s="78"/>
      <c r="J46" s="78"/>
      <c r="K46" s="78"/>
      <c r="L46" s="77"/>
      <c r="M46" s="77"/>
      <c r="N46" s="77"/>
      <c r="O46" s="77"/>
      <c r="P46" s="77"/>
      <c r="Q46" s="77"/>
      <c r="R46" s="77"/>
      <c r="S46" s="77"/>
    </row>
    <row r="47" spans="1:20" ht="19.5" thickBot="1" x14ac:dyDescent="0.35">
      <c r="A47" s="83" t="s">
        <v>36</v>
      </c>
      <c r="B47" s="148">
        <f>+A8*0.8</f>
        <v>499877141.60000002</v>
      </c>
      <c r="C47" s="149"/>
      <c r="H47" s="55"/>
      <c r="I47" s="56">
        <f>+H22-H24</f>
        <v>1682998279.1099997</v>
      </c>
      <c r="J47" s="56">
        <f>+J22-J24</f>
        <v>472017724</v>
      </c>
      <c r="K47" s="71"/>
      <c r="L47" s="55"/>
      <c r="M47" s="56">
        <f>+L22-L24</f>
        <v>5754233078</v>
      </c>
      <c r="N47" s="56">
        <f>+N22-N24</f>
        <v>375812399</v>
      </c>
      <c r="O47" s="71"/>
      <c r="P47" s="55"/>
      <c r="Q47" s="56">
        <f>+P22-P24</f>
        <v>25870394000</v>
      </c>
      <c r="R47" s="56">
        <f>+R22-R24</f>
        <v>1783487772</v>
      </c>
      <c r="S47" s="68"/>
    </row>
    <row r="48" spans="1:20" x14ac:dyDescent="0.25">
      <c r="A48"/>
      <c r="B48"/>
      <c r="C48" s="22"/>
      <c r="H48" s="57"/>
      <c r="I48" s="58">
        <f>+H22/H24</f>
        <v>1.6502897700323689</v>
      </c>
      <c r="J48" s="58">
        <f>+J22/J24</f>
        <v>1.1575834999604988</v>
      </c>
      <c r="K48" s="72"/>
      <c r="L48" s="57"/>
      <c r="M48" s="58">
        <f>+L22/L24</f>
        <v>4.2719098598893996</v>
      </c>
      <c r="N48" s="58">
        <f>+N22/N24</f>
        <v>2.9026883131854082</v>
      </c>
      <c r="O48" s="72"/>
      <c r="P48" s="57"/>
      <c r="Q48" s="74">
        <f>+P22/P24</f>
        <v>2.6657499279334282</v>
      </c>
      <c r="R48" s="58">
        <f>+R22/R24</f>
        <v>3.6948220237656826</v>
      </c>
      <c r="S48" s="69"/>
    </row>
    <row r="49" spans="1:19" x14ac:dyDescent="0.25">
      <c r="A49"/>
      <c r="B49"/>
      <c r="C49" s="22"/>
      <c r="H49" s="57"/>
      <c r="I49" s="59">
        <f>+H23/H21</f>
        <v>0.55923582007200323</v>
      </c>
      <c r="J49" s="59">
        <f>+J23/J21</f>
        <v>0.95098939388524018</v>
      </c>
      <c r="K49" s="72"/>
      <c r="L49" s="57"/>
      <c r="M49" s="59">
        <f>+L23/L21</f>
        <v>0.67630011266373002</v>
      </c>
      <c r="N49" s="59">
        <f>+N23/N21</f>
        <v>0.26565540514328972</v>
      </c>
      <c r="O49" s="72"/>
      <c r="P49" s="57"/>
      <c r="Q49" s="59">
        <f>+P23/P21</f>
        <v>0.37046817362125545</v>
      </c>
      <c r="R49" s="59">
        <f>+R23/R21</f>
        <v>0.26236789840502539</v>
      </c>
      <c r="S49" s="69"/>
    </row>
    <row r="50" spans="1:19" ht="15.75" thickBot="1" x14ac:dyDescent="0.3">
      <c r="A50"/>
      <c r="B50"/>
      <c r="C50" s="22"/>
      <c r="H50" s="60"/>
      <c r="I50" s="61">
        <f>+H25</f>
        <v>2123157049.1099999</v>
      </c>
      <c r="J50" s="61">
        <f>+J25</f>
        <v>190383364</v>
      </c>
      <c r="K50" s="73"/>
      <c r="L50" s="60"/>
      <c r="M50" s="61">
        <f>+L25</f>
        <v>2918366735</v>
      </c>
      <c r="N50" s="61">
        <f>+N25</f>
        <v>864957716</v>
      </c>
      <c r="O50" s="73"/>
      <c r="P50" s="60"/>
      <c r="Q50" s="61">
        <f>+P25</f>
        <v>26391254000</v>
      </c>
      <c r="R50" s="61">
        <f>+R25</f>
        <v>2233087079</v>
      </c>
      <c r="S50" s="70"/>
    </row>
    <row r="55" spans="1:19" x14ac:dyDescent="0.25">
      <c r="I55" s="13"/>
    </row>
  </sheetData>
  <mergeCells count="164">
    <mergeCell ref="F22:G22"/>
    <mergeCell ref="A3:D3"/>
    <mergeCell ref="L9:O9"/>
    <mergeCell ref="M17:O17"/>
    <mergeCell ref="L19:O19"/>
    <mergeCell ref="P9:S9"/>
    <mergeCell ref="Q10:R10"/>
    <mergeCell ref="Q11:S11"/>
    <mergeCell ref="Q12:S12"/>
    <mergeCell ref="Q13:S13"/>
    <mergeCell ref="Q14:S14"/>
    <mergeCell ref="Q15:S15"/>
    <mergeCell ref="B19:C19"/>
    <mergeCell ref="D19:E19"/>
    <mergeCell ref="F19:G19"/>
    <mergeCell ref="M10:N10"/>
    <mergeCell ref="P19:S19"/>
    <mergeCell ref="Q18:S18"/>
    <mergeCell ref="I10:J10"/>
    <mergeCell ref="D33:E33"/>
    <mergeCell ref="F33:G33"/>
    <mergeCell ref="D21:E21"/>
    <mergeCell ref="D22:E22"/>
    <mergeCell ref="D23:E23"/>
    <mergeCell ref="D24:E24"/>
    <mergeCell ref="D25:E25"/>
    <mergeCell ref="B46:C46"/>
    <mergeCell ref="A9:A10"/>
    <mergeCell ref="B9:C9"/>
    <mergeCell ref="D9:E9"/>
    <mergeCell ref="F9:G9"/>
    <mergeCell ref="D39:E39"/>
    <mergeCell ref="B41:C41"/>
    <mergeCell ref="B42:C42"/>
    <mergeCell ref="B43:C43"/>
    <mergeCell ref="B21:C21"/>
    <mergeCell ref="B22:C22"/>
    <mergeCell ref="B23:C23"/>
    <mergeCell ref="B24:C24"/>
    <mergeCell ref="B25:C25"/>
    <mergeCell ref="B33:C33"/>
    <mergeCell ref="A28:S28"/>
    <mergeCell ref="F21:G21"/>
    <mergeCell ref="P39:S39"/>
    <mergeCell ref="H41:I41"/>
    <mergeCell ref="H42:I42"/>
    <mergeCell ref="H43:I43"/>
    <mergeCell ref="F42:G42"/>
    <mergeCell ref="F43:G43"/>
    <mergeCell ref="F39:G39"/>
    <mergeCell ref="P41:Q41"/>
    <mergeCell ref="R41:S41"/>
    <mergeCell ref="R42:S42"/>
    <mergeCell ref="R43:S43"/>
    <mergeCell ref="P42:Q42"/>
    <mergeCell ref="P43:Q43"/>
    <mergeCell ref="L20:M20"/>
    <mergeCell ref="L21:M21"/>
    <mergeCell ref="L22:M22"/>
    <mergeCell ref="L23:M23"/>
    <mergeCell ref="L24:M24"/>
    <mergeCell ref="J41:K41"/>
    <mergeCell ref="J42:K42"/>
    <mergeCell ref="J43:K43"/>
    <mergeCell ref="M29:O29"/>
    <mergeCell ref="M30:O30"/>
    <mergeCell ref="M31:O31"/>
    <mergeCell ref="M32:O32"/>
    <mergeCell ref="L33:O33"/>
    <mergeCell ref="L39:O39"/>
    <mergeCell ref="M37:N37"/>
    <mergeCell ref="M38:N38"/>
    <mergeCell ref="A36:S36"/>
    <mergeCell ref="B39:C39"/>
    <mergeCell ref="Q37:R37"/>
    <mergeCell ref="Q38:R38"/>
    <mergeCell ref="P33:S33"/>
    <mergeCell ref="I30:K30"/>
    <mergeCell ref="I31:K31"/>
    <mergeCell ref="I32:K32"/>
    <mergeCell ref="A1:S1"/>
    <mergeCell ref="A2:S2"/>
    <mergeCell ref="Q16:S16"/>
    <mergeCell ref="H22:I22"/>
    <mergeCell ref="H25:I25"/>
    <mergeCell ref="H24:I24"/>
    <mergeCell ref="H23:I23"/>
    <mergeCell ref="H9:K9"/>
    <mergeCell ref="I11:K11"/>
    <mergeCell ref="I12:K12"/>
    <mergeCell ref="I13:K13"/>
    <mergeCell ref="M11:O11"/>
    <mergeCell ref="M12:O12"/>
    <mergeCell ref="M13:O13"/>
    <mergeCell ref="M14:O14"/>
    <mergeCell ref="M15:O15"/>
    <mergeCell ref="M16:O16"/>
    <mergeCell ref="N24:O24"/>
    <mergeCell ref="P22:Q22"/>
    <mergeCell ref="P23:Q23"/>
    <mergeCell ref="P24:Q24"/>
    <mergeCell ref="N25:O25"/>
    <mergeCell ref="N20:O20"/>
    <mergeCell ref="M18:O18"/>
    <mergeCell ref="B26:C26"/>
    <mergeCell ref="D26:E26"/>
    <mergeCell ref="F26:G26"/>
    <mergeCell ref="J26:K26"/>
    <mergeCell ref="H26:I26"/>
    <mergeCell ref="L26:M26"/>
    <mergeCell ref="N26:O26"/>
    <mergeCell ref="P25:Q25"/>
    <mergeCell ref="R21:S21"/>
    <mergeCell ref="R22:S22"/>
    <mergeCell ref="R23:S23"/>
    <mergeCell ref="R24:S24"/>
    <mergeCell ref="R25:S25"/>
    <mergeCell ref="N21:O21"/>
    <mergeCell ref="N22:O22"/>
    <mergeCell ref="N23:O23"/>
    <mergeCell ref="L25:M25"/>
    <mergeCell ref="F23:G23"/>
    <mergeCell ref="F24:G24"/>
    <mergeCell ref="F25:G25"/>
    <mergeCell ref="J21:K21"/>
    <mergeCell ref="J22:K22"/>
    <mergeCell ref="J23:K23"/>
    <mergeCell ref="J24:K24"/>
    <mergeCell ref="P26:Q26"/>
    <mergeCell ref="R26:S26"/>
    <mergeCell ref="Q17:S17"/>
    <mergeCell ref="Q29:S29"/>
    <mergeCell ref="Q30:S30"/>
    <mergeCell ref="Q31:S31"/>
    <mergeCell ref="Q32:S32"/>
    <mergeCell ref="P20:Q20"/>
    <mergeCell ref="R20:S20"/>
    <mergeCell ref="P21:Q21"/>
    <mergeCell ref="B47:C47"/>
    <mergeCell ref="L41:M41"/>
    <mergeCell ref="L42:M42"/>
    <mergeCell ref="L43:M43"/>
    <mergeCell ref="N41:O41"/>
    <mergeCell ref="N42:O42"/>
    <mergeCell ref="N43:O43"/>
    <mergeCell ref="D41:E41"/>
    <mergeCell ref="D42:E42"/>
    <mergeCell ref="D43:E43"/>
    <mergeCell ref="F41:G41"/>
    <mergeCell ref="I37:J37"/>
    <mergeCell ref="I38:J38"/>
    <mergeCell ref="H39:K39"/>
    <mergeCell ref="I14:K14"/>
    <mergeCell ref="I15:K15"/>
    <mergeCell ref="I16:K16"/>
    <mergeCell ref="I17:K17"/>
    <mergeCell ref="I18:K18"/>
    <mergeCell ref="H19:K19"/>
    <mergeCell ref="H20:I20"/>
    <mergeCell ref="J20:K20"/>
    <mergeCell ref="I29:K29"/>
    <mergeCell ref="H33:K33"/>
    <mergeCell ref="J25:K25"/>
    <mergeCell ref="H21:I21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B6F1D8D65D9844AF12D9D949509BF5" ma:contentTypeVersion="13" ma:contentTypeDescription="Create a new document." ma:contentTypeScope="" ma:versionID="d844a98c6d0c1aad3aebf13dfbd4db3d">
  <xsd:schema xmlns:xsd="http://www.w3.org/2001/XMLSchema" xmlns:xs="http://www.w3.org/2001/XMLSchema" xmlns:p="http://schemas.microsoft.com/office/2006/metadata/properties" xmlns:ns3="1060ecb5-cac5-4325-94ac-2ee0af32ad5b" xmlns:ns4="6147e714-cf3f-4049-b809-21c8a87a0226" targetNamespace="http://schemas.microsoft.com/office/2006/metadata/properties" ma:root="true" ma:fieldsID="16cc729c0ddcc00e557da030daebe084" ns3:_="" ns4:_="">
    <xsd:import namespace="1060ecb5-cac5-4325-94ac-2ee0af32ad5b"/>
    <xsd:import namespace="6147e714-cf3f-4049-b809-21c8a87a02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0ecb5-cac5-4325-94ac-2ee0af32ad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7e714-cf3f-4049-b809-21c8a87a02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B65FC4-7653-4B09-ACF6-8093FF19754B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6147e714-cf3f-4049-b809-21c8a87a0226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1060ecb5-cac5-4325-94ac-2ee0af32ad5b"/>
  </ds:schemaRefs>
</ds:datastoreItem>
</file>

<file path=customXml/itemProps2.xml><?xml version="1.0" encoding="utf-8"?>
<ds:datastoreItem xmlns:ds="http://schemas.openxmlformats.org/officeDocument/2006/customXml" ds:itemID="{65FE8BD1-F61E-4337-B469-5E61BB4AF8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099A36-15AA-4E0A-AC32-0C6B0A344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60ecb5-cac5-4325-94ac-2ee0af32ad5b"/>
    <ds:schemaRef ds:uri="6147e714-cf3f-4049-b809-21c8a87a02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Sanchez</dc:creator>
  <cp:lastModifiedBy>Coordinador Presupuesto y Contabilidad</cp:lastModifiedBy>
  <dcterms:created xsi:type="dcterms:W3CDTF">2019-03-19T19:31:45Z</dcterms:created>
  <dcterms:modified xsi:type="dcterms:W3CDTF">2020-05-08T17:59:40Z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0x010100B8B6F1D8D65D9844AF12D9D949509BF5</vt:lpwstr>
  </property>
</Properties>
</file>