
<file path=[Content_Types].xml><?xml version="1.0" encoding="utf-8"?>
<Types xmlns="http://schemas.openxmlformats.org/package/2006/content-type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WLOPEZ\Desktop\"/>
    </mc:Choice>
  </mc:AlternateContent>
  <xr:revisionPtr revIDLastSave="0" documentId="8_{519B32BF-8AE0-4F41-82A2-29316818C5F2}" xr6:coauthVersionLast="47" xr6:coauthVersionMax="47" xr10:uidLastSave="{00000000-0000-0000-0000-000000000000}"/>
  <bookViews>
    <workbookView xWindow="-120" yWindow="-120" windowWidth="20730" windowHeight="11160" xr2:uid="{68ABB462-1D62-473C-8A5E-10FBD19763CF}"/>
  </bookViews>
  <sheets>
    <sheet name="Hoja1" sheetId="1" r:id="rId1"/>
  </sheets>
  <externalReferences>
    <externalReference r:id="rId2"/>
    <externalReference r:id="rId3"/>
  </externalReferences>
  <calcPr calcId="191029"/>
  <pivotCaches>
    <pivotCache cacheId="6" r:id="rId4"/>
    <pivotCache cacheId="5"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 l="1"/>
  <c r="E65" i="1" s="1"/>
  <c r="F63" i="1"/>
  <c r="E63" i="1"/>
  <c r="F61" i="1"/>
  <c r="E61" i="1" s="1"/>
  <c r="F59" i="1"/>
  <c r="E59" i="1"/>
  <c r="F57" i="1"/>
  <c r="E57" i="1" s="1"/>
  <c r="F43" i="1"/>
  <c r="E42" i="1"/>
  <c r="E41" i="1"/>
  <c r="E40" i="1"/>
  <c r="E39" i="1"/>
  <c r="E43" i="1" s="1"/>
  <c r="G33" i="1"/>
  <c r="H32" i="1"/>
  <c r="F32" i="1"/>
  <c r="C32" i="1"/>
  <c r="F31" i="1"/>
  <c r="H31" i="1" s="1"/>
  <c r="C31" i="1"/>
  <c r="F30" i="1"/>
  <c r="H30" i="1" s="1"/>
  <c r="H29" i="1"/>
  <c r="F29" i="1"/>
  <c r="F28" i="1"/>
  <c r="H28" i="1" s="1"/>
  <c r="H27" i="1"/>
  <c r="F27" i="1"/>
  <c r="F26" i="1"/>
  <c r="H26" i="1" s="1"/>
  <c r="H25" i="1"/>
  <c r="F25" i="1"/>
  <c r="F24" i="1"/>
  <c r="H24" i="1" s="1"/>
  <c r="H23" i="1"/>
  <c r="F23" i="1"/>
  <c r="F22" i="1"/>
  <c r="H22" i="1" s="1"/>
  <c r="C22" i="1"/>
  <c r="H21" i="1"/>
  <c r="F21" i="1"/>
  <c r="C21" i="1"/>
  <c r="H20" i="1"/>
  <c r="F20" i="1"/>
  <c r="C20" i="1"/>
  <c r="F19" i="1"/>
  <c r="H19" i="1" s="1"/>
  <c r="C19" i="1"/>
  <c r="F33" i="1" l="1"/>
  <c r="H33" i="1" s="1"/>
</calcChain>
</file>

<file path=xl/sharedStrings.xml><?xml version="1.0" encoding="utf-8"?>
<sst xmlns="http://schemas.openxmlformats.org/spreadsheetml/2006/main" count="84" uniqueCount="80">
  <si>
    <t>INSTRUMENTO DE IDENTIFICACIÓN DE LA LINEA BASE DE SEGURIDAD
HOJA PORTADA</t>
  </si>
  <si>
    <t>ENTIDAD EVALUADA</t>
  </si>
  <si>
    <t>Tevenadina Ltda Canal Trece</t>
  </si>
  <si>
    <t>FECHAS DE EVALUACIÓN</t>
  </si>
  <si>
    <t>CONTACTO</t>
  </si>
  <si>
    <t xml:space="preserve">Gonzalo Joya Santana </t>
  </si>
  <si>
    <t>ELABORADO POR</t>
  </si>
  <si>
    <t>Gonzalo Joya Santana</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</si>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</sst>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s>
  <fills count="14">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theme="4" tint="0.79998168889431442"/>
        <bgColor theme="4" tint="0.79998168889431442"/>
      </patternFill>
    </fill>
  </fills>
  <borders count="47">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auto="1"/>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xf numFmtId="9" fontId="1" fillId="0" borderId="0" applyFont="0" applyFill="0" applyBorder="0" applyAlignment="0" applyProtection="0"/>
  </cellStyleXfs>
  <cellXfs count="121">
    <xf numFmtId="0" fontId="0" fillId="0" borderId="0" xfId="0"/>
    <xf numFmtId="0" fontId="3" fillId="0" borderId="0" xfId="0" applyFont="1"/>
    <xf numFmtId="0" fontId="0" fillId="0" borderId="1" xfId="0" applyBorder="1" applyAlignment="1">
      <alignment horizontal="center"/>
    </xf>
    <xf numFmtId="0" fontId="0" fillId="0" borderId="2" xfId="0"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8" fillId="0" borderId="15"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2" fillId="2" borderId="18" xfId="0" applyFont="1" applyFill="1" applyBorder="1" applyAlignment="1">
      <alignment horizontal="center" vertical="center"/>
    </xf>
    <xf numFmtId="9" fontId="9" fillId="2" borderId="19" xfId="0" applyNumberFormat="1" applyFont="1" applyFill="1" applyBorder="1" applyAlignment="1">
      <alignment horizontal="center" vertical="center" wrapText="1"/>
    </xf>
    <xf numFmtId="9" fontId="9" fillId="2" borderId="20" xfId="0" applyNumberFormat="1" applyFont="1" applyFill="1" applyBorder="1" applyAlignment="1">
      <alignment horizontal="center" vertical="center" wrapText="1"/>
    </xf>
    <xf numFmtId="0" fontId="2" fillId="2" borderId="9"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7" fillId="0" borderId="9" xfId="0" applyFont="1" applyBorder="1" applyAlignment="1">
      <alignment horizontal="center" vertical="center"/>
    </xf>
    <xf numFmtId="0" fontId="11" fillId="0" borderId="10" xfId="0" applyFont="1" applyBorder="1" applyAlignment="1">
      <alignment horizontal="center" vertical="center"/>
    </xf>
    <xf numFmtId="0" fontId="12" fillId="4" borderId="10" xfId="0" applyFont="1" applyFill="1" applyBorder="1" applyAlignment="1">
      <alignment horizontal="center" vertical="center"/>
    </xf>
    <xf numFmtId="0" fontId="7" fillId="0" borderId="21" xfId="0" applyFont="1" applyBorder="1" applyAlignment="1">
      <alignment horizontal="center" vertical="center"/>
    </xf>
    <xf numFmtId="0" fontId="13" fillId="0" borderId="1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0" xfId="0" applyFont="1" applyBorder="1" applyAlignment="1">
      <alignment horizontal="center" vertical="center" wrapText="1"/>
    </xf>
    <xf numFmtId="1" fontId="12" fillId="4" borderId="10" xfId="0" applyNumberFormat="1" applyFont="1" applyFill="1" applyBorder="1" applyAlignment="1">
      <alignment horizontal="center" vertical="center"/>
    </xf>
    <xf numFmtId="0" fontId="7" fillId="0" borderId="24" xfId="0" applyFont="1" applyBorder="1" applyAlignment="1">
      <alignment horizontal="center" vertical="center"/>
    </xf>
    <xf numFmtId="0" fontId="11" fillId="0" borderId="25" xfId="0" applyFont="1" applyBorder="1" applyAlignment="1">
      <alignment horizontal="center" vertical="center"/>
    </xf>
    <xf numFmtId="0" fontId="12" fillId="4" borderId="25" xfId="0" applyFont="1" applyFill="1" applyBorder="1" applyAlignment="1">
      <alignment horizontal="center" vertical="center"/>
    </xf>
    <xf numFmtId="0" fontId="14" fillId="5" borderId="26" xfId="0" applyFont="1" applyFill="1" applyBorder="1" applyAlignment="1">
      <alignment horizontal="center" vertical="center"/>
    </xf>
    <xf numFmtId="0" fontId="14" fillId="5" borderId="27" xfId="0" applyFont="1" applyFill="1" applyBorder="1" applyAlignment="1">
      <alignment horizontal="center" vertical="center"/>
    </xf>
    <xf numFmtId="3" fontId="15" fillId="5" borderId="27" xfId="0" applyNumberFormat="1" applyFont="1" applyFill="1" applyBorder="1" applyAlignment="1">
      <alignment horizontal="center" vertical="center"/>
    </xf>
    <xf numFmtId="0" fontId="15" fillId="5" borderId="28" xfId="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0" fillId="4" borderId="0" xfId="0" applyFill="1"/>
    <xf numFmtId="0" fontId="16" fillId="2" borderId="18" xfId="0" applyFont="1" applyFill="1" applyBorder="1" applyAlignment="1">
      <alignment horizontal="center" vertical="center"/>
    </xf>
    <xf numFmtId="9" fontId="17" fillId="2" borderId="29" xfId="0" applyNumberFormat="1" applyFont="1" applyFill="1" applyBorder="1" applyAlignment="1">
      <alignment horizontal="center" vertical="center" wrapText="1"/>
    </xf>
    <xf numFmtId="9" fontId="17" fillId="2" borderId="30" xfId="0" applyNumberFormat="1" applyFont="1" applyFill="1" applyBorder="1" applyAlignment="1">
      <alignment horizontal="center" vertical="center" wrapText="1"/>
    </xf>
    <xf numFmtId="9" fontId="17" fillId="2" borderId="31" xfId="0" applyNumberFormat="1" applyFont="1" applyFill="1" applyBorder="1" applyAlignment="1">
      <alignment horizontal="center" vertical="center" wrapText="1"/>
    </xf>
    <xf numFmtId="9" fontId="18" fillId="4" borderId="0" xfId="0" applyNumberFormat="1" applyFont="1" applyFill="1" applyAlignment="1">
      <alignment vertical="center" wrapText="1"/>
    </xf>
    <xf numFmtId="0" fontId="16" fillId="2" borderId="9" xfId="0" applyFont="1" applyFill="1" applyBorder="1" applyAlignment="1">
      <alignment horizontal="center" vertical="center"/>
    </xf>
    <xf numFmtId="0" fontId="19" fillId="3" borderId="3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20" fillId="0" borderId="35" xfId="0" applyFont="1" applyBorder="1" applyAlignment="1">
      <alignment horizont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9" fontId="20" fillId="0" borderId="23" xfId="1" applyFont="1" applyBorder="1" applyAlignment="1">
      <alignment horizontal="center"/>
    </xf>
    <xf numFmtId="9" fontId="20" fillId="0" borderId="21" xfId="1" applyFont="1" applyBorder="1" applyAlignment="1">
      <alignment horizontal="center"/>
    </xf>
    <xf numFmtId="9" fontId="20" fillId="0" borderId="34" xfId="1" applyFont="1" applyBorder="1" applyAlignment="1">
      <alignment horizontal="center"/>
    </xf>
    <xf numFmtId="0" fontId="20" fillId="0" borderId="9" xfId="0" applyFont="1" applyBorder="1" applyAlignment="1">
      <alignment horizontal="center"/>
    </xf>
    <xf numFmtId="9" fontId="18" fillId="2" borderId="36" xfId="0" applyNumberFormat="1" applyFont="1" applyFill="1" applyBorder="1" applyAlignment="1">
      <alignment horizontal="center" vertical="center" wrapText="1"/>
    </xf>
    <xf numFmtId="9" fontId="18" fillId="2" borderId="37" xfId="0" applyNumberFormat="1" applyFont="1" applyFill="1" applyBorder="1" applyAlignment="1">
      <alignment horizontal="center" vertical="center" wrapText="1"/>
    </xf>
    <xf numFmtId="9" fontId="19" fillId="3" borderId="14" xfId="0" applyNumberFormat="1" applyFont="1" applyFill="1" applyBorder="1" applyAlignment="1">
      <alignment horizontal="center" vertical="center" wrapText="1"/>
    </xf>
    <xf numFmtId="9" fontId="19" fillId="3" borderId="36" xfId="0" applyNumberFormat="1" applyFont="1" applyFill="1" applyBorder="1" applyAlignment="1">
      <alignment horizontal="center" vertical="center" wrapText="1"/>
    </xf>
    <xf numFmtId="9" fontId="19" fillId="3" borderId="38" xfId="0" applyNumberFormat="1" applyFont="1" applyFill="1" applyBorder="1" applyAlignment="1">
      <alignment horizontal="center" vertical="center" wrapText="1"/>
    </xf>
    <xf numFmtId="0" fontId="8" fillId="0" borderId="0" xfId="0" applyFont="1" applyAlignment="1">
      <alignment horizontal="center"/>
    </xf>
    <xf numFmtId="0" fontId="21" fillId="0" borderId="0" xfId="0" applyFont="1" applyAlignment="1">
      <alignment horizontal="center"/>
    </xf>
    <xf numFmtId="0" fontId="20" fillId="0" borderId="0" xfId="0" applyFont="1" applyAlignment="1">
      <alignment horizontal="center" vertical="center" wrapText="1"/>
    </xf>
    <xf numFmtId="0" fontId="13" fillId="0" borderId="10" xfId="0" applyFont="1" applyBorder="1" applyAlignment="1">
      <alignment horizontal="center" vertical="center" wrapText="1"/>
    </xf>
    <xf numFmtId="0" fontId="22" fillId="0" borderId="0" xfId="0" applyFont="1" applyAlignment="1">
      <alignment horizontal="center" wrapText="1"/>
    </xf>
    <xf numFmtId="0" fontId="23" fillId="6" borderId="0" xfId="0" applyFont="1" applyFill="1" applyAlignment="1">
      <alignment horizontal="center" wrapText="1"/>
    </xf>
    <xf numFmtId="0" fontId="23" fillId="6" borderId="7" xfId="0" applyFont="1" applyFill="1" applyBorder="1" applyAlignment="1">
      <alignment horizontal="center" wrapText="1"/>
    </xf>
    <xf numFmtId="0" fontId="4" fillId="0" borderId="39" xfId="0" applyFont="1" applyBorder="1" applyAlignment="1">
      <alignment horizontal="center" vertical="center" textRotation="90" wrapText="1"/>
    </xf>
    <xf numFmtId="0" fontId="23" fillId="7" borderId="21" xfId="0" applyFont="1" applyFill="1" applyBorder="1" applyAlignment="1">
      <alignment horizontal="center" vertical="center" wrapText="1"/>
    </xf>
    <xf numFmtId="0" fontId="24" fillId="0" borderId="40" xfId="0" applyFont="1" applyBorder="1" applyAlignment="1">
      <alignment horizontal="center" vertical="center" wrapText="1"/>
    </xf>
    <xf numFmtId="0" fontId="24" fillId="0" borderId="0" xfId="0" applyFont="1" applyAlignment="1">
      <alignment horizontal="center" vertical="center" wrapText="1"/>
    </xf>
    <xf numFmtId="0" fontId="20" fillId="0" borderId="10" xfId="0" applyFont="1" applyBorder="1" applyAlignment="1">
      <alignment horizontal="center"/>
    </xf>
    <xf numFmtId="9" fontId="20" fillId="0" borderId="10" xfId="0" applyNumberFormat="1" applyFont="1" applyBorder="1" applyAlignment="1">
      <alignment horizontal="center"/>
    </xf>
    <xf numFmtId="0" fontId="23" fillId="8" borderId="41" xfId="0" applyFont="1" applyFill="1" applyBorder="1" applyAlignment="1">
      <alignment horizontal="center" vertical="center" wrapText="1"/>
    </xf>
    <xf numFmtId="0" fontId="23" fillId="8" borderId="42" xfId="0" applyFont="1" applyFill="1" applyBorder="1" applyAlignment="1">
      <alignment horizontal="center" vertical="center" wrapText="1"/>
    </xf>
    <xf numFmtId="0" fontId="23" fillId="9" borderId="41" xfId="0" applyFont="1" applyFill="1" applyBorder="1" applyAlignment="1">
      <alignment horizontal="center" vertical="center" wrapText="1"/>
    </xf>
    <xf numFmtId="0" fontId="23" fillId="9" borderId="42" xfId="0" applyFont="1" applyFill="1" applyBorder="1" applyAlignment="1">
      <alignment horizontal="center" vertical="center" wrapText="1"/>
    </xf>
    <xf numFmtId="0" fontId="23" fillId="10" borderId="41" xfId="0" applyFont="1" applyFill="1" applyBorder="1" applyAlignment="1">
      <alignment horizontal="center" vertical="center" wrapText="1"/>
    </xf>
    <xf numFmtId="0" fontId="23" fillId="10" borderId="42" xfId="0" applyFont="1" applyFill="1" applyBorder="1" applyAlignment="1">
      <alignment horizontal="center" vertical="center" wrapText="1"/>
    </xf>
    <xf numFmtId="0" fontId="23" fillId="11" borderId="41" xfId="0" applyFont="1" applyFill="1" applyBorder="1" applyAlignment="1">
      <alignment horizontal="center" vertical="center" wrapText="1"/>
    </xf>
    <xf numFmtId="0" fontId="23" fillId="11" borderId="42" xfId="0" applyFont="1" applyFill="1" applyBorder="1" applyAlignment="1">
      <alignment horizontal="center" vertical="center" wrapText="1"/>
    </xf>
    <xf numFmtId="0" fontId="2" fillId="2" borderId="18" xfId="0" applyFont="1" applyFill="1" applyBorder="1" applyAlignment="1">
      <alignment horizontal="center"/>
    </xf>
    <xf numFmtId="0" fontId="0" fillId="0" borderId="44" xfId="0" applyBorder="1" applyAlignment="1">
      <alignment horizontal="left"/>
    </xf>
    <xf numFmtId="0" fontId="0" fillId="0" borderId="11" xfId="0" applyBorder="1"/>
    <xf numFmtId="0" fontId="0" fillId="0" borderId="45" xfId="0" applyBorder="1" applyAlignment="1">
      <alignment horizontal="left"/>
    </xf>
    <xf numFmtId="0" fontId="0" fillId="0" borderId="46" xfId="0" applyBorder="1" applyAlignment="1">
      <alignment horizontal="left"/>
    </xf>
    <xf numFmtId="0" fontId="2" fillId="2" borderId="43" xfId="0" applyFont="1" applyFill="1" applyBorder="1" applyAlignment="1">
      <alignment horizontal="left"/>
    </xf>
    <xf numFmtId="0" fontId="0" fillId="0" borderId="14" xfId="0" applyBorder="1"/>
    <xf numFmtId="0" fontId="2" fillId="0" borderId="0" xfId="0" applyFont="1" applyAlignment="1">
      <alignment horizontal="left"/>
    </xf>
    <xf numFmtId="4" fontId="2" fillId="0" borderId="0" xfId="0" applyNumberFormat="1" applyFont="1"/>
    <xf numFmtId="0" fontId="2" fillId="0" borderId="0" xfId="0" applyFont="1"/>
    <xf numFmtId="0" fontId="2" fillId="12" borderId="0" xfId="0" applyFont="1" applyFill="1" applyAlignment="1">
      <alignment horizontal="center" vertical="center" wrapText="1"/>
    </xf>
    <xf numFmtId="0" fontId="0" fillId="0" borderId="0" xfId="0" applyAlignment="1">
      <alignment horizontal="left"/>
    </xf>
    <xf numFmtId="1" fontId="0" fillId="0" borderId="0" xfId="0" applyNumberFormat="1"/>
    <xf numFmtId="0" fontId="4" fillId="13" borderId="10" xfId="0" applyFont="1" applyFill="1" applyBorder="1"/>
    <xf numFmtId="0" fontId="0" fillId="0" borderId="10" xfId="0" applyBorder="1" applyAlignment="1">
      <alignment horizontal="center" vertical="center"/>
    </xf>
    <xf numFmtId="1" fontId="0" fillId="0" borderId="10" xfId="0" applyNumberFormat="1" applyBorder="1" applyAlignment="1">
      <alignment horizontal="center" vertical="center"/>
    </xf>
    <xf numFmtId="0" fontId="11" fillId="0" borderId="25" xfId="0" pivotButton="1" applyFont="1" applyBorder="1" applyAlignment="1">
      <alignment horizontal="center" vertical="center" wrapText="1"/>
    </xf>
    <xf numFmtId="0" fontId="2" fillId="2" borderId="43" xfId="0" pivotButton="1" applyFont="1" applyFill="1" applyBorder="1" applyAlignment="1">
      <alignment horizontal="center"/>
    </xf>
  </cellXfs>
  <cellStyles count="2">
    <cellStyle name="Normal" xfId="0" builtinId="0"/>
    <cellStyle name="Porcentaje" xfId="1" builtinId="5"/>
  </cellStyles>
  <dxfs count="38">
    <dxf>
      <font>
        <b/>
      </font>
    </dxf>
    <dxf>
      <font>
        <b/>
      </font>
    </dxf>
    <dxf>
      <alignment horizontal="center" readingOrder="0"/>
    </dxf>
    <dxf>
      <alignment horizontal="center" readingOrder="0"/>
    </dxf>
    <dxf>
      <font>
        <color theme="0"/>
      </font>
    </dxf>
    <dxf>
      <font>
        <color theme="0"/>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b/>
      </font>
    </dxf>
    <dxf>
      <font>
        <b/>
      </font>
    </dxf>
    <dxf>
      <font>
        <color theme="0"/>
      </font>
    </dxf>
    <dxf>
      <font>
        <color theme="0"/>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wrapText="1" readingOrder="0"/>
    </dxf>
    <dxf>
      <alignment wrapText="1" readingOrder="0"/>
    </dxf>
    <dxf>
      <alignment vertical="center" readingOrder="0"/>
    </dxf>
    <dxf>
      <alignment vertical="center" readingOrder="0"/>
    </dxf>
    <dxf>
      <font>
        <sz val="9"/>
      </font>
    </dxf>
    <dxf>
      <font>
        <sz val="9"/>
      </font>
    </dxf>
    <dxf>
      <alignment vertical="center" readingOrder="0"/>
    </dxf>
    <dxf>
      <alignment vertical="center" readingOrder="0"/>
    </dxf>
    <dxf>
      <alignment horizontal="center" readingOrder="0"/>
    </dxf>
    <dxf>
      <alignment horizontal="center" readingOrder="0"/>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sz val="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[1]PORTADA!$F$18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[1]PORTADA!$F$19:$F$32</c:f>
              <c:numCache>
                <c:formatCode>General</c:formatCode>
                <c:ptCount val="14"/>
                <c:pt idx="0">
                  <c:v>80</c:v>
                </c:pt>
                <c:pt idx="1">
                  <c:v>82</c:v>
                </c:pt>
                <c:pt idx="2">
                  <c:v>84</c:v>
                </c:pt>
                <c:pt idx="3">
                  <c:v>79</c:v>
                </c:pt>
                <c:pt idx="4">
                  <c:v>95</c:v>
                </c:pt>
                <c:pt idx="5">
                  <c:v>40</c:v>
                </c:pt>
                <c:pt idx="6">
                  <c:v>61</c:v>
                </c:pt>
                <c:pt idx="7">
                  <c:v>61</c:v>
                </c:pt>
                <c:pt idx="8">
                  <c:v>55</c:v>
                </c:pt>
                <c:pt idx="9">
                  <c:v>35</c:v>
                </c:pt>
                <c:pt idx="10">
                  <c:v>60</c:v>
                </c:pt>
                <c:pt idx="11">
                  <c:v>46</c:v>
                </c:pt>
                <c:pt idx="12">
                  <c:v>43.5</c:v>
                </c:pt>
                <c:pt idx="13">
                  <c:v>70</c:v>
                </c:pt>
              </c:numCache>
            </c:numRef>
          </c:val>
          <c:extLst>
            <c:ext xmlns:c16="http://schemas.microsoft.com/office/drawing/2014/chart" uri="{C3380CC4-5D6E-409C-BE32-E72D297353CC}">
              <c16:uniqueId val="{00000000-49D3-405E-8CE8-4EB1AF19C48D}"/>
            </c:ext>
          </c:extLst>
        </c:ser>
        <c:ser>
          <c:idx val="3"/>
          <c:order val="1"/>
          <c:tx>
            <c:strRef>
              <c:f>[1]PORTADA!$G$18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[1]PORTADA!$G$19:$G$32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49D3-405E-8CE8-4EB1AF19C48D}"/>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[1]PORTADA!$C$39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[1]PORTADA!$E$38:$G$38</c15:sqref>
                  </c15:fullRef>
                </c:ext>
              </c:extLst>
              <c:f>[1]PORTADA!$E$38:$F$38</c:f>
              <c:strCache>
                <c:ptCount val="2"/>
                <c:pt idx="0">
                  <c:v>% de Avance Actual Entidad</c:v>
                </c:pt>
                <c:pt idx="1">
                  <c:v>% Avance Esperado</c:v>
                </c:pt>
              </c:strCache>
            </c:strRef>
          </c:cat>
          <c:val>
            <c:numRef>
              <c:extLst>
                <c:ext xmlns:c15="http://schemas.microsoft.com/office/drawing/2012/chart" uri="{02D57815-91ED-43cb-92C2-25804820EDAC}">
                  <c15:fullRef>
                    <c15:sqref>[1]PORTADA!$E$39:$G$39</c15:sqref>
                  </c15:fullRef>
                </c:ext>
              </c:extLst>
              <c:f>[1]PORTADA!$E$39:$F$39</c:f>
              <c:numCache>
                <c:formatCode>General</c:formatCode>
                <c:ptCount val="2"/>
                <c:pt idx="0">
                  <c:v>0.34666666666666673</c:v>
                </c:pt>
                <c:pt idx="1">
                  <c:v>0.4</c:v>
                </c:pt>
              </c:numCache>
            </c:numRef>
          </c:val>
          <c:extLst>
            <c:ext xmlns:c16="http://schemas.microsoft.com/office/drawing/2014/chart" uri="{C3380CC4-5D6E-409C-BE32-E72D297353CC}">
              <c16:uniqueId val="{00000000-48CC-48E3-B1EC-58B46372FBC7}"/>
            </c:ext>
          </c:extLst>
        </c:ser>
        <c:ser>
          <c:idx val="1"/>
          <c:order val="1"/>
          <c:tx>
            <c:strRef>
              <c:f>[1]PORTADA!$C$40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[1]PORTADA!$E$38:$G$38</c15:sqref>
                  </c15:fullRef>
                </c:ext>
              </c:extLst>
              <c:f>[1]PORTADA!$E$38:$F$38</c:f>
              <c:strCache>
                <c:ptCount val="2"/>
                <c:pt idx="0">
                  <c:v>% de Avance Actual Entidad</c:v>
                </c:pt>
                <c:pt idx="1">
                  <c:v>% Avance Esperado</c:v>
                </c:pt>
              </c:strCache>
            </c:strRef>
          </c:cat>
          <c:val>
            <c:numRef>
              <c:extLst>
                <c:ext xmlns:c15="http://schemas.microsoft.com/office/drawing/2012/chart" uri="{02D57815-91ED-43cb-92C2-25804820EDAC}">
                  <c15:fullRef>
                    <c15:sqref>[1]PORTADA!$E$40:$G$40</c15:sqref>
                  </c15:fullRef>
                </c:ext>
              </c:extLst>
              <c:f>[1]PORTADA!$E$40:$F$40</c:f>
              <c:numCache>
                <c:formatCode>General</c:formatCode>
                <c:ptCount val="2"/>
                <c:pt idx="0">
                  <c:v>0.10183928571428572</c:v>
                </c:pt>
                <c:pt idx="1">
                  <c:v>0.2</c:v>
                </c:pt>
              </c:numCache>
            </c:numRef>
          </c:val>
          <c:extLst>
            <c:ext xmlns:c16="http://schemas.microsoft.com/office/drawing/2014/chart" uri="{C3380CC4-5D6E-409C-BE32-E72D297353CC}">
              <c16:uniqueId val="{00000001-48CC-48E3-B1EC-58B46372FBC7}"/>
            </c:ext>
          </c:extLst>
        </c:ser>
        <c:ser>
          <c:idx val="2"/>
          <c:order val="2"/>
          <c:tx>
            <c:strRef>
              <c:f>[1]PORTADA!$C$41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[1]PORTADA!$E$38:$G$38</c15:sqref>
                  </c15:fullRef>
                </c:ext>
              </c:extLst>
              <c:f>[1]PORTADA!$E$38:$F$38</c:f>
              <c:strCache>
                <c:ptCount val="2"/>
                <c:pt idx="0">
                  <c:v>% de Avance Actual Entidad</c:v>
                </c:pt>
                <c:pt idx="1">
                  <c:v>% Avance Esperado</c:v>
                </c:pt>
              </c:strCache>
            </c:strRef>
          </c:cat>
          <c:val>
            <c:numRef>
              <c:extLst>
                <c:ext xmlns:c15="http://schemas.microsoft.com/office/drawing/2012/chart" uri="{02D57815-91ED-43cb-92C2-25804820EDAC}">
                  <c15:fullRef>
                    <c15:sqref>[1]PORTADA!$E$41:$G$41</c15:sqref>
                  </c15:fullRef>
                </c:ext>
              </c:extLst>
              <c:f>[1]PORTADA!$E$41:$F$41</c:f>
              <c:numCache>
                <c:formatCode>General</c:formatCode>
                <c:ptCount val="2"/>
                <c:pt idx="0">
                  <c:v>0.08</c:v>
                </c:pt>
                <c:pt idx="1">
                  <c:v>0.2</c:v>
                </c:pt>
              </c:numCache>
            </c:numRef>
          </c:val>
          <c:extLst>
            <c:ext xmlns:c16="http://schemas.microsoft.com/office/drawing/2014/chart" uri="{C3380CC4-5D6E-409C-BE32-E72D297353CC}">
              <c16:uniqueId val="{00000002-48CC-48E3-B1EC-58B46372FBC7}"/>
            </c:ext>
          </c:extLst>
        </c:ser>
        <c:ser>
          <c:idx val="3"/>
          <c:order val="3"/>
          <c:tx>
            <c:strRef>
              <c:f>[1]PORTADA!$C$42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[1]PORTADA!$E$38:$G$38</c15:sqref>
                  </c15:fullRef>
                </c:ext>
              </c:extLst>
              <c:f>[1]PORTADA!$E$38:$F$38</c:f>
              <c:strCache>
                <c:ptCount val="2"/>
                <c:pt idx="0">
                  <c:v>% de Avance Actual Entidad</c:v>
                </c:pt>
                <c:pt idx="1">
                  <c:v>% Avance Esperado</c:v>
                </c:pt>
              </c:strCache>
            </c:strRef>
          </c:cat>
          <c:val>
            <c:numRef>
              <c:extLst>
                <c:ext xmlns:c15="http://schemas.microsoft.com/office/drawing/2012/chart" uri="{02D57815-91ED-43cb-92C2-25804820EDAC}">
                  <c15:fullRef>
                    <c15:sqref>[1]PORTADA!$E$42:$G$42</c15:sqref>
                  </c15:fullRef>
                </c:ext>
              </c:extLst>
              <c:f>[1]PORTADA!$E$42:$F$42</c:f>
              <c:numCache>
                <c:formatCode>General</c:formatCode>
                <c:ptCount val="2"/>
                <c:pt idx="0">
                  <c:v>0.08</c:v>
                </c:pt>
                <c:pt idx="1">
                  <c:v>0.2</c:v>
                </c:pt>
              </c:numCache>
            </c:numRef>
          </c:val>
          <c:extLst>
            <c:ext xmlns:c16="http://schemas.microsoft.com/office/drawing/2014/chart" uri="{C3380CC4-5D6E-409C-BE32-E72D297353CC}">
              <c16:uniqueId val="{00000003-48CC-48E3-B1EC-58B46372FBC7}"/>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s-CO"/>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[1]PORTADA!$B$95:$B$99</c:f>
              <c:strCache>
                <c:ptCount val="5"/>
                <c:pt idx="0">
                  <c:v>IDENTIFICAR</c:v>
                </c:pt>
                <c:pt idx="1">
                  <c:v>DETECTAR</c:v>
                </c:pt>
                <c:pt idx="2">
                  <c:v>RESPONDER</c:v>
                </c:pt>
                <c:pt idx="3">
                  <c:v>RECUPERAR</c:v>
                </c:pt>
                <c:pt idx="4">
                  <c:v>PROTEGER</c:v>
                </c:pt>
              </c:strCache>
            </c:strRef>
          </c:cat>
          <c:val>
            <c:numRef>
              <c:f>[1]PORTADA!$C$95:$C$99</c:f>
              <c:numCache>
                <c:formatCode>General</c:formatCode>
                <c:ptCount val="5"/>
                <c:pt idx="0">
                  <c:v>64</c:v>
                </c:pt>
                <c:pt idx="1">
                  <c:v>51.25</c:v>
                </c:pt>
                <c:pt idx="2">
                  <c:v>54.444444444444443</c:v>
                </c:pt>
                <c:pt idx="3">
                  <c:v>33.333333333333336</c:v>
                </c:pt>
                <c:pt idx="4">
                  <c:v>67.868852459016395</c:v>
                </c:pt>
              </c:numCache>
            </c:numRef>
          </c:val>
          <c:extLst>
            <c:ext xmlns:c16="http://schemas.microsoft.com/office/drawing/2014/chart" uri="{C3380CC4-5D6E-409C-BE32-E72D297353CC}">
              <c16:uniqueId val="{00000000-698B-4E16-8A33-07230BA84EB1}"/>
            </c:ext>
          </c:extLst>
        </c:ser>
        <c:ser>
          <c:idx val="1"/>
          <c:order val="1"/>
          <c:tx>
            <c:strRef>
              <c:f>[1]PORTADA!$D$94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[1]PORTADA!$B$95:$B$99</c:f>
              <c:strCache>
                <c:ptCount val="5"/>
                <c:pt idx="0">
                  <c:v>IDENTIFICAR</c:v>
                </c:pt>
                <c:pt idx="1">
                  <c:v>DETECTAR</c:v>
                </c:pt>
                <c:pt idx="2">
                  <c:v>RESPONDER</c:v>
                </c:pt>
                <c:pt idx="3">
                  <c:v>RECUPERAR</c:v>
                </c:pt>
                <c:pt idx="4">
                  <c:v>PROTEGER</c:v>
                </c:pt>
              </c:strCache>
            </c:strRef>
          </c:cat>
          <c:val>
            <c:numRef>
              <c:f>[1]PORTADA!$D$95:$D$99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98B-4E16-8A33-07230BA84EB1}"/>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 Id="rId5" Type="http://schemas.openxmlformats.org/officeDocument/2006/relationships/image" Target="../media/image6.jpg"/><Relationship Id="rId4" Type="http://schemas.openxmlformats.org/officeDocument/2006/relationships/image" Target="../media/image5.jpg"/></Relationships>
</file>

<file path=xl/diagrams/_rels/drawing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 Id="rId5" Type="http://schemas.openxmlformats.org/officeDocument/2006/relationships/image" Target="../media/image6.jpg"/><Relationship Id="rId4" Type="http://schemas.openxmlformats.org/officeDocument/2006/relationships/image" Target="../media/image5.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FCF8E200-5FEA-42CD-8C47-FCA050C33230}" type="presOf" srcId="{60464913-F8CF-4911-90B2-4E536B8B4C1B}" destId="{6D1B0868-4582-4E66-A4E4-08E22E62931E}" srcOrd="0" destOrd="5" presId="urn:microsoft.com/office/officeart/2005/8/layout/hProcess10"/>
    <dgm:cxn modelId="{C8CD8B09-FA00-48C6-943D-12B6E3DD9BB1}" type="presOf" srcId="{2C36DAD2-F638-4F81-B263-41E6E73EF41E}" destId="{D3AD787B-03EF-4384-96FC-FBC6FA0E19ED}" srcOrd="0" destOrd="0"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7F259322-A5FE-4DB3-949C-E40A1863B23C}" type="presOf" srcId="{888698DA-F7B1-4E08-8114-1776AA8ED6F7}" destId="{908CB92F-5EA8-442B-99F5-E6F693D47519}" srcOrd="0" destOrd="1"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5F65A22B-6A29-4E7E-90C2-016031A56725}" type="presOf" srcId="{707C3672-0EF0-42DB-A91A-175C205E0FE3}" destId="{FA6E42F6-94D9-4B06-B7B6-43BEC90AB36B}" srcOrd="0" destOrd="3"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82B6E237-83DE-4211-A254-F3222B0C5248}" type="presOf" srcId="{BC93E36D-F700-4375-9905-72193D372128}" destId="{538C8548-D911-4CCC-8972-2C2ACD0101D4}" srcOrd="1" destOrd="0"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2220FC3D-CDFB-4C1C-B28B-8124784C5158}" type="presOf" srcId="{D44685D7-0E29-4A6C-927C-C560C9B26A7B}" destId="{6D1B0868-4582-4E66-A4E4-08E22E62931E}" srcOrd="0" destOrd="2"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5FD8F162-624C-489F-AB4A-4D7FFD9C2B9D}" type="presOf" srcId="{61D4896A-7230-43AA-B591-599A59890DE6}" destId="{FA6E42F6-94D9-4B06-B7B6-43BEC90AB36B}" srcOrd="0" destOrd="6" presId="urn:microsoft.com/office/officeart/2005/8/layout/hProcess10"/>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FE33D46D-4227-4D16-861D-0E0901A370B6}" type="presOf" srcId="{FB735356-064E-43B4-B958-75E5460F32DB}" destId="{67737B99-9A1E-4AC6-AFF4-80103183C597}" srcOrd="0" destOrd="3"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DC9C1951-E90D-4428-9EFE-536AF887C29B}" type="presOf" srcId="{C01B2C84-5D6B-46FE-8BB1-4DD34F46CEE8}" destId="{67737B99-9A1E-4AC6-AFF4-80103183C597}" srcOrd="0" destOrd="0" presId="urn:microsoft.com/office/officeart/2005/8/layout/hProcess10"/>
    <dgm:cxn modelId="{60DA1C71-5453-4E77-BE55-5A315BE10DEE}" srcId="{6DF347B9-05AB-4459-BD13-CF949C3C8A14}" destId="{61D4896A-7230-43AA-B591-599A59890DE6}" srcOrd="5" destOrd="0" parTransId="{BCDA9D34-1AE7-4D0F-9626-81E53EF29AAC}" sibTransId="{1B5620E4-76AC-439A-997B-54514566C62D}"/>
    <dgm:cxn modelId="{0B26A552-B36A-43ED-AEA3-55572ED24D29}" type="presOf" srcId="{35EAF81B-2ED2-4C1C-B343-ECE42AF0083C}" destId="{67737B99-9A1E-4AC6-AFF4-80103183C597}" srcOrd="0" destOrd="1" presId="urn:microsoft.com/office/officeart/2005/8/layout/hProcess10"/>
    <dgm:cxn modelId="{337D7554-3E1B-493D-AD7D-0D18C3441E04}" srcId="{C62109EB-5C2B-4F1A-A46B-8B4C9013AEE3}" destId="{C01B2C84-5D6B-46FE-8BB1-4DD34F46CEE8}" srcOrd="4" destOrd="0" parTransId="{EB86941C-D4A7-45B8-BC52-EE1B5BE4F12F}" sibTransId="{FD9BE4EA-A40F-4B68-900E-4EF3B8C11A81}"/>
    <dgm:cxn modelId="{0BE71676-DC3A-4384-826B-C145FC8E86B6}" type="presOf" srcId="{C62109EB-5C2B-4F1A-A46B-8B4C9013AEE3}" destId="{609F1493-DB22-4932-BEFF-EF79A979E897}" srcOrd="0" destOrd="0" presId="urn:microsoft.com/office/officeart/2005/8/layout/hProcess10"/>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B81A37E-8F3B-4660-9BF6-BF3FC22F22CD}" srcId="{C01B2C84-5D6B-46FE-8BB1-4DD34F46CEE8}" destId="{FB735356-064E-43B4-B958-75E5460F32DB}" srcOrd="2" destOrd="0" parTransId="{71EEC0CD-3796-444D-BE05-915496FD80D8}" sibTransId="{461DE73F-846F-47CA-A3CC-F568BAB0DE5D}"/>
    <dgm:cxn modelId="{6B825280-CCDF-47CD-86AE-B98A49CF591A}" type="presOf" srcId="{422AAFC1-2C1F-4577-8AF4-D49F26C425D1}" destId="{AA75F406-2694-4212-8359-D41D0105C16E}" srcOrd="1" destOrd="0"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E9FA5C93-5C62-44D4-8804-5084E9861488}" type="presOf" srcId="{8564AA7F-0AED-41E0-A7A9-4213308ABD71}" destId="{6D1B0868-4582-4E66-A4E4-08E22E62931E}" srcOrd="0" destOrd="3"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2B5006B2-A62B-41DE-AC26-C5A008C44009}" srcId="{6DF347B9-05AB-4459-BD13-CF949C3C8A14}" destId="{2180C18D-FEE9-4539-868A-88016A2CB7E5}" srcOrd="0" destOrd="0" parTransId="{8C64319D-C016-44E0-84E3-A3726875BFE6}" sibTransId="{A4C4296A-BEC1-42CE-A882-17139BD815F4}"/>
    <dgm:cxn modelId="{29C584B4-59FF-4950-A3E2-69EEF07A219F}" srcId="{6AD4D0FC-646C-486F-BF9B-DEBD8AFBEA9E}" destId="{60464913-F8CF-4911-90B2-4E536B8B4C1B}" srcOrd="4" destOrd="0" parTransId="{1BCE5978-5DF9-4AE3-833F-55BC58AD86AB}" sibTransId="{7D4ACAEF-E0C4-438A-8DC0-EE92670E18E1}"/>
    <dgm:cxn modelId="{C14FD4B6-8FA8-4E77-9033-67E718201EED}" type="presOf" srcId="{6AD4D0FC-646C-486F-BF9B-DEBD8AFBEA9E}" destId="{6D1B0868-4582-4E66-A4E4-08E22E62931E}" srcOrd="0" destOrd="0"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4569DABD-E590-48D6-897B-6A2F24D8BB3F}" type="presOf" srcId="{86EE2E51-D3D6-4BFD-A17A-8E73EC134AA8}" destId="{6D1B0868-4582-4E66-A4E4-08E22E62931E}" srcOrd="0" destOrd="4" presId="urn:microsoft.com/office/officeart/2005/8/layout/hProcess10"/>
    <dgm:cxn modelId="{2ACD3ABF-19EB-42CF-9B7C-BF917C40D69F}" type="presOf" srcId="{A7094814-6996-43B0-A68D-BA1440C8BDE9}" destId="{975CF257-F5A2-4F77-AE0D-B4A9E4CF1874}" srcOrd="0" destOrd="0"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B71AD7C3-5A7F-4A2A-9D04-02EC5A7F4053}" type="presOf" srcId="{699F0988-1992-46C3-B321-3E36FADD178E}" destId="{6D1B0868-4582-4E66-A4E4-08E22E62931E}" srcOrd="0" destOrd="1" presId="urn:microsoft.com/office/officeart/2005/8/layout/hProcess10"/>
    <dgm:cxn modelId="{04B6C6C7-0966-4767-BBB7-8EEDAE666C33}" type="presOf" srcId="{24B5D0CC-0202-4F63-9F53-BB56674CDAF2}" destId="{FA6E42F6-94D9-4B06-B7B6-43BEC90AB36B}" srcOrd="0" destOrd="5"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E703B9CE-30B0-4F08-885E-369F70DA527A}" type="presOf" srcId="{44647708-D3A2-4C9C-9F9F-05693CE8EBDC}" destId="{975CF257-F5A2-4F77-AE0D-B4A9E4CF1874}" srcOrd="0" destOrd="3"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E43A49D0-F13C-4977-99AE-3B0D065EC158}" type="presOf" srcId="{75AF9CFA-E5EA-41C7-B733-BCCC515E0C99}" destId="{FA6E42F6-94D9-4B06-B7B6-43BEC90AB36B}" srcOrd="0" destOrd="4"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C2BA66E6-7523-42B2-AA36-E9556EB2BE02}" type="presOf" srcId="{49D8FBD1-85A2-46B9-B60C-01657606DF94}" destId="{E731F7FA-CB05-4657-8649-0B0F6F1AE1B0}" srcOrd="1"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9967A8ED-F4D0-4A22-A6D8-E2EF4A5F2D4F}" type="presOf" srcId="{BC93E36D-F700-4375-9905-72193D372128}" destId="{E8FD12FB-2AD3-4C77-B301-F385A7060FE1}" srcOrd="0" destOrd="0" presId="urn:microsoft.com/office/officeart/2005/8/layout/hProcess10"/>
    <dgm:cxn modelId="{EC8356F1-0B06-4E35-BB34-FE4ACF36C036}" type="presOf" srcId="{1281D599-E36D-49FF-B1DC-BE785EA334F1}" destId="{908CB92F-5EA8-442B-99F5-E6F693D47519}" srcOrd="0" destOrd="2"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6765" y="409589"/>
          <a:ext cx="1581696" cy="1581696"/>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15329" y="1768196"/>
          <a:ext cx="1581696" cy="158169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61655" y="1814522"/>
        <a:ext cx="1489044" cy="1489044"/>
      </dsp:txXfrm>
    </dsp:sp>
    <dsp:sp modelId="{BBFB2A25-0F4B-4BFE-B814-AB7316EAC8B7}">
      <dsp:nvSpPr>
        <dsp:cNvPr id="0" name=""/>
        <dsp:cNvSpPr/>
      </dsp:nvSpPr>
      <dsp:spPr>
        <a:xfrm>
          <a:off x="1893131" y="1010407"/>
          <a:ext cx="304669" cy="380059"/>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1893131" y="1086419"/>
        <a:ext cx="213268" cy="228035"/>
      </dsp:txXfrm>
    </dsp:sp>
    <dsp:sp modelId="{CC3C3F98-2E6A-4969-A79D-F74B7252E040}">
      <dsp:nvSpPr>
        <dsp:cNvPr id="0" name=""/>
        <dsp:cNvSpPr/>
      </dsp:nvSpPr>
      <dsp:spPr>
        <a:xfrm>
          <a:off x="2458946" y="409589"/>
          <a:ext cx="1581696" cy="1581696"/>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667510" y="1768196"/>
          <a:ext cx="1581696" cy="158169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713836" y="1814522"/>
        <a:ext cx="1489044" cy="1489044"/>
      </dsp:txXfrm>
    </dsp:sp>
    <dsp:sp modelId="{E8FD12FB-2AD3-4C77-B301-F385A7060FE1}">
      <dsp:nvSpPr>
        <dsp:cNvPr id="0" name=""/>
        <dsp:cNvSpPr/>
      </dsp:nvSpPr>
      <dsp:spPr>
        <a:xfrm>
          <a:off x="4345312" y="1010407"/>
          <a:ext cx="304669" cy="380059"/>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345312" y="1086419"/>
        <a:ext cx="213268" cy="228035"/>
      </dsp:txXfrm>
    </dsp:sp>
    <dsp:sp modelId="{259946B3-D25B-4A3C-9607-6E534306D61E}">
      <dsp:nvSpPr>
        <dsp:cNvPr id="0" name=""/>
        <dsp:cNvSpPr/>
      </dsp:nvSpPr>
      <dsp:spPr>
        <a:xfrm>
          <a:off x="4911127" y="409589"/>
          <a:ext cx="1581696" cy="1581696"/>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119690" y="1768196"/>
          <a:ext cx="1581696" cy="158169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166016" y="1814522"/>
        <a:ext cx="1489044" cy="1489044"/>
      </dsp:txXfrm>
    </dsp:sp>
    <dsp:sp modelId="{D3AD787B-03EF-4384-96FC-FBC6FA0E19ED}">
      <dsp:nvSpPr>
        <dsp:cNvPr id="0" name=""/>
        <dsp:cNvSpPr/>
      </dsp:nvSpPr>
      <dsp:spPr>
        <a:xfrm>
          <a:off x="6797492" y="1010407"/>
          <a:ext cx="304669" cy="380059"/>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6797492" y="1086419"/>
        <a:ext cx="213268" cy="228035"/>
      </dsp:txXfrm>
    </dsp:sp>
    <dsp:sp modelId="{99C03321-AD35-4BBC-BC02-B81DD25EF5FE}">
      <dsp:nvSpPr>
        <dsp:cNvPr id="0" name=""/>
        <dsp:cNvSpPr/>
      </dsp:nvSpPr>
      <dsp:spPr>
        <a:xfrm>
          <a:off x="7363307" y="409589"/>
          <a:ext cx="1581696" cy="1581696"/>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571887" y="1768196"/>
          <a:ext cx="1581696" cy="158169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618213" y="1814522"/>
        <a:ext cx="1489044" cy="1489044"/>
      </dsp:txXfrm>
    </dsp:sp>
    <dsp:sp modelId="{B1B3E56E-367D-46AF-96D3-C70FE7C693D5}">
      <dsp:nvSpPr>
        <dsp:cNvPr id="0" name=""/>
        <dsp:cNvSpPr/>
      </dsp:nvSpPr>
      <dsp:spPr>
        <a:xfrm>
          <a:off x="9249673" y="1010407"/>
          <a:ext cx="304669" cy="380059"/>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249673" y="1086419"/>
        <a:ext cx="213268" cy="228035"/>
      </dsp:txXfrm>
    </dsp:sp>
    <dsp:sp modelId="{EBF4C65E-5E49-4394-A97A-341AC7DFD438}">
      <dsp:nvSpPr>
        <dsp:cNvPr id="0" name=""/>
        <dsp:cNvSpPr/>
      </dsp:nvSpPr>
      <dsp:spPr>
        <a:xfrm>
          <a:off x="9815488" y="409589"/>
          <a:ext cx="1581696" cy="1581696"/>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024068" y="1768196"/>
          <a:ext cx="1581696" cy="158169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070394" y="1814522"/>
        <a:ext cx="1489044" cy="1489044"/>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microsoft.com/office/2007/relationships/diagramDrawing" Target="../diagrams/drawing1.xml"/><Relationship Id="rId3" Type="http://schemas.openxmlformats.org/officeDocument/2006/relationships/image" Target="../media/image1.png"/><Relationship Id="rId7" Type="http://schemas.openxmlformats.org/officeDocument/2006/relationships/diagramColors" Target="../diagrams/colors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QuickStyle" Target="../diagrams/quickStyle1.xml"/><Relationship Id="rId11" Type="http://schemas.openxmlformats.org/officeDocument/2006/relationships/image" Target="../media/image8.emf"/><Relationship Id="rId5" Type="http://schemas.openxmlformats.org/officeDocument/2006/relationships/diagramLayout" Target="../diagrams/layout1.xml"/><Relationship Id="rId10" Type="http://schemas.openxmlformats.org/officeDocument/2006/relationships/image" Target="../media/image7.png"/><Relationship Id="rId4" Type="http://schemas.openxmlformats.org/officeDocument/2006/relationships/diagramData" Target="../diagrams/data1.xml"/><Relationship Id="rId9"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6B2A5A6B-5742-4A0F-BBA3-4ECE5969F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BBA53F5F-141F-4533-988B-E1C484EDFD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889567</xdr:colOff>
      <xdr:row>2</xdr:row>
      <xdr:rowOff>138112</xdr:rowOff>
    </xdr:from>
    <xdr:to>
      <xdr:col>2</xdr:col>
      <xdr:colOff>1143374</xdr:colOff>
      <xdr:row>7</xdr:row>
      <xdr:rowOff>118808</xdr:rowOff>
    </xdr:to>
    <xdr:pic>
      <xdr:nvPicPr>
        <xdr:cNvPr id="4" name="Imagen 3">
          <a:extLst>
            <a:ext uri="{FF2B5EF4-FFF2-40B4-BE49-F238E27FC236}">
              <a16:creationId xmlns:a16="http://schemas.microsoft.com/office/drawing/2014/main" id="{7883CEF4-85E3-4FB3-AF0E-FCA0484CF390}"/>
            </a:ext>
          </a:extLst>
        </xdr:cNvPr>
        <xdr:cNvPicPr>
          <a:picLocks noChangeAspect="1"/>
        </xdr:cNvPicPr>
      </xdr:nvPicPr>
      <xdr:blipFill>
        <a:blip xmlns:r="http://schemas.openxmlformats.org/officeDocument/2006/relationships" r:embed="rId3"/>
        <a:stretch>
          <a:fillRect/>
        </a:stretch>
      </xdr:blipFill>
      <xdr:spPr>
        <a:xfrm>
          <a:off x="1651567" y="528637"/>
          <a:ext cx="1339657" cy="933196"/>
        </a:xfrm>
        <a:prstGeom prst="rect">
          <a:avLst/>
        </a:prstGeom>
      </xdr:spPr>
    </xdr:pic>
    <xdr:clientData/>
  </xdr:twoCellAnchor>
  <xdr:twoCellAnchor>
    <xdr:from>
      <xdr:col>1</xdr:col>
      <xdr:colOff>79111</xdr:colOff>
      <xdr:row>67</xdr:row>
      <xdr:rowOff>8996</xdr:rowOff>
    </xdr:from>
    <xdr:to>
      <xdr:col>13</xdr:col>
      <xdr:colOff>520097</xdr:colOff>
      <xdr:row>91</xdr:row>
      <xdr:rowOff>25139</xdr:rowOff>
    </xdr:to>
    <xdr:graphicFrame macro="">
      <xdr:nvGraphicFramePr>
        <xdr:cNvPr id="5" name="Diagrama 4">
          <a:extLst>
            <a:ext uri="{FF2B5EF4-FFF2-40B4-BE49-F238E27FC236}">
              <a16:creationId xmlns:a16="http://schemas.microsoft.com/office/drawing/2014/main" id="{6C149612-6796-4912-8846-FE33C4D0DE1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6" name="Gráfico 5">
          <a:extLst>
            <a:ext uri="{FF2B5EF4-FFF2-40B4-BE49-F238E27FC236}">
              <a16:creationId xmlns:a16="http://schemas.microsoft.com/office/drawing/2014/main" id="{482F29E0-617D-474C-8719-321C992A82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13</xdr:col>
      <xdr:colOff>258532</xdr:colOff>
      <xdr:row>3</xdr:row>
      <xdr:rowOff>13607</xdr:rowOff>
    </xdr:from>
    <xdr:to>
      <xdr:col>14</xdr:col>
      <xdr:colOff>1001139</xdr:colOff>
      <xdr:row>6</xdr:row>
      <xdr:rowOff>157843</xdr:rowOff>
    </xdr:to>
    <xdr:pic>
      <xdr:nvPicPr>
        <xdr:cNvPr id="7" name="8 Imagen">
          <a:extLst>
            <a:ext uri="{FF2B5EF4-FFF2-40B4-BE49-F238E27FC236}">
              <a16:creationId xmlns:a16="http://schemas.microsoft.com/office/drawing/2014/main" id="{D45E2577-EFB6-45AE-B4D3-85B1C5114C3F}"/>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240982" y="594632"/>
          <a:ext cx="1942757" cy="715736"/>
        </a:xfrm>
        <a:prstGeom prst="rect">
          <a:avLst/>
        </a:prstGeom>
      </xdr:spPr>
    </xdr:pic>
    <xdr:clientData/>
  </xdr:twoCellAnchor>
  <xdr:twoCellAnchor editAs="oneCell">
    <xdr:from>
      <xdr:col>6</xdr:col>
      <xdr:colOff>23815</xdr:colOff>
      <xdr:row>54</xdr:row>
      <xdr:rowOff>28575</xdr:rowOff>
    </xdr:from>
    <xdr:to>
      <xdr:col>13</xdr:col>
      <xdr:colOff>214319</xdr:colOff>
      <xdr:row>66</xdr:row>
      <xdr:rowOff>28575</xdr:rowOff>
    </xdr:to>
    <xdr:pic>
      <xdr:nvPicPr>
        <xdr:cNvPr id="8" name="Imagen 7">
          <a:extLst>
            <a:ext uri="{FF2B5EF4-FFF2-40B4-BE49-F238E27FC236}">
              <a16:creationId xmlns:a16="http://schemas.microsoft.com/office/drawing/2014/main" id="{CDED2833-9560-4C53-9F31-EDDE96081C4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338890" y="12620625"/>
          <a:ext cx="5857879"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strumento_Evaluacion_MSPI_Canal_Trece%20(2)%20-%20copi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ORTAD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ESCALA DE EVALUACION"/>
      <sheetName val="LEVANTAMIENTO DE INFO."/>
      <sheetName val="AREAS INVOLUCRADAS"/>
      <sheetName val="ADMINISTRATIVAS"/>
      <sheetName val="TECNICAS"/>
      <sheetName val="PHVA"/>
      <sheetName val="MADUREZ"/>
      <sheetName val="CIBER"/>
    </sheetNames>
    <sheetDataSet>
      <sheetData sheetId="0">
        <row r="18">
          <cell r="F18" t="str">
            <v>Calificación Actual</v>
          </cell>
          <cell r="G18" t="str">
            <v>Calificación Objetivo</v>
          </cell>
        </row>
        <row r="19">
          <cell r="F19">
            <v>80</v>
          </cell>
          <cell r="G19">
            <v>100</v>
          </cell>
        </row>
        <row r="20">
          <cell r="F20">
            <v>82</v>
          </cell>
          <cell r="G20">
            <v>100</v>
          </cell>
        </row>
        <row r="21">
          <cell r="F21">
            <v>84</v>
          </cell>
          <cell r="G21">
            <v>100</v>
          </cell>
        </row>
        <row r="22">
          <cell r="F22">
            <v>79</v>
          </cell>
          <cell r="G22">
            <v>100</v>
          </cell>
        </row>
        <row r="23">
          <cell r="F23">
            <v>95</v>
          </cell>
          <cell r="G23">
            <v>100</v>
          </cell>
        </row>
        <row r="24">
          <cell r="F24">
            <v>40</v>
          </cell>
          <cell r="G24">
            <v>100</v>
          </cell>
        </row>
        <row r="25">
          <cell r="F25">
            <v>61</v>
          </cell>
          <cell r="G25">
            <v>100</v>
          </cell>
        </row>
        <row r="26">
          <cell r="F26">
            <v>61</v>
          </cell>
          <cell r="G26">
            <v>100</v>
          </cell>
        </row>
        <row r="27">
          <cell r="F27">
            <v>55</v>
          </cell>
          <cell r="G27">
            <v>100</v>
          </cell>
        </row>
        <row r="28">
          <cell r="F28">
            <v>35</v>
          </cell>
          <cell r="G28">
            <v>100</v>
          </cell>
        </row>
        <row r="29">
          <cell r="F29">
            <v>60</v>
          </cell>
          <cell r="G29">
            <v>100</v>
          </cell>
        </row>
        <row r="30">
          <cell r="F30">
            <v>46</v>
          </cell>
          <cell r="G30">
            <v>100</v>
          </cell>
        </row>
        <row r="31">
          <cell r="F31">
            <v>43.5</v>
          </cell>
          <cell r="G31">
            <v>100</v>
          </cell>
        </row>
        <row r="32">
          <cell r="F32">
            <v>70</v>
          </cell>
          <cell r="G32">
            <v>100</v>
          </cell>
        </row>
        <row r="38">
          <cell r="E38" t="str">
            <v>% de Avance Actual Entidad</v>
          </cell>
          <cell r="F38" t="str">
            <v>% Avance Esperado</v>
          </cell>
        </row>
        <row r="39">
          <cell r="C39" t="str">
            <v>Planificación</v>
          </cell>
          <cell r="E39">
            <v>0.34666666666666673</v>
          </cell>
          <cell r="F39">
            <v>0.4</v>
          </cell>
        </row>
        <row r="40">
          <cell r="C40" t="str">
            <v>Implementación</v>
          </cell>
          <cell r="E40">
            <v>0.10183928571428572</v>
          </cell>
          <cell r="F40">
            <v>0.2</v>
          </cell>
        </row>
        <row r="41">
          <cell r="C41" t="str">
            <v>Evaluación de desempeño</v>
          </cell>
          <cell r="E41">
            <v>0.08</v>
          </cell>
          <cell r="F41">
            <v>0.2</v>
          </cell>
        </row>
        <row r="42">
          <cell r="C42" t="str">
            <v>Mejora continua</v>
          </cell>
          <cell r="E42">
            <v>0.08</v>
          </cell>
          <cell r="F42">
            <v>0.2</v>
          </cell>
        </row>
        <row r="94">
          <cell r="D94" t="str">
            <v>NIVEL IDEAL CSF</v>
          </cell>
        </row>
        <row r="95">
          <cell r="B95" t="str">
            <v>IDENTIFICAR</v>
          </cell>
          <cell r="C95">
            <v>64</v>
          </cell>
          <cell r="D95">
            <v>100</v>
          </cell>
        </row>
        <row r="96">
          <cell r="B96" t="str">
            <v>DETECTAR</v>
          </cell>
          <cell r="C96">
            <v>51.25</v>
          </cell>
          <cell r="D96">
            <v>100</v>
          </cell>
        </row>
        <row r="97">
          <cell r="B97" t="str">
            <v>RESPONDER</v>
          </cell>
          <cell r="C97">
            <v>54.444444444444443</v>
          </cell>
          <cell r="D97">
            <v>100</v>
          </cell>
        </row>
        <row r="98">
          <cell r="B98" t="str">
            <v>RECUPERAR</v>
          </cell>
          <cell r="C98">
            <v>33.333333333333336</v>
          </cell>
          <cell r="D98">
            <v>100</v>
          </cell>
        </row>
        <row r="99">
          <cell r="B99" t="str">
            <v>PROTEGER</v>
          </cell>
          <cell r="C99">
            <v>67.868852459016395</v>
          </cell>
          <cell r="D99">
            <v>100</v>
          </cell>
        </row>
      </sheetData>
      <sheetData sheetId="1" refreshError="1"/>
      <sheetData sheetId="2" refreshError="1"/>
      <sheetData sheetId="3" refreshError="1"/>
      <sheetData sheetId="4">
        <row r="13">
          <cell r="D13" t="str">
            <v>POLITICAS DE SEGURIDAD DE LA INFORMACIÓN</v>
          </cell>
          <cell r="F13" t="str">
            <v>A.5</v>
          </cell>
          <cell r="G13" t="str">
            <v>Componente planificación y modelo de madurez nivel gestionado</v>
          </cell>
          <cell r="L13">
            <v>80</v>
          </cell>
        </row>
        <row r="14">
          <cell r="F14" t="str">
            <v>A.5.1.1</v>
          </cell>
          <cell r="G14" t="str">
            <v>Componente planificación y modelo de madurez inicial</v>
          </cell>
          <cell r="H14" t="str">
            <v>ID.GV-1</v>
          </cell>
          <cell r="I14" t="str">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ell>
          <cell r="J14" t="str">
            <v>Política Seguridad de la Información Canal Trece</v>
          </cell>
          <cell r="K14" t="str">
            <v>Políticas Aprobadas</v>
          </cell>
          <cell r="L14">
            <v>100</v>
          </cell>
        </row>
        <row r="15">
          <cell r="F15" t="str">
            <v>A.5.1.2</v>
          </cell>
          <cell r="G15" t="str">
            <v>componente planificación</v>
          </cell>
          <cell r="K15" t="str">
            <v xml:space="preserve">Políticas Aprobadas </v>
          </cell>
          <cell r="L15">
            <v>60</v>
          </cell>
          <cell r="M15" t="str">
            <v>Implementar procedimientos para el aseguramiento y control de la política de seguridad de la información</v>
          </cell>
        </row>
        <row r="17">
          <cell r="D17" t="str">
            <v>ORGANIZACIÓN DE LA SEGURIDAD DE LA INFORMACIÓN</v>
          </cell>
          <cell r="F17" t="str">
            <v>A.6</v>
          </cell>
          <cell r="L17">
            <v>82</v>
          </cell>
        </row>
        <row r="18">
          <cell r="F18" t="str">
            <v>A.6.1</v>
          </cell>
          <cell r="G18" t="str">
            <v>Componente planificación y modelo de madurez gestionado</v>
          </cell>
          <cell r="L18">
            <v>84</v>
          </cell>
        </row>
        <row r="19">
          <cell r="F19" t="str">
            <v>A.6.1.1</v>
          </cell>
          <cell r="G19" t="str">
            <v>Componente planificación</v>
          </cell>
          <cell r="H19" t="str">
            <v>ID.AM-6
ID.GV-2
PR.AT-2
PR.AT-3
PR.AT-4
PR.AT-5
DE.DP-1
RS.CO-1</v>
          </cell>
          <cell r="I19" t="str">
            <v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v>
          </cell>
          <cell r="J19" t="str">
            <v>En construcción</v>
          </cell>
          <cell r="K19" t="str">
            <v xml:space="preserve">Diseño del ESI ( equipo de seguridad de la información) incluido en las políticas específicas de seg. Info y equipo de resupuesta a incidentes en seguridad de la información ERISI definido en el documento de gestión de incidentes. </v>
          </cell>
          <cell r="L19">
            <v>100</v>
          </cell>
          <cell r="M19" t="str">
            <v xml:space="preserve">Se recomienda tener un oficial de seguridad de la información quien coordine las acciones sobre los equipos mencionados </v>
          </cell>
        </row>
        <row r="20">
          <cell r="F20" t="str">
            <v>A.6.1.2</v>
          </cell>
          <cell r="H20" t="str">
            <v>PR.AC-4
PR.DS-5
RS.CO-3</v>
          </cell>
          <cell r="I20" t="str">
            <v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v>
          </cell>
          <cell r="J20" t="str">
            <v>En construcción</v>
          </cell>
          <cell r="K20" t="str">
            <v>Los sistemas de información, herramientas y aplicaciones  poseen controles para la gestión de la información, se deben establecer procedimientos y una política sobre el control de los mismos</v>
          </cell>
          <cell r="L20">
            <v>100</v>
          </cell>
          <cell r="M20" t="str">
            <v>Diseño de controles sobre la política específica</v>
          </cell>
        </row>
        <row r="21">
          <cell r="F21" t="str">
            <v>A.6.1.3</v>
          </cell>
          <cell r="H21" t="str">
            <v>RS.CO-2</v>
          </cell>
          <cell r="I21" t="str">
            <v>Solicite los procedimientos  establecidos que especifiquen cuándo y a través de que autoridades se debería contactar a las autoridades, verifique si de acuerdo a estos procedimientos se han  reportado eventos o incidentes de SI de forma consistente.</v>
          </cell>
          <cell r="J21" t="str">
            <v>En construcción</v>
          </cell>
          <cell r="K21" t="str">
            <v xml:space="preserve">Se realiza contacto con el CSIRT GOB y actividades para de monitoreo. Se tiene documento de gestión de incidentes </v>
          </cell>
          <cell r="L21">
            <v>100</v>
          </cell>
          <cell r="M21" t="str">
            <v xml:space="preserve">Documento gestión de incidentes pendiente por aprobación </v>
          </cell>
        </row>
        <row r="22">
          <cell r="F22" t="str">
            <v>A.6.1.4</v>
          </cell>
          <cell r="H22" t="str">
            <v>ID.RA-2</v>
          </cell>
          <cell r="I22" t="str">
            <v>Pregunte sobre las  membrecías en grupos o foros de interés especial en seguridad de la información en los que se encuentran inscritos las personas responsables de la SI.</v>
          </cell>
          <cell r="J22" t="str">
            <v>En desarrollo</v>
          </cell>
          <cell r="K22" t="str">
            <v>Es reconocido el apoyo de MINTIC y  para el desarrollo del SGSI</v>
          </cell>
          <cell r="L22">
            <v>60</v>
          </cell>
          <cell r="M22" t="str">
            <v xml:space="preserve">Contar con un profesional especializado en seguridad de la información </v>
          </cell>
        </row>
        <row r="23">
          <cell r="F23" t="str">
            <v>A.6.1.5</v>
          </cell>
          <cell r="H23" t="str">
            <v xml:space="preserve">PR.IP-2
</v>
          </cell>
          <cell r="I23" t="str">
            <v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v>
          </cell>
          <cell r="J23" t="str">
            <v>En construcción</v>
          </cell>
          <cell r="K23" t="str">
            <v>Existe una metodología para el desarrollo de proyectos TI</v>
          </cell>
          <cell r="L23">
            <v>60</v>
          </cell>
          <cell r="M23" t="str">
            <v xml:space="preserve">La metodología debe incluir aspectos referentes al aseguramiento de los activos de información y del desarrollo de proyectos, tomando como base la gestión de riesgos. Definir el la metodologia de arquitectura empresarial aspectos referentes a seguridad de la información </v>
          </cell>
        </row>
        <row r="24">
          <cell r="F24" t="str">
            <v>A.6.2</v>
          </cell>
          <cell r="G24" t="str">
            <v>Modelo de Madurez Gestionado</v>
          </cell>
          <cell r="L24">
            <v>80</v>
          </cell>
        </row>
        <row r="25">
          <cell r="F25" t="str">
            <v>A.6.2.1</v>
          </cell>
          <cell r="I25" t="str">
            <v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v>
          </cell>
          <cell r="J25" t="str">
            <v>En construcción</v>
          </cell>
          <cell r="K25" t="str">
            <v>Se tiene una política específica para la gestión de sistemas de información y servicios tecnológicos y administración de redes, donde se señala las condiciones de uso de equipos, dispositivos y redes de la Entidad</v>
          </cell>
          <cell r="L25">
            <v>100</v>
          </cell>
          <cell r="M25" t="str">
            <v xml:space="preserve">Diseñar controles específicos con base a la política </v>
          </cell>
        </row>
        <row r="26">
          <cell r="F26" t="str">
            <v>A.6.2.2</v>
          </cell>
          <cell r="H26" t="str">
            <v>PR.AC-3</v>
          </cell>
          <cell r="I26" t="str">
            <v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v>
          </cell>
          <cell r="J26" t="str">
            <v>En construcción</v>
          </cell>
          <cell r="K26" t="str">
            <v xml:space="preserve">Aunque se reconocen las directrices para la implementación del teletrabajo dentro de la Entidad, se debe analizar su viabilidad para realizar la posterior implementación. 
Actualmente se cuenta con herramientas e infraestructura que permite desarrollar trabajo virtual, estas condiciones a pesar que no son propias del teletrabajo, proporcionan una linea base al respecto. </v>
          </cell>
          <cell r="L26">
            <v>60</v>
          </cell>
          <cell r="M26" t="str">
            <v>Documento de analisis de viabilidad de teletrabajo en Canal Trece</v>
          </cell>
        </row>
        <row r="28">
          <cell r="D28" t="str">
            <v>SEGURIDAD DE LOS RECURSOS HUMANOS</v>
          </cell>
          <cell r="F28" t="str">
            <v>A.7</v>
          </cell>
          <cell r="L28">
            <v>84</v>
          </cell>
        </row>
        <row r="29">
          <cell r="F29" t="str">
            <v>A.7.1</v>
          </cell>
          <cell r="G29" t="str">
            <v>Modelo de Madurez Definido</v>
          </cell>
          <cell r="L29">
            <v>80</v>
          </cell>
        </row>
        <row r="30">
          <cell r="F30" t="str">
            <v>A.7.1.1</v>
          </cell>
          <cell r="H30" t="str">
            <v>PR.DS-5
PR.IP-11</v>
          </cell>
          <cell r="I30" t="str">
            <v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v>
          </cell>
          <cell r="J30" t="str">
            <v>Check List Documentos solicitados a persona natural y jurídica</v>
          </cell>
          <cell r="K30" t="str">
            <v xml:space="preserve">El área jurídica realiza las validaciones respectivas sobre los perfiles, candidatos, antecedentes y demás relacionados. Adicionalmente se deja registro en los portales de contratación para consulta de la ciudadania </v>
          </cell>
          <cell r="L30">
            <v>80</v>
          </cell>
          <cell r="M30" t="str">
            <v xml:space="preserve">Inclusión de la validación de documentos dentro de los procesos en seguridad de la información </v>
          </cell>
        </row>
        <row r="31">
          <cell r="F31" t="str">
            <v>A.7.1.2</v>
          </cell>
          <cell r="H31" t="str">
            <v>PR.DS-5</v>
          </cell>
          <cell r="K31" t="str">
            <v>Aunque se reconoce el cumplimiento de aspectos relacionados con la seguridad de la información por parte de los empleados, no esta documentado dentro de los contratos. Se incluye una obligación referente a la realización de cursos virtuales ofrecidos por la Entidad, donde se incluye temas relacionados con seguridad de la información</v>
          </cell>
          <cell r="L31">
            <v>80</v>
          </cell>
          <cell r="M31" t="str">
            <v xml:space="preserve">Reconocimiento de las políticas específicas en seguridad de la información por parte de todos los colaboradores de la Entidad. </v>
          </cell>
        </row>
        <row r="32">
          <cell r="F32" t="str">
            <v>A.7.1.2</v>
          </cell>
          <cell r="G32" t="str">
            <v>Modelo de Madurez Definido</v>
          </cell>
          <cell r="J32" t="str">
            <v xml:space="preserve"> </v>
          </cell>
          <cell r="L32">
            <v>93</v>
          </cell>
        </row>
        <row r="33">
          <cell r="F33" t="str">
            <v>A.7.2.1</v>
          </cell>
          <cell r="H33" t="str">
            <v>ID.GV-2</v>
          </cell>
          <cell r="I33" t="str">
            <v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v>
          </cell>
          <cell r="K33" t="str">
            <v>Se tiene un plan de seguridad de la información, plan de tratamiento de riesgos, políticas específicas en seg. Info. Y plan para la divulgación del MSPI</v>
          </cell>
          <cell r="L33">
            <v>100</v>
          </cell>
          <cell r="M33" t="str">
            <v xml:space="preserve">Implementar el plan de divulagación en seguridad de la información </v>
          </cell>
        </row>
        <row r="34">
          <cell r="F34" t="str">
            <v>A.7.2.2</v>
          </cell>
          <cell r="G34" t="str">
            <v>Componente planeación
Modelo de Madurez Inicial</v>
          </cell>
          <cell r="H34" t="str">
            <v>PR.AT-1
PR.AT-2
PR.AT-3
PR.AT-4
PR.AT-5</v>
          </cell>
          <cell r="I34" t="str">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ell>
          <cell r="J34" t="str">
            <v xml:space="preserve">Plan de Comunicaciones estrategia gobierno digital </v>
          </cell>
          <cell r="K34" t="str">
            <v xml:space="preserve">Se está aplicando el plan de sensibilización en seguridad de la información </v>
          </cell>
          <cell r="L34">
            <v>100</v>
          </cell>
          <cell r="M34" t="str">
            <v>Divulgación y aplicación del plan desarrollado</v>
          </cell>
        </row>
        <row r="35">
          <cell r="F35" t="str">
            <v>A.7.2.3</v>
          </cell>
          <cell r="I35" t="str">
            <v>Pregunte cual es el proceso disciplinario que se sigue cuando se verifica que ha ocurrido una violación a la seguridad de la información, quien y como se determina la sanción al infractor?</v>
          </cell>
          <cell r="J35" t="str">
            <v>En proceso</v>
          </cell>
          <cell r="K35" t="str">
            <v>Se agrega en el documento de políticas específicas un apartado que indica las sanciones por incumplimiento de la misma</v>
          </cell>
          <cell r="L35">
            <v>80</v>
          </cell>
          <cell r="M35" t="str">
            <v xml:space="preserve">Documentar en una politica de seguridad especifica los procesos que deben ser llevados a cabo ante violaciones a la seguriddad a los activos de información </v>
          </cell>
        </row>
        <row r="36">
          <cell r="F36" t="str">
            <v xml:space="preserve">A.7.3 </v>
          </cell>
          <cell r="G36" t="str">
            <v>Modelo de Madurez Definido</v>
          </cell>
          <cell r="L36">
            <v>80</v>
          </cell>
        </row>
        <row r="37">
          <cell r="F37" t="str">
            <v>A.7.3.1</v>
          </cell>
          <cell r="H37" t="str">
            <v>PR.DS-5
PR.IP-11</v>
          </cell>
          <cell r="I37" t="str">
            <v xml:space="preserve">
Revisar los acuerdos de confidencialidad, verificando que deben acordar que después de terminada la relación laboral o contrato seguirán vigentes por un periodo de tiempo.
</v>
          </cell>
          <cell r="J37" t="str">
            <v>Acuerdo de confidencialidad incluido en los contratos celebrados</v>
          </cell>
          <cell r="K37" t="str">
            <v xml:space="preserve">Aunque los contratos celebrados por el Canal tienen una clausula para confidencialidad de la información, debe especificarse dentro de las politicas de seguridad de la información. </v>
          </cell>
          <cell r="L37">
            <v>80</v>
          </cell>
          <cell r="M37" t="str">
            <v>La política de confidencialidad se encuentra presente en los contratos de los colaboradores de la Entidad</v>
          </cell>
        </row>
        <row r="39">
          <cell r="D39" t="str">
            <v>GESTIÓN DE ACTIVOS</v>
          </cell>
          <cell r="F39" t="str">
            <v>A.8</v>
          </cell>
          <cell r="L39">
            <v>79</v>
          </cell>
        </row>
        <row r="40">
          <cell r="F40" t="str">
            <v>A.8.1</v>
          </cell>
          <cell r="G40" t="str">
            <v>Modelo de Madurez Gestionado</v>
          </cell>
          <cell r="I40" t="str">
            <v xml:space="preserve">
</v>
          </cell>
          <cell r="L40">
            <v>90</v>
          </cell>
        </row>
        <row r="41">
          <cell r="F41" t="str">
            <v>A.8.1.1</v>
          </cell>
          <cell r="G41" t="str">
            <v>Componente Planificación
Modelo de madurez inicial</v>
          </cell>
          <cell r="H41" t="str">
            <v>ID AM-1
ID AM-2
ID.AM-5</v>
          </cell>
          <cell r="I41" t="str">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ell>
          <cell r="J41" t="str">
            <v>Inventario de activos de información V1</v>
          </cell>
          <cell r="K41" t="str">
            <v>Inventario de activos de información v2</v>
          </cell>
          <cell r="L41">
            <v>100</v>
          </cell>
          <cell r="M41" t="str">
            <v>Se tiene un inventario de activos de información aprobado por la Gerencia de la Entidad</v>
          </cell>
        </row>
        <row r="42">
          <cell r="F42" t="str">
            <v>A.8.1.2</v>
          </cell>
          <cell r="H42" t="str">
            <v>ID AM-1
ID AM-2</v>
          </cell>
          <cell r="I42" t="str">
            <v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v>
          </cell>
          <cell r="J42" t="str">
            <v>En desarrollo</v>
          </cell>
          <cell r="K42" t="str">
            <v>Actualmente estan siendo asignados los responsables dentro del inventario de activos de información, sin embargo nse debe establecer un procedimiento para su asignación y uso</v>
          </cell>
          <cell r="L42">
            <v>80</v>
          </cell>
          <cell r="M42" t="str">
            <v xml:space="preserve">Procedimiento para la asignación de responsables sobre los activos de información </v>
          </cell>
        </row>
        <row r="43">
          <cell r="F43" t="str">
            <v>A.8.1.3</v>
          </cell>
          <cell r="I43" t="str">
            <v xml:space="preserve">Pregunte por la política, procedimiento, directriz o lineamiento que defina el uso aceptable de los activos, verifique que es conocida por los empleados y usuarios de partes externas que usan activos de la Entidad o tienen acceso a ellos. </v>
          </cell>
          <cell r="J43" t="str">
            <v>En desarrollo</v>
          </cell>
          <cell r="K43" t="str">
            <v xml:space="preserve">Se tiene una política específica para el uso y clasificación de los activos de información </v>
          </cell>
          <cell r="L43">
            <v>80</v>
          </cell>
          <cell r="M43" t="str">
            <v xml:space="preserve">Diseño de controles específicos </v>
          </cell>
        </row>
        <row r="44">
          <cell r="F44" t="str">
            <v>A.8.1.4</v>
          </cell>
          <cell r="H44" t="str">
            <v>PR.IP-11</v>
          </cell>
          <cell r="I44" t="str">
            <v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v>
          </cell>
          <cell r="J44" t="str">
            <v>En desarrollo</v>
          </cell>
          <cell r="K44" t="str">
            <v>Se tiene una política específica para la gestión de sistemas de información y servicios tecnológicos, administración de redes y administración de perfiles control de acceso</v>
          </cell>
          <cell r="L44">
            <v>100</v>
          </cell>
          <cell r="M44" t="str">
            <v xml:space="preserve">Diseño de controles específicos </v>
          </cell>
        </row>
        <row r="45">
          <cell r="F45" t="str">
            <v>A.8.2</v>
          </cell>
          <cell r="L45">
            <v>47</v>
          </cell>
        </row>
        <row r="46">
          <cell r="F46" t="str">
            <v>A.8.2.1</v>
          </cell>
          <cell r="G46" t="str">
            <v>Modelo de Madurez Inicial</v>
          </cell>
          <cell r="I46" t="str">
            <v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v>
          </cell>
          <cell r="J46" t="str">
            <v>En desarrollo</v>
          </cell>
          <cell r="K46" t="str">
            <v xml:space="preserve">Diseñar un procedimeinto para la clasificación de activos de información </v>
          </cell>
          <cell r="L46">
            <v>60</v>
          </cell>
          <cell r="M46" t="str">
            <v>Política de uso y clasificación de activos de información existente</v>
          </cell>
        </row>
        <row r="47">
          <cell r="F47" t="str">
            <v>A.8.2.2</v>
          </cell>
          <cell r="H47" t="str">
            <v>PR.DS-5
PR.PT-2</v>
          </cell>
          <cell r="I47" t="str">
            <v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v>
          </cell>
          <cell r="J47" t="str">
            <v>En desarrollo</v>
          </cell>
          <cell r="K47" t="str">
            <v xml:space="preserve">Aunque se está realizando el levantamiento de los activos de información, se debe documentar unprocedimiento para el etiquetado de la información </v>
          </cell>
          <cell r="L47">
            <v>40</v>
          </cell>
          <cell r="M47" t="str">
            <v>Documentar un procedimiento de etiquetado sobre la información física y digital (metadatos)</v>
          </cell>
        </row>
        <row r="48">
          <cell r="F48" t="str">
            <v>A.8.2.3</v>
          </cell>
          <cell r="H48" t="str">
            <v>PR.DS-1
PR.DS-2
PR.DS-3
PR.DS-5
PR.IP-6
PR.PT-2</v>
          </cell>
          <cell r="I48" t="str">
            <v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v>
          </cell>
          <cell r="J48" t="str">
            <v>En desarrollo</v>
          </cell>
          <cell r="K48" t="str">
            <v>Aunque se está realizando el levantamiento de los activos de información y se tiene un procedimiento para la creación y almacenamiento de copias de seguridad, se debe documentar un procedimiento y buenas prácticas para el manejo de la información</v>
          </cell>
          <cell r="L48">
            <v>40</v>
          </cell>
          <cell r="M48" t="str">
            <v xml:space="preserve">Documentar un procedimiento para el manejo de la información de acuerdo a su clasificación </v>
          </cell>
        </row>
        <row r="49">
          <cell r="F49" t="str">
            <v xml:space="preserve">A.8.3 </v>
          </cell>
          <cell r="L49">
            <v>100</v>
          </cell>
        </row>
        <row r="50">
          <cell r="F50" t="str">
            <v>A.8.3.1</v>
          </cell>
          <cell r="H50" t="str">
            <v>PR.DS-3
PR.IP-6
PR.PT-2</v>
          </cell>
          <cell r="I50" t="str">
            <v>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v>
          </cell>
          <cell r="J50" t="str">
            <v>En desarrollo</v>
          </cell>
          <cell r="K50" t="str">
            <v>Se tiene una política sobre el uso de dispositivos de almacenamiento externo</v>
          </cell>
          <cell r="L50">
            <v>100</v>
          </cell>
          <cell r="M50" t="str">
            <v>Documentar buenas prácticas para el uso de medios removibles.</v>
          </cell>
        </row>
        <row r="51">
          <cell r="F51" t="str">
            <v>A.8.3.2</v>
          </cell>
          <cell r="H51" t="str">
            <v>PR.DS-3
PR.IP-6</v>
          </cell>
          <cell r="I51" t="str">
            <v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v>
          </cell>
          <cell r="J51" t="str">
            <v>En desarrollo</v>
          </cell>
          <cell r="K51" t="str">
            <v>Se tiene un para la disposición de desechos tecnológicos</v>
          </cell>
          <cell r="L51">
            <v>100</v>
          </cell>
          <cell r="M51" t="str">
            <v>Diseñar buenas prácticas para la eliminación de medios que contengan información de la Entidad</v>
          </cell>
        </row>
        <row r="52">
          <cell r="F52" t="str">
            <v>A.8.3.3</v>
          </cell>
          <cell r="H52" t="str">
            <v>PR.DS-3
PR.PT-2</v>
          </cell>
          <cell r="I52" t="str">
            <v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v>
          </cell>
          <cell r="J52" t="str">
            <v>En desarrollo</v>
          </cell>
          <cell r="K52" t="str">
            <v>Se tiene una política sobre el uso de dispositivos de almacenamiento externo</v>
          </cell>
          <cell r="L52">
            <v>100</v>
          </cell>
          <cell r="M52" t="str">
            <v xml:space="preserve">Diseñar buenas prácticas para el transporte de información por medio físicos y digitales </v>
          </cell>
        </row>
        <row r="54">
          <cell r="D54" t="str">
            <v>ASPECTOS DE SEGURIDAD DE LA INFORMACIÓN DE LA GESTIÓN DE LA CONTINUIDAD DEL NEGOCIO</v>
          </cell>
          <cell r="F54" t="str">
            <v>A.17</v>
          </cell>
          <cell r="L54">
            <v>43.5</v>
          </cell>
        </row>
        <row r="55">
          <cell r="F55" t="str">
            <v>A.17.1</v>
          </cell>
          <cell r="L55">
            <v>47</v>
          </cell>
        </row>
        <row r="56">
          <cell r="F56" t="str">
            <v>A.17.1.1</v>
          </cell>
          <cell r="G56" t="str">
            <v>Modelo de Madurez Gestionado</v>
          </cell>
          <cell r="H56" t="str">
            <v>ID.BE-5
PR.IP-9</v>
          </cell>
          <cell r="I56" t="str">
            <v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Tenga en cuenta para la calificación: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 están en 40.
2) Si se reconoce la importancia de ampliar los planes de continuidad de del negocio a otros procesos, pero aun no se pueden incluir ni trabajar con ellos, están en 60.
</v>
          </cell>
          <cell r="J56" t="str">
            <v>En desarrollo</v>
          </cell>
          <cell r="K56" t="str">
            <v>Actualmente la entidad no cuenta con BCP ni DRP. Se documenta una política de continuidad de negocio</v>
          </cell>
          <cell r="L56">
            <v>60</v>
          </cell>
          <cell r="M56" t="str">
            <v>Desarrollar un CP y DRP de acuerdo a las condiciones tecnicas y financieras de la Entidad</v>
          </cell>
        </row>
        <row r="57">
          <cell r="F57" t="str">
            <v>A.17.1.2</v>
          </cell>
          <cell r="G57" t="str">
            <v>Modelo de Madurez Definido</v>
          </cell>
          <cell r="H57" t="str">
            <v>ID.BE-5
PR.IP-4
PR.IP-9
PR.IP-9</v>
          </cell>
          <cell r="I57" t="str">
            <v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v>
          </cell>
          <cell r="J57" t="str">
            <v>En desarrollo</v>
          </cell>
          <cell r="K57" t="str">
            <v>Actualmente la entidad no cuenta con BCP ni DRP.</v>
          </cell>
          <cell r="L57">
            <v>60</v>
          </cell>
          <cell r="M57" t="str">
            <v>Desarrollar un CP y DRP de acuerdo a las condiciones tecnicas y financieras de la Entidad</v>
          </cell>
        </row>
        <row r="58">
          <cell r="F58" t="str">
            <v>A.17.1.3</v>
          </cell>
          <cell r="G58" t="str">
            <v>Modelo de Madurez Optimizado</v>
          </cell>
          <cell r="H58" t="str">
            <v>PR.IP-4
PR.IP-10</v>
          </cell>
          <cell r="I58" t="str">
            <v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v>
          </cell>
          <cell r="J58" t="str">
            <v>En desarrollo</v>
          </cell>
          <cell r="K58" t="str">
            <v>Actualmente la entidad no cuenta con BCP ni DRP.</v>
          </cell>
          <cell r="L58">
            <v>20</v>
          </cell>
          <cell r="M58" t="str">
            <v>Desarrollar un CP y DRP de acuerdo a las condiciones tecnicas y financieras de la Entidad</v>
          </cell>
        </row>
        <row r="59">
          <cell r="F59" t="str">
            <v xml:space="preserve">A.17.2 </v>
          </cell>
          <cell r="L59">
            <v>40</v>
          </cell>
        </row>
        <row r="60">
          <cell r="F60" t="str">
            <v>A.17.2.1</v>
          </cell>
          <cell r="H60" t="str">
            <v>ID.BE-5</v>
          </cell>
          <cell r="I60" t="str">
            <v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v>
          </cell>
          <cell r="J60" t="str">
            <v>En desarrollo</v>
          </cell>
          <cell r="K60" t="str">
            <v>Se cuentan con arquitecturas redundantes pero no para todos los servicios tecnológicos</v>
          </cell>
          <cell r="L60">
            <v>40</v>
          </cell>
          <cell r="M60" t="str">
            <v>Implementar arquitecturas redundates que respondan a las necesidades de aseguramiento ante desastres</v>
          </cell>
        </row>
        <row r="62">
          <cell r="D62" t="str">
            <v>CUMPLIMIENTO</v>
          </cell>
          <cell r="F62" t="str">
            <v>A.18</v>
          </cell>
          <cell r="L62">
            <v>70</v>
          </cell>
        </row>
        <row r="63">
          <cell r="F63" t="str">
            <v xml:space="preserve">A.18.1 </v>
          </cell>
          <cell r="H63" t="str">
            <v>ID.GV-3</v>
          </cell>
          <cell r="I63" t="str">
            <v>De acuerdo a la NIST:  Los requerimientos legales y regulatorios respecto de la ciberseguridad, incluyendo la privacidad y las libertades y obligaciones civiles, son entendidos y gestionados.</v>
          </cell>
          <cell r="L63">
            <v>100</v>
          </cell>
        </row>
        <row r="64">
          <cell r="F64" t="str">
            <v>A.18.1.1</v>
          </cell>
          <cell r="G64" t="str">
            <v>Modelo de Madurez Gestionado Cuantitativamente</v>
          </cell>
          <cell r="I64" t="str">
            <v xml:space="preserve">Solicite la relación de requisitos legales, reglamentarios, estatutarios, que le aplican a la Entidad (Normograma). 
Indague si existe un responsable de identificarlos y se definen los responsables para su cumplimiento.
</v>
          </cell>
          <cell r="J64" t="str">
            <v>Normograma_2016</v>
          </cell>
          <cell r="L64">
            <v>100</v>
          </cell>
          <cell r="M64" t="str">
            <v xml:space="preserve">La entidad cuenta con un normograma </v>
          </cell>
        </row>
        <row r="65">
          <cell r="F65" t="str">
            <v>A.18.1.2</v>
          </cell>
          <cell r="I65" t="str">
            <v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v>
          </cell>
          <cell r="J65" t="str">
            <v xml:space="preserve">Inventario de Licencias de software 
Licenciamiento de derechos de Autor V1
</v>
          </cell>
          <cell r="K65" t="str">
            <v>Se tiene una política para la gestión de sistemas de información y servicios tecnológicos donde se especefica un apartado para el uso de software legal y derechos de autor</v>
          </cell>
          <cell r="L65">
            <v>100</v>
          </cell>
          <cell r="M65" t="str">
            <v>Documentar buenas prácticas en el uso de software y derechos de autor</v>
          </cell>
        </row>
        <row r="66">
          <cell r="F66" t="str">
            <v>A.18.1.3</v>
          </cell>
          <cell r="H66" t="str">
            <v>PR.IP-4</v>
          </cell>
          <cell r="I66" t="str">
            <v>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v>
          </cell>
          <cell r="J66" t="str">
            <v>Tablas de retención documental 2015</v>
          </cell>
          <cell r="L66">
            <v>100</v>
          </cell>
          <cell r="M66" t="str">
            <v>La entidad cuenta con TRD´s</v>
          </cell>
        </row>
        <row r="67">
          <cell r="F67" t="str">
            <v>A.18.1.4</v>
          </cell>
          <cell r="H67" t="str">
            <v>DE.DP-2</v>
          </cell>
          <cell r="I67" t="str">
            <v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v>
          </cell>
          <cell r="J67" t="str">
            <v>Politica de Protección de Datos Personales V1</v>
          </cell>
          <cell r="K67" t="str">
            <v xml:space="preserve">Aunque se cuenta con una política de tratamiento de datos personales y el registro de bases de datos ante la SIC, esta debe ser aprobada por la alta dirección </v>
          </cell>
          <cell r="L67">
            <v>100</v>
          </cell>
          <cell r="M67" t="str">
            <v>Política de protección de datos personales aprobada</v>
          </cell>
        </row>
        <row r="68">
          <cell r="F68" t="str">
            <v>A.18.1.5</v>
          </cell>
          <cell r="I68" t="str">
            <v>n/a</v>
          </cell>
          <cell r="L68" t="str">
            <v>n/a</v>
          </cell>
        </row>
        <row r="69">
          <cell r="F69" t="str">
            <v xml:space="preserve">A.18.2 </v>
          </cell>
          <cell r="G69" t="str">
            <v>Modelo de Madurez Gestionado Cuantitativamente</v>
          </cell>
          <cell r="L69">
            <v>40</v>
          </cell>
        </row>
        <row r="70">
          <cell r="F70" t="str">
            <v>A.18.2.1</v>
          </cell>
          <cell r="I70" t="str">
            <v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v>
          </cell>
          <cell r="J70" t="str">
            <v xml:space="preserve">Plan de Auditorias </v>
          </cell>
          <cell r="K70" t="str">
            <v>Existe un plan de auditoria donde se realizan verificaciones al area de TI sobre la existencia de la seguridad de la información dentro de la Entidad
Se establecen planes de mejoramiento de acuerdo a las auditorias planeadas y ejecutadas</v>
          </cell>
          <cell r="L70">
            <v>60</v>
          </cell>
          <cell r="M70" t="str">
            <v>Archivar los resultados de las auditorias hechas al área donde se evidencia la verificación de aspectos relacionados con seguridad de la información</v>
          </cell>
        </row>
        <row r="71">
          <cell r="F71" t="str">
            <v>A.18.2.2</v>
          </cell>
          <cell r="H71" t="str">
            <v>PR.IP-12</v>
          </cell>
          <cell r="I71" t="str">
            <v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v>
          </cell>
          <cell r="J71" t="str">
            <v xml:space="preserve">En construcción </v>
          </cell>
          <cell r="K71" t="str">
            <v>Aunque existen procedimientos para la verificación de los componentes de hardware y software, se deben alinear los procesos con el fin de realizar revisiones periodicas sobre los mismos</v>
          </cell>
          <cell r="L71">
            <v>20</v>
          </cell>
          <cell r="M71" t="str">
            <v>Plan de revisiones a los procedimientos del area de TI</v>
          </cell>
        </row>
        <row r="72">
          <cell r="F72" t="str">
            <v>A.18.2.3</v>
          </cell>
          <cell r="H72" t="str">
            <v>ID.RA-1</v>
          </cell>
          <cell r="I72" t="str">
            <v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v>
          </cell>
          <cell r="J72" t="str">
            <v>Analisis de Seguridad Stefanini SYSMAN - CIBERGOV</v>
          </cell>
          <cell r="K72" t="str">
            <v xml:space="preserve">Aunque se han desarrollado evaluaciones de seguridad, se debe disponer de una estrategia y los recursos para consultorias en seguridad de la información </v>
          </cell>
          <cell r="L72">
            <v>40</v>
          </cell>
          <cell r="M72" t="str">
            <v xml:space="preserve">Disponer de los recursos necesarios para la contratación de una consultoria en seguridad de la información </v>
          </cell>
        </row>
        <row r="74">
          <cell r="F74" t="str">
            <v>A.15</v>
          </cell>
          <cell r="L74">
            <v>60</v>
          </cell>
        </row>
        <row r="75">
          <cell r="F75" t="str">
            <v>A.15.1</v>
          </cell>
          <cell r="G75" t="str">
            <v>Modelo de Madurez Definido</v>
          </cell>
          <cell r="I75" t="str">
            <v>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v>
          </cell>
          <cell r="J75" t="str">
            <v>En construcción</v>
          </cell>
          <cell r="K75" t="str">
            <v>En los contratos suscritos con proveedores existen clausulas de confidencialidad sobre la información administrada. Existe una política de administración de perfiles y control de acceso</v>
          </cell>
          <cell r="L75">
            <v>60</v>
          </cell>
          <cell r="M75" t="str">
            <v>Documentar buenas prácticas donde se mencione la relación con proveedores para el mantenimiento de sistemas de información y servicios tecnológicos prestados por terceros</v>
          </cell>
        </row>
        <row r="76">
          <cell r="F76" t="str">
            <v>A.15.2</v>
          </cell>
          <cell r="G76" t="str">
            <v>Modelo de Madurez Definido</v>
          </cell>
          <cell r="I76" t="str">
            <v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v>
          </cell>
          <cell r="J76" t="str">
            <v>En construcción</v>
          </cell>
          <cell r="K76" t="str">
            <v>En los contratos suscritos con proveedores existen clausulas de confidencialidad sobre la información administrada. Existe una política de administración de perfiles y control de acceso. Se tiene un procedimeinto para el mantenimiento de sistemas de información donde se especifica la relación con proveedores</v>
          </cell>
          <cell r="L76">
            <v>60</v>
          </cell>
          <cell r="M76" t="str">
            <v>Documentar buenas prácticas donde se mencione la relación con proveedores para el mantenimiento de sistemas de información y servicios tecnológicos prestados por terceros</v>
          </cell>
        </row>
      </sheetData>
      <sheetData sheetId="5">
        <row r="13">
          <cell r="E13" t="str">
            <v>A.9</v>
          </cell>
          <cell r="F13" t="str">
            <v>Componente planificación y modelo de madurez nivel gestionado</v>
          </cell>
          <cell r="K13">
            <v>95</v>
          </cell>
        </row>
        <row r="14">
          <cell r="E14" t="str">
            <v>A.9.1</v>
          </cell>
          <cell r="F14" t="str">
            <v>Modelo de madurez definido</v>
          </cell>
          <cell r="K14">
            <v>100</v>
          </cell>
        </row>
        <row r="15">
          <cell r="E15" t="str">
            <v>A.9.1.1</v>
          </cell>
          <cell r="G15" t="str">
            <v>PR.DS-5</v>
          </cell>
          <cell r="H15" t="str">
            <v>Revisar que la 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v>
          </cell>
          <cell r="I15" t="str">
            <v>En construcción</v>
          </cell>
          <cell r="J15" t="str">
            <v>Se documenta una política de administración de perfiles y control de acceso</v>
          </cell>
          <cell r="K15">
            <v>100</v>
          </cell>
        </row>
        <row r="16">
          <cell r="E16" t="str">
            <v>A.9.1.2</v>
          </cell>
          <cell r="G16" t="str">
            <v>PR.AC-4
PR.DS-5
PR.PT-3</v>
          </cell>
          <cell r="H16" t="str">
            <v>Revisar la 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v>
          </cell>
          <cell r="I16" t="str">
            <v>En construcción</v>
          </cell>
          <cell r="J16" t="str">
            <v>Se documenta una política de administración de redes</v>
          </cell>
          <cell r="K16">
            <v>100</v>
          </cell>
        </row>
        <row r="17">
          <cell r="E17" t="str">
            <v xml:space="preserve">A.9.2 </v>
          </cell>
          <cell r="F17" t="str">
            <v>Modelo de madurez gestionado cuantitativamente</v>
          </cell>
          <cell r="K17">
            <v>97</v>
          </cell>
        </row>
        <row r="18">
          <cell r="E18" t="str">
            <v xml:space="preserve">A.9.2.1 </v>
          </cell>
          <cell r="G18" t="str">
            <v>PR.AC-1</v>
          </cell>
          <cell r="H18" t="str">
            <v>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v>
          </cell>
          <cell r="I18" t="str">
            <v>ASIGNACIÓN DE EQUIPOS DE COMPUTO Y CREDENCIALES DE USUARIO V.0</v>
          </cell>
          <cell r="J18" t="str">
            <v>Actualmente se tiene documentado un procedimiento para la asignación conjunta de equipos de computo, usuarios y contraseña de los sistemas de información y herramientas tecnológicas de la Entidad</v>
          </cell>
          <cell r="K18">
            <v>100</v>
          </cell>
        </row>
        <row r="19">
          <cell r="E19" t="str">
            <v>A.9.2.2</v>
          </cell>
          <cell r="G19" t="str">
            <v>PR.AC-1</v>
          </cell>
          <cell r="H19" t="str">
            <v>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v>
          </cell>
          <cell r="I19" t="str">
            <v>ASIGNACIÓN DE EQUIPOS DE COMPUTO Y CREDENCIALES DE USUARIO V.0</v>
          </cell>
          <cell r="J19" t="str">
            <v>Actualmente se tiene documentado un procedimiento para la asignación conjunta de equipos de computo, usuarios y contraseña de los sistemas de información y herramientas tecnológicas de la Entidad</v>
          </cell>
          <cell r="K19">
            <v>100</v>
          </cell>
        </row>
        <row r="20">
          <cell r="E20" t="str">
            <v>A.9.2.3</v>
          </cell>
          <cell r="G20" t="str">
            <v>PR.AC-4
PR.DS-5</v>
          </cell>
          <cell r="H20" t="str">
            <v>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v>
          </cell>
          <cell r="I20" t="str">
            <v>ASIGNACIÓN DE EQUIPOS DE COMPUTO Y CREDENCIALES DE USUARIO V.0</v>
          </cell>
          <cell r="J20" t="str">
            <v>Actualmente se tiene documentado un procedimiento para la asignación conjunta de equipos de computo, usuarios y contraseña de los sistemas de información y herramientas tecnológicas de la Entidad</v>
          </cell>
          <cell r="K20">
            <v>100</v>
          </cell>
        </row>
        <row r="21">
          <cell r="E21" t="str">
            <v>A.9.2.4</v>
          </cell>
          <cell r="G21" t="str">
            <v>PR.AC-1</v>
          </cell>
          <cell r="H21" t="str">
            <v>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v>
          </cell>
          <cell r="I21" t="str">
            <v>ASIGNACIÓN DE EQUIPOS DE COMPUTO Y CREDENCIALES DE USUARIO V.0</v>
          </cell>
          <cell r="J21" t="str">
            <v>Se tiene documentado un procedimiento para la asignación conjunta de equipos de computo, usuarios y contraseña de los sistemas de información y herramientas tecnológicas de la Entidad, y una política para la administración de perfiles y controles de acceso</v>
          </cell>
          <cell r="K21">
            <v>100</v>
          </cell>
        </row>
        <row r="22">
          <cell r="E22" t="str">
            <v>A.9.2.5</v>
          </cell>
          <cell r="H22" t="str">
            <v>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v>
          </cell>
          <cell r="I22" t="str">
            <v>ASIGNACIÓN DE EQUIPOS DE COMPUTO Y CREDENCIALES DE USUARIO V.0</v>
          </cell>
          <cell r="J22" t="str">
            <v xml:space="preserve">Aunque se tiene documentado un procedimiento para la asignación conjunta de equipos de computo, usuarios y contraseña de los sistemas de información y herramientas tecnológicas de la Entidad,  se deben crear los controles y designar responsables para su monitoreo </v>
          </cell>
          <cell r="K22">
            <v>80</v>
          </cell>
        </row>
        <row r="23">
          <cell r="E23" t="str">
            <v>A.9.2.6</v>
          </cell>
          <cell r="H23" t="str">
            <v>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v>
          </cell>
          <cell r="I23" t="str">
            <v>En construcción</v>
          </cell>
          <cell r="J23" t="str">
            <v xml:space="preserve">Se tiene documentadas politicas para gestión de sistemas de información y servicios tecnológicos, administacion de perfiles y control de acceso, uso de dispositivos de almacenamiento eterno,acceso al centro de computo </v>
          </cell>
          <cell r="K23">
            <v>100</v>
          </cell>
        </row>
        <row r="24">
          <cell r="E24" t="str">
            <v xml:space="preserve">A.9.3 </v>
          </cell>
          <cell r="F24" t="str">
            <v>Modelo de madurez definido</v>
          </cell>
          <cell r="K24">
            <v>100</v>
          </cell>
        </row>
        <row r="25">
          <cell r="E25" t="str">
            <v xml:space="preserve">A.9.3.1 </v>
          </cell>
          <cell r="G25" t="str">
            <v>PR.AC-1</v>
          </cell>
          <cell r="H25" t="str">
            <v>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v>
          </cell>
          <cell r="I25" t="str">
            <v>En construcción</v>
          </cell>
          <cell r="J25" t="str">
            <v>Se tiene documentada una política para la administración de perfiles y control de acceso</v>
          </cell>
          <cell r="K25">
            <v>100</v>
          </cell>
        </row>
        <row r="26">
          <cell r="E26" t="str">
            <v xml:space="preserve">A.9.4 </v>
          </cell>
          <cell r="F26" t="str">
            <v>Modelo de madurez gestionado cuantitativamente</v>
          </cell>
          <cell r="K26">
            <v>84</v>
          </cell>
        </row>
        <row r="27">
          <cell r="E27" t="str">
            <v xml:space="preserve">A.9.4.1 </v>
          </cell>
          <cell r="G27" t="str">
            <v>PR.AC-4
PR.DS-5</v>
          </cell>
          <cell r="H27" t="str">
            <v>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v>
          </cell>
          <cell r="I27" t="str">
            <v>En construcción</v>
          </cell>
          <cell r="J27" t="str">
            <v>Se tiene documentada una política para la administración de perfiles y control de acceso</v>
          </cell>
          <cell r="K27">
            <v>100</v>
          </cell>
        </row>
        <row r="28">
          <cell r="E28" t="str">
            <v>A.9.4.2</v>
          </cell>
          <cell r="G28" t="str">
            <v>PR.AC-1</v>
          </cell>
          <cell r="H28" t="str">
            <v>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v>
          </cell>
          <cell r="I28" t="str">
            <v>En construcción</v>
          </cell>
          <cell r="J28" t="str">
            <v>Se tiene documentada una política para la administración de perfiles y control de acceso</v>
          </cell>
          <cell r="K28">
            <v>100</v>
          </cell>
        </row>
        <row r="29">
          <cell r="E29" t="str">
            <v>A.9.4.3</v>
          </cell>
          <cell r="G29" t="str">
            <v>PR.AC-1</v>
          </cell>
          <cell r="H29" t="str">
            <v>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v>
          </cell>
          <cell r="I29" t="str">
            <v>En construcción</v>
          </cell>
          <cell r="J29" t="str">
            <v>Se tiene documentada una política para la administración de perfiles y control de acceso</v>
          </cell>
          <cell r="K29">
            <v>100</v>
          </cell>
        </row>
        <row r="30">
          <cell r="E30" t="str">
            <v>A.9.4.4</v>
          </cell>
          <cell r="G30" t="str">
            <v>PR.AC-4
PR.DS-5</v>
          </cell>
          <cell r="H30" t="str">
            <v>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v>
          </cell>
          <cell r="I30" t="str">
            <v>En construcción</v>
          </cell>
          <cell r="J30" t="str">
            <v xml:space="preserve">Se establecen controles y política para el uso de herrmientas, aplicaciones y sistemas licenciados </v>
          </cell>
          <cell r="K30">
            <v>100</v>
          </cell>
        </row>
        <row r="31">
          <cell r="E31" t="str">
            <v xml:space="preserve">A.9.4.5 </v>
          </cell>
          <cell r="G31" t="str">
            <v>PR.DS-5</v>
          </cell>
          <cell r="H31" t="str">
            <v>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v>
          </cell>
          <cell r="I31" t="str">
            <v>En construcción</v>
          </cell>
          <cell r="J31" t="str">
            <v xml:space="preserve">Se deben definir buenas prácticas para uso de código fuente </v>
          </cell>
          <cell r="K31">
            <v>20</v>
          </cell>
        </row>
        <row r="33">
          <cell r="E33" t="str">
            <v>A.10</v>
          </cell>
          <cell r="K33">
            <v>40</v>
          </cell>
        </row>
        <row r="34">
          <cell r="E34" t="str">
            <v xml:space="preserve">A.10.1 </v>
          </cell>
          <cell r="F34" t="str">
            <v>Modelo de madurez gestionado cuantitativamente</v>
          </cell>
          <cell r="K34">
            <v>40</v>
          </cell>
        </row>
        <row r="35">
          <cell r="E35" t="str">
            <v xml:space="preserve">A.10.1.1 </v>
          </cell>
          <cell r="H35" t="str">
            <v>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v>
          </cell>
          <cell r="I35" t="str">
            <v xml:space="preserve">En construcción </v>
          </cell>
          <cell r="J35" t="str">
            <v>Se cuenta con una politica para el uso de dispositivos de almacenamiento externo donde se especifica la gestión, disposición y borrado seguro</v>
          </cell>
          <cell r="K35">
            <v>40</v>
          </cell>
        </row>
        <row r="36">
          <cell r="E36" t="str">
            <v>A.10.1.2</v>
          </cell>
          <cell r="H36" t="str">
            <v>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v>
          </cell>
          <cell r="I36" t="str">
            <v xml:space="preserve">En construcción </v>
          </cell>
          <cell r="J36" t="str">
            <v>Se cuenta con una politica para el uso de dispositivos de almacenamiento externo donde se especifica la gestión, disposición y borrado seguro</v>
          </cell>
          <cell r="K36">
            <v>40</v>
          </cell>
        </row>
        <row r="38">
          <cell r="E38" t="str">
            <v>A.11</v>
          </cell>
          <cell r="K38">
            <v>61</v>
          </cell>
        </row>
        <row r="39">
          <cell r="E39" t="str">
            <v>A.11.1</v>
          </cell>
          <cell r="F39" t="str">
            <v>Modelo de madurez definido</v>
          </cell>
          <cell r="K39">
            <v>40</v>
          </cell>
        </row>
        <row r="40">
          <cell r="E40" t="str">
            <v xml:space="preserve">A.11.1.1 </v>
          </cell>
          <cell r="G40" t="str">
            <v>PR.AC-2</v>
          </cell>
          <cell r="H40" t="str">
            <v>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v>
          </cell>
          <cell r="I40" t="str">
            <v xml:space="preserve">En construcción </v>
          </cell>
          <cell r="J40" t="str">
            <v>Aunque se cuenta con la seguridad física suficiente para resgauadar los áctivos de información, se debe documentar su debido uso</v>
          </cell>
          <cell r="K40">
            <v>60</v>
          </cell>
        </row>
        <row r="41">
          <cell r="E41" t="str">
            <v xml:space="preserve">A.11.1.2 </v>
          </cell>
          <cell r="G41" t="str">
            <v>PR.AC-2
PR.MA-1</v>
          </cell>
          <cell r="H41" t="str">
            <v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v>
          </cell>
          <cell r="I41" t="str">
            <v>En construcción</v>
          </cell>
          <cell r="J41" t="str">
            <v>Se cuenta con controles de acceso físico, pero no se tienen documentadas las directrices.</v>
          </cell>
          <cell r="K41">
            <v>40</v>
          </cell>
        </row>
        <row r="42">
          <cell r="E42" t="str">
            <v>A.11.1.3</v>
          </cell>
          <cell r="H42" t="str">
            <v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v>
          </cell>
          <cell r="I42" t="str">
            <v xml:space="preserve">En construcción </v>
          </cell>
          <cell r="J42" t="str">
            <v>Aunque existen controles de acceso fisico, se debe disponer del presupuesto suficiente para implementarlos de acuerdo a las directices sugeridas por el instrumento MSPI</v>
          </cell>
          <cell r="K42">
            <v>40</v>
          </cell>
        </row>
        <row r="43">
          <cell r="E43" t="str">
            <v>A.11.1.4</v>
          </cell>
          <cell r="G43" t="str">
            <v>ID.BE-5
PR.AC-2
PR.IP-5</v>
          </cell>
          <cell r="H43" t="str">
            <v>De acuerdo a la NIST deben identificarse los elementos de resiliencia para soportar la entrega de los servicios críticos de la entidad.</v>
          </cell>
          <cell r="I43" t="str">
            <v>En construcción</v>
          </cell>
          <cell r="J43" t="str">
            <v>No se cuenta con la debida protección física contra desatres naturales, ataques maliciosos o accidentes</v>
          </cell>
          <cell r="K43">
            <v>20</v>
          </cell>
        </row>
        <row r="44">
          <cell r="E44" t="str">
            <v xml:space="preserve">A.11.1.5 </v>
          </cell>
          <cell r="F44" t="str">
            <v>Componente planeación</v>
          </cell>
          <cell r="H44" t="str">
            <v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v>
          </cell>
          <cell r="I44" t="str">
            <v xml:space="preserve">En construcción </v>
          </cell>
          <cell r="J44" t="str">
            <v>Aunque se cumplen con las restricciones de espacio para trabajo en áreas seguras, este proceso debe ser docuemntado</v>
          </cell>
          <cell r="K44">
            <v>40</v>
          </cell>
        </row>
        <row r="45">
          <cell r="E45" t="str">
            <v>A.11.1.6</v>
          </cell>
          <cell r="G45" t="str">
            <v>PR.AC-2</v>
          </cell>
          <cell r="H45" t="str">
            <v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v>
          </cell>
          <cell r="I45" t="str">
            <v xml:space="preserve">En construcción </v>
          </cell>
          <cell r="J45" t="str">
            <v>Aunque se cumplen con las restricciones de espacio para trabajo en áreas seguras, este proceso debe ser docuemntado</v>
          </cell>
          <cell r="K45">
            <v>40</v>
          </cell>
        </row>
        <row r="46">
          <cell r="E46" t="str">
            <v xml:space="preserve">A.11.2 </v>
          </cell>
          <cell r="F46" t="str">
            <v>Modelo de madurez definido</v>
          </cell>
          <cell r="K46">
            <v>82</v>
          </cell>
        </row>
        <row r="47">
          <cell r="E47" t="str">
            <v xml:space="preserve">A.11.2.1 </v>
          </cell>
          <cell r="G47" t="str">
            <v>PR.IP-5</v>
          </cell>
          <cell r="H47" t="str">
            <v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v>
          </cell>
          <cell r="I47" t="str">
            <v xml:space="preserve">En construcción </v>
          </cell>
          <cell r="J47" t="str">
            <v>Aunque se cuenta con las condiciones de seguridad a los centros de datos, se debe disponer de los recursos para su mejora</v>
          </cell>
          <cell r="K47">
            <v>60</v>
          </cell>
        </row>
        <row r="48">
          <cell r="E48" t="str">
            <v>A.11.2.2</v>
          </cell>
          <cell r="G48" t="str">
            <v>ID.BE-4
PR.IP-5</v>
          </cell>
          <cell r="H48" t="str">
            <v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v>
          </cell>
          <cell r="I48" t="str">
            <v xml:space="preserve">En constucción </v>
          </cell>
          <cell r="J48" t="str">
            <v>Actulmente se cuenta con una planta eléctrica que protege a las instalaciones del Canal ante interrupciones por fallas en el suministros</v>
          </cell>
          <cell r="K48">
            <v>80</v>
          </cell>
        </row>
        <row r="49">
          <cell r="E49" t="str">
            <v xml:space="preserve">A.11.2.3 </v>
          </cell>
          <cell r="G49" t="str">
            <v>ID.BE-4
PR.AC-2
PR.IP-5</v>
          </cell>
          <cell r="H49" t="str">
            <v>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v>
          </cell>
          <cell r="I49" t="str">
            <v>En construcción</v>
          </cell>
          <cell r="J49" t="str">
            <v xml:space="preserve">Los tramos de cableado para telecomunicaciones se encuentran protegidos de acuerdo a las normas establecidas </v>
          </cell>
          <cell r="K49">
            <v>60</v>
          </cell>
        </row>
        <row r="50">
          <cell r="E50" t="str">
            <v xml:space="preserve">A.11.2.4 </v>
          </cell>
          <cell r="G50" t="str">
            <v>PR.MA-1
PR.MA-2</v>
          </cell>
          <cell r="H50" t="str">
            <v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v>
          </cell>
          <cell r="I50" t="str">
            <v>MANTENIMIENTO CORRECTIVO Y PREVENTIVO DE T.I V.0</v>
          </cell>
          <cell r="J50" t="str">
            <v>Actualmente se cuenta con un procedimiento para el mantenimiento preventivo y correctivo de los equipos de computo actualizado</v>
          </cell>
          <cell r="K50">
            <v>100</v>
          </cell>
        </row>
        <row r="51">
          <cell r="E51" t="str">
            <v>A.11.2.5</v>
          </cell>
          <cell r="G51" t="str">
            <v>PR.MA-1</v>
          </cell>
          <cell r="H51" t="str">
            <v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v>
          </cell>
          <cell r="I51" t="str">
            <v xml:space="preserve">En construcción </v>
          </cell>
          <cell r="J51" t="str">
            <v>Actualmente se implementan los protocolos debidos para el registro via correo electronico y autorización para el retiro de activos</v>
          </cell>
          <cell r="K51">
            <v>100</v>
          </cell>
        </row>
        <row r="52">
          <cell r="E52" t="str">
            <v>A.11.2.6</v>
          </cell>
          <cell r="G52" t="str">
            <v>ID.AM-4</v>
          </cell>
          <cell r="H52" t="str">
            <v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v>
          </cell>
          <cell r="I52" t="str">
            <v>En construcción</v>
          </cell>
          <cell r="J52" t="str">
            <v xml:space="preserve">Se tiene documentada una política dára la gestión de sistemas de información y servicios tecnológicos la cual incluye el suo de los equipos de computo propios, en alquiler y personales </v>
          </cell>
          <cell r="K52">
            <v>100</v>
          </cell>
        </row>
        <row r="53">
          <cell r="E53" t="str">
            <v>A.11.2.7</v>
          </cell>
          <cell r="G53" t="str">
            <v>PR.DS-3
PR.IP-6</v>
          </cell>
          <cell r="H53" t="str">
            <v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v>
          </cell>
          <cell r="I53" t="str">
            <v>En construcción</v>
          </cell>
          <cell r="J53" t="str">
            <v>Se deben implementar herramientas para la encripción de discos
Se documenta política para el uso de dispositivos de almacenamiento removibles</v>
          </cell>
          <cell r="K53">
            <v>80</v>
          </cell>
        </row>
        <row r="54">
          <cell r="E54" t="str">
            <v xml:space="preserve">A.11.2.8 </v>
          </cell>
          <cell r="H54" t="str">
            <v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v>
          </cell>
          <cell r="I54" t="str">
            <v>En construcción</v>
          </cell>
          <cell r="J54" t="str">
            <v>Se tiene un manual de uso para conexiones VPN</v>
          </cell>
          <cell r="K54">
            <v>60</v>
          </cell>
        </row>
        <row r="55">
          <cell r="E55" t="str">
            <v>A.11.2.9</v>
          </cell>
          <cell r="G55" t="str">
            <v>PR.PT-2</v>
          </cell>
          <cell r="H55" t="str">
            <v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v>
          </cell>
          <cell r="I55" t="str">
            <v>En construcción</v>
          </cell>
          <cell r="J55" t="str">
            <v xml:space="preserve">
Se tiene una Política de escritorios y pantallas limpias</v>
          </cell>
          <cell r="K55">
            <v>100</v>
          </cell>
        </row>
        <row r="57">
          <cell r="E57" t="str">
            <v>A.12</v>
          </cell>
          <cell r="K57">
            <v>61</v>
          </cell>
        </row>
        <row r="58">
          <cell r="E58" t="str">
            <v xml:space="preserve">A.12.1 </v>
          </cell>
          <cell r="F58" t="str">
            <v>Modelo de madurez definido</v>
          </cell>
          <cell r="H58" t="str">
            <v xml:space="preserve">
</v>
          </cell>
          <cell r="K58">
            <v>45</v>
          </cell>
        </row>
        <row r="59">
          <cell r="E59" t="str">
            <v xml:space="preserve">A.12.1.1 </v>
          </cell>
          <cell r="H59" t="str">
            <v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v>
          </cell>
          <cell r="I59" t="str">
            <v>ok</v>
          </cell>
          <cell r="J59" t="str">
            <v>Procedmiento para la creación, alamcenamiento y restauración de copias de seguridad</v>
          </cell>
          <cell r="K59">
            <v>100</v>
          </cell>
        </row>
        <row r="60">
          <cell r="E60" t="str">
            <v>A.12.1.2</v>
          </cell>
          <cell r="G60" t="str">
            <v>PR.IP-1
PR.IP-3</v>
          </cell>
          <cell r="H60" t="str">
            <v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v>
          </cell>
          <cell r="I60" t="str">
            <v>En construcción</v>
          </cell>
          <cell r="J60" t="str">
            <v xml:space="preserve">Se debe documentar un procedimiento para el control de cambios sobre los componentes, servicios y sistemas </v>
          </cell>
          <cell r="K60">
            <v>20</v>
          </cell>
        </row>
        <row r="61">
          <cell r="E61" t="str">
            <v xml:space="preserve">A.12.1.3 </v>
          </cell>
          <cell r="G61" t="str">
            <v>ID.BE-4</v>
          </cell>
          <cell r="H61" t="str">
            <v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v>
          </cell>
          <cell r="I61" t="str">
            <v>En construcción</v>
          </cell>
          <cell r="J61" t="str">
            <v>Se debe estructurar y documentar la gestión de la demanda sobre la capacidad incluyendo actividades de borrado, parcial y definitivo</v>
          </cell>
          <cell r="K61">
            <v>20</v>
          </cell>
        </row>
        <row r="62">
          <cell r="E62" t="str">
            <v xml:space="preserve">A.12.1.4 </v>
          </cell>
          <cell r="G62" t="str">
            <v>PR.DS-7</v>
          </cell>
          <cell r="H62" t="str">
            <v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v>
          </cell>
          <cell r="I62" t="str">
            <v xml:space="preserve">En construcción </v>
          </cell>
          <cell r="J62" t="str">
            <v>Aunque se tienen definidos ambientes de pruebas y producción para los servicios y sistemas de la Entidad, se debe documentar el procedimiento para formalizar su uso</v>
          </cell>
          <cell r="K62">
            <v>40</v>
          </cell>
        </row>
        <row r="63">
          <cell r="E63" t="str">
            <v xml:space="preserve">A.12.2 </v>
          </cell>
          <cell r="K63">
            <v>100</v>
          </cell>
        </row>
        <row r="64">
          <cell r="E64" t="str">
            <v xml:space="preserve">A.12.2.1 </v>
          </cell>
          <cell r="F64" t="str">
            <v>Modelo de madurez gestionado</v>
          </cell>
          <cell r="G64" t="str">
            <v>PR.DS-6
DE.CM-4
RS.MI-2</v>
          </cell>
          <cell r="H64" t="str">
            <v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v>
          </cell>
          <cell r="I64" t="str">
            <v>En construcción</v>
          </cell>
          <cell r="J64" t="str">
            <v>Se tiene un política para la gestión de sistemas de información y servicios tecnológicos, donde se incluye el uso de software legal y derechos de autor
Política de acceso a los sistemas de infomación y servicios tecnológicos
Implementación de firewall y end point</v>
          </cell>
          <cell r="K64">
            <v>100</v>
          </cell>
        </row>
        <row r="65">
          <cell r="E65" t="str">
            <v xml:space="preserve">A.12.3 </v>
          </cell>
          <cell r="F65" t="str">
            <v>Modelo de madurez gestionado</v>
          </cell>
          <cell r="K65">
            <v>100</v>
          </cell>
        </row>
        <row r="66">
          <cell r="E66" t="str">
            <v xml:space="preserve">A.12.3.1 </v>
          </cell>
          <cell r="G66" t="str">
            <v>PR.DS-4
PR.IP-4</v>
          </cell>
          <cell r="H66" t="str">
            <v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v>
          </cell>
          <cell r="I66" t="str">
            <v>Plan de Backups</v>
          </cell>
          <cell r="J66" t="str">
            <v>Procedmiento para la creación, alamcenamiento y restauración de copias de seguridad</v>
          </cell>
          <cell r="K66">
            <v>100</v>
          </cell>
        </row>
        <row r="67">
          <cell r="E67" t="str">
            <v xml:space="preserve">A.12.4 </v>
          </cell>
          <cell r="F67" t="str">
            <v>Modelo de madurez gestionado cuantitativamente</v>
          </cell>
          <cell r="K67">
            <v>55</v>
          </cell>
        </row>
        <row r="68">
          <cell r="E68" t="str">
            <v xml:space="preserve">A.12.4.1 </v>
          </cell>
          <cell r="F68" t="str">
            <v>Modelo de madurez gestionado cuantitativamente</v>
          </cell>
          <cell r="G68" t="str">
            <v>PR.PT-1
DE.CM-3
RS.AN-1</v>
          </cell>
          <cell r="H68" t="str">
            <v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v>
          </cell>
          <cell r="I68" t="str">
            <v>En construcción</v>
          </cell>
          <cell r="J68" t="str">
            <v>No se tiene registro de eventos mencionados
Implementación de firewall y end point</v>
          </cell>
          <cell r="K68">
            <v>40</v>
          </cell>
        </row>
        <row r="69">
          <cell r="E69" t="str">
            <v xml:space="preserve">A.12.4.2 </v>
          </cell>
          <cell r="G69" t="str">
            <v>PR.PT-1</v>
          </cell>
          <cell r="H69" t="str">
            <v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v>
          </cell>
          <cell r="I69" t="str">
            <v xml:space="preserve">En construcción </v>
          </cell>
          <cell r="J69" t="str">
            <v xml:space="preserve">Aunque los servicios y sistemas de información generan archivos log, no se cuenta con un procedimiento para su revisión y control
Se tiene un procedimiento de soporte y mantenimiento de los sistemas de información </v>
          </cell>
          <cell r="K69">
            <v>60</v>
          </cell>
        </row>
        <row r="70">
          <cell r="E70" t="str">
            <v xml:space="preserve">A.12.4.3 </v>
          </cell>
          <cell r="G70" t="str">
            <v>PR.PT-1
RS.AN-1</v>
          </cell>
          <cell r="H70" t="str">
            <v>Revisar los registros de las actividades del administrador y del operador del sistema, los registros se deben proteger y revisar con regularidad.</v>
          </cell>
          <cell r="I70" t="str">
            <v>En construcción</v>
          </cell>
          <cell r="J70" t="str">
            <v xml:space="preserve">Aunque los servicios y sistemas de información generan archivos log, no se cuenta con un procedimiento para su revisión y control
Se tiene un procedimiento de soporte y mantenimiento de los sistemas de información </v>
          </cell>
          <cell r="K70">
            <v>60</v>
          </cell>
        </row>
        <row r="71">
          <cell r="E71" t="str">
            <v xml:space="preserve">A.12.4.4 </v>
          </cell>
          <cell r="G71" t="str">
            <v>PR.PT-1</v>
          </cell>
          <cell r="H71" t="str">
            <v>Revisar se deberían sincronizar con una única fuente de referencia de tiempo Los relojes de todos los sistemas de procesamiento de información pertinentes dentro de una organización o ámbito de seguridad se deberían sincronizar con una única fuente de referencia de tiempo.</v>
          </cell>
          <cell r="I71" t="str">
            <v>En construcción</v>
          </cell>
          <cell r="J71" t="str">
            <v xml:space="preserve">Aunque los relojes de los servicios y sistemas de información se encuentran sincronizados, no se tiene determinada una fuente única para su sincronización
Los relojes de los sistemas de información y servicios tecnológicos utilizan el servidor para sincronizar sus relojes </v>
          </cell>
          <cell r="K71">
            <v>60</v>
          </cell>
        </row>
        <row r="72">
          <cell r="E72" t="str">
            <v>A.12.5</v>
          </cell>
          <cell r="F72" t="str">
            <v>Modelo de madurez definido</v>
          </cell>
          <cell r="K72">
            <v>40</v>
          </cell>
        </row>
        <row r="73">
          <cell r="E73" t="str">
            <v xml:space="preserve">A.12.5.1 </v>
          </cell>
          <cell r="G73" t="str">
            <v>PR.DS-6
PR.IP-1
PR.IP-3
DE.CM-5</v>
          </cell>
          <cell r="H73" t="str">
            <v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v>
          </cell>
          <cell r="I73" t="str">
            <v xml:space="preserve">En construcción </v>
          </cell>
          <cell r="J73" t="str">
            <v xml:space="preserve">Aunque existen controles sobre el control operacional del software, no estan documentados 
Los sistemas de información y servicios tecnológicos se encuentran documentados, alli se muestran los procesos de instalación y configuración iniciales </v>
          </cell>
          <cell r="K73">
            <v>40</v>
          </cell>
        </row>
        <row r="74">
          <cell r="E74" t="str">
            <v xml:space="preserve">A.12.6 </v>
          </cell>
          <cell r="F74" t="str">
            <v>Modelo de madurez gestionado</v>
          </cell>
          <cell r="K74">
            <v>70</v>
          </cell>
        </row>
        <row r="75">
          <cell r="E75" t="str">
            <v xml:space="preserve">A.12.6.1 </v>
          </cell>
          <cell r="G75" t="str">
            <v>ID.RA-1
ID.RA-5
PR.IP-12
DE.CM-8
RS.MI-3</v>
          </cell>
          <cell r="H75" t="str">
            <v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v>
          </cell>
          <cell r="I75" t="str">
            <v xml:space="preserve">En construcción </v>
          </cell>
          <cell r="J75" t="str">
            <v xml:space="preserve">Aunque se realizan activiades de revisión periodica de los recursos tecnlógicos, no se encuentra documentado un plan de verificación periodica de lo mismos
Existen una matriz de vulnerabilidades donde se evidencia posibles fallas en los sistemas de información y servicios tecnológicos, asi como su forma de ser mititgadas </v>
          </cell>
          <cell r="K75">
            <v>40</v>
          </cell>
        </row>
        <row r="76">
          <cell r="E76" t="str">
            <v xml:space="preserve">A.12.6.2 </v>
          </cell>
          <cell r="G76" t="str">
            <v>PR.IP-1
PR.IP-3</v>
          </cell>
          <cell r="H76" t="str">
            <v>Revisar las restricciones y las reglas para la instalación de software por parte de los usuarios.</v>
          </cell>
          <cell r="I76" t="str">
            <v xml:space="preserve">En construcción </v>
          </cell>
          <cell r="J76" t="str">
            <v xml:space="preserve">Existe una política de administración de perfiles y control de acceso, a su vez existen controles dentro de la infraestructura y servicios tecnológicos que implementan restricciones </v>
          </cell>
          <cell r="K76">
            <v>100</v>
          </cell>
        </row>
        <row r="77">
          <cell r="E77" t="str">
            <v xml:space="preserve">A.12.7 </v>
          </cell>
          <cell r="F77" t="str">
            <v>Modelo de madurez gestionado cuantitativamente</v>
          </cell>
          <cell r="K77">
            <v>20</v>
          </cell>
        </row>
        <row r="78">
          <cell r="E78" t="str">
            <v xml:space="preserve">A.12.7.1 </v>
          </cell>
          <cell r="H78" t="str">
            <v>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v>
          </cell>
          <cell r="I78" t="str">
            <v xml:space="preserve">En construcción </v>
          </cell>
          <cell r="J78" t="str">
            <v>Aunque se han realizado auditorias al área de sistemas, debe ser documentado un plan donde se establezcan pruebas técnicas según lo sugerido por el instrumento MSPI</v>
          </cell>
          <cell r="K78">
            <v>20</v>
          </cell>
        </row>
        <row r="80">
          <cell r="E80" t="str">
            <v>A.13</v>
          </cell>
          <cell r="K80">
            <v>55</v>
          </cell>
        </row>
        <row r="81">
          <cell r="E81" t="str">
            <v xml:space="preserve">A.13.1 </v>
          </cell>
          <cell r="F81" t="str">
            <v>Modelo de madurez definido</v>
          </cell>
          <cell r="K81">
            <v>60</v>
          </cell>
        </row>
        <row r="82">
          <cell r="E82" t="str">
            <v xml:space="preserve">A.13.1.1 </v>
          </cell>
          <cell r="G82" t="str">
            <v>PR.AC-3
PR.AC-5
PR.DS-2
PR.PT-4</v>
          </cell>
          <cell r="H82" t="str">
            <v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v>
          </cell>
          <cell r="I82" t="str">
            <v>En proceso</v>
          </cell>
          <cell r="J82" t="str">
            <v xml:space="preserve">Se tiene una política para la administración de redes </v>
          </cell>
          <cell r="K82">
            <v>80</v>
          </cell>
        </row>
        <row r="83">
          <cell r="E83" t="str">
            <v xml:space="preserve">A.13.1.2 </v>
          </cell>
          <cell r="H83" t="str">
            <v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v>
          </cell>
          <cell r="I83" t="str">
            <v>En proceso</v>
          </cell>
          <cell r="J83" t="str">
            <v xml:space="preserve">Aunque se tienen establecidos roles y responsabilidades para la administración de la red de datos, se den documentar los procedimientos para su uso
Se tiene una política para la administración de redes alámbricas e inalámbricas y controles sobre las mismas </v>
          </cell>
          <cell r="K83">
            <v>60</v>
          </cell>
        </row>
        <row r="84">
          <cell r="E84" t="str">
            <v xml:space="preserve">A.13.1.3 </v>
          </cell>
          <cell r="G84" t="str">
            <v>PR.AC-5
PR.DS-5</v>
          </cell>
          <cell r="H84" t="str">
            <v>De acuerdo a NIST se debe proteger la integridad de las redes incorporando segregación donde se requiera.</v>
          </cell>
          <cell r="I84" t="str">
            <v>En proceso</v>
          </cell>
          <cell r="J84" t="str">
            <v>Aunque se tienen establecidos roles y responsabilidades para la administración de la red de datos, se den documentar los procedimientos para su uso</v>
          </cell>
          <cell r="K84">
            <v>40</v>
          </cell>
        </row>
        <row r="85">
          <cell r="E85" t="str">
            <v>A.13.2</v>
          </cell>
          <cell r="F85" t="str">
            <v>Modelo de madurez definido</v>
          </cell>
          <cell r="K85">
            <v>50</v>
          </cell>
        </row>
        <row r="86">
          <cell r="E86" t="str">
            <v xml:space="preserve">A.13.2.1 </v>
          </cell>
          <cell r="G86" t="str">
            <v>ID.AM-3
PR.AC-5
PR.AC-3
PR.DS-2
PR.DS-5
PR.PT-4</v>
          </cell>
          <cell r="H86" t="str">
            <v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v>
          </cell>
          <cell r="I86" t="str">
            <v>En proceso</v>
          </cell>
          <cell r="J86" t="str">
            <v xml:space="preserve">Aunque existen responsables sobre la administración y procesamiento de la información de la Entidad, se debe documentar su correcto uso a través de la definición de procedimientos y controles
Se tiene implementado firewally solución antivirus </v>
          </cell>
          <cell r="K86">
            <v>60</v>
          </cell>
        </row>
        <row r="87">
          <cell r="E87" t="str">
            <v xml:space="preserve">A.13.2.2 </v>
          </cell>
          <cell r="H87" t="str">
            <v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v>
          </cell>
          <cell r="I87" t="str">
            <v>En proceso</v>
          </cell>
          <cell r="J87" t="str">
            <v xml:space="preserve">Aunque existen responsables sobre la administración y procesamiento de la información de la Entidad, se debe documentar su correcto uso a través de la definición de procedimientos y controles </v>
          </cell>
          <cell r="K87">
            <v>20</v>
          </cell>
        </row>
        <row r="88">
          <cell r="E88" t="str">
            <v xml:space="preserve">A.13.2.3 </v>
          </cell>
          <cell r="G88" t="str">
            <v>PR.DS-2
PR.DS-5</v>
          </cell>
          <cell r="H88" t="str">
            <v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v>
          </cell>
          <cell r="I88" t="str">
            <v>En proceso</v>
          </cell>
          <cell r="J88" t="str">
            <v xml:space="preserve">Aunque existen responsables sobre la administración y procesamiento de la información de la Entidad, se debe documentar su correcto uso a través de la definición de procedimientos y controles </v>
          </cell>
          <cell r="K88">
            <v>40</v>
          </cell>
        </row>
        <row r="89">
          <cell r="E89" t="str">
            <v xml:space="preserve">A.13.2.4 </v>
          </cell>
          <cell r="G89" t="str">
            <v>PR.DS-5</v>
          </cell>
          <cell r="H89" t="str">
            <v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v>
          </cell>
          <cell r="I89" t="str">
            <v>En proceso</v>
          </cell>
          <cell r="J89" t="str">
            <v xml:space="preserve">Aunque existen acuerdos de confidencialidad dentro de las obligaciones contractuales, estas deben ser documentadas a través de una política de seguridad de la información
Se tienen políticas de seguridad de la información donde se especifica el uso debid de los activos de información, servicios tecnológicos, sistemas de información e infraestructura tecnológica </v>
          </cell>
          <cell r="K89">
            <v>80</v>
          </cell>
        </row>
        <row r="91">
          <cell r="E91" t="str">
            <v>A.14</v>
          </cell>
          <cell r="K91">
            <v>35</v>
          </cell>
        </row>
        <row r="92">
          <cell r="E92" t="str">
            <v xml:space="preserve">A.14.1 </v>
          </cell>
          <cell r="F92" t="str">
            <v>Modelo de madurez definido</v>
          </cell>
          <cell r="K92">
            <v>20</v>
          </cell>
        </row>
        <row r="93">
          <cell r="E93" t="str">
            <v xml:space="preserve">A.14.1.1 </v>
          </cell>
          <cell r="G93" t="str">
            <v>PR.IP-2</v>
          </cell>
          <cell r="H93" t="str">
            <v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v>
          </cell>
          <cell r="I93" t="str">
            <v>En construcción</v>
          </cell>
          <cell r="J93" t="str">
            <v>Aunque se especifican requerimientos y flujos de información para el diseño y actulaización de servicios y sistemas de información, no se documentan aspectos relacionados con seguridad de la información</v>
          </cell>
          <cell r="K93">
            <v>20</v>
          </cell>
        </row>
        <row r="94">
          <cell r="E94" t="str">
            <v xml:space="preserve">A.14.1.2 </v>
          </cell>
          <cell r="G94" t="str">
            <v>PR.DS-2
PR.DS-5
PR.DS-6</v>
          </cell>
          <cell r="H94" t="str">
            <v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v>
          </cell>
          <cell r="I94" t="str">
            <v>En construcción</v>
          </cell>
          <cell r="J94" t="str">
            <v>Actualmente no se han determinado las directirces de seguridad para servicios de las aplicaciones en redes publicas</v>
          </cell>
          <cell r="K94">
            <v>20</v>
          </cell>
        </row>
        <row r="95">
          <cell r="E95" t="str">
            <v xml:space="preserve">A.14.1.3 </v>
          </cell>
          <cell r="G95" t="str">
            <v>PR.DS-2
PR.DS-5
PR.DS-6</v>
          </cell>
          <cell r="H95" t="str">
            <v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v>
          </cell>
          <cell r="I95" t="str">
            <v>En construcción</v>
          </cell>
          <cell r="J95" t="str">
            <v xml:space="preserve">Actualmente no se han definido directrices para la protección de transacciones sobre los servicios de aplicaciones </v>
          </cell>
          <cell r="K95">
            <v>20</v>
          </cell>
        </row>
        <row r="96">
          <cell r="E96" t="str">
            <v xml:space="preserve">A.14.2 </v>
          </cell>
          <cell r="F96" t="str">
            <v>Modelo de madurez definido</v>
          </cell>
          <cell r="K96">
            <v>44</v>
          </cell>
        </row>
        <row r="97">
          <cell r="E97" t="str">
            <v>A.14.2.1</v>
          </cell>
          <cell r="G97" t="str">
            <v>PR.IP-2</v>
          </cell>
          <cell r="H97" t="str">
            <v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v>
          </cell>
          <cell r="I97" t="str">
            <v>En construcción</v>
          </cell>
          <cell r="J97" t="str">
            <v xml:space="preserve">No han sido definidas directrices para el desarrollo e implementación de software en la Entidad
Han sido documentos referente al gobierno de información, ciclos de vida, procedimiento de mantenimiento de los sistemas de información </v>
          </cell>
          <cell r="K97">
            <v>40</v>
          </cell>
        </row>
        <row r="98">
          <cell r="E98" t="str">
            <v xml:space="preserve">A.14.2.2 </v>
          </cell>
          <cell r="G98" t="str">
            <v>PR.IP-1
PR.IP-3</v>
          </cell>
          <cell r="H98" t="str">
            <v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v>
          </cell>
          <cell r="I98" t="str">
            <v>En construcción</v>
          </cell>
          <cell r="J98" t="str">
            <v>Se documentó una metodología para el desarrollo, implementación y adpatación de software</v>
          </cell>
          <cell r="K98">
            <v>60</v>
          </cell>
        </row>
        <row r="99">
          <cell r="E99" t="str">
            <v xml:space="preserve">A.14.2.3 </v>
          </cell>
          <cell r="G99" t="str">
            <v>PR.IP-1</v>
          </cell>
          <cell r="H99" t="str">
            <v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v>
          </cell>
          <cell r="I99" t="str">
            <v>En construcción</v>
          </cell>
          <cell r="J99" t="str">
            <v>Se documentó una metodología para el desarrollo, implementación y adpatación de software</v>
          </cell>
          <cell r="K99">
            <v>60</v>
          </cell>
        </row>
        <row r="100">
          <cell r="E100" t="str">
            <v xml:space="preserve">A.14.2.4 </v>
          </cell>
          <cell r="G100" t="str">
            <v>PR.IP-1</v>
          </cell>
          <cell r="H100" t="str">
            <v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v>
          </cell>
          <cell r="I100" t="str">
            <v>En construcción</v>
          </cell>
          <cell r="J100" t="str">
            <v xml:space="preserve">Se documentó una metodología para el desarrollo, implementación y adpatación de software
Han sido documentos referente al gobierno de información, ciclos de vida, procedimiento de mantenimiento de los sistemas de información </v>
          </cell>
          <cell r="K100">
            <v>40</v>
          </cell>
        </row>
        <row r="101">
          <cell r="E101" t="str">
            <v xml:space="preserve">A.14.2.5 </v>
          </cell>
          <cell r="G101" t="str">
            <v>PR.IP-2</v>
          </cell>
          <cell r="H101" t="str">
            <v>Revisar la documentación y los principios para la construcción de sistemas seguros, y aplicarlos a cualquier actividad de implementación de sistemas de información.</v>
          </cell>
          <cell r="I101" t="str">
            <v>En construcción</v>
          </cell>
          <cell r="J101" t="str">
            <v xml:space="preserve">Se documentó una metodología para el desarrollo, implementación y adpatación de software
Han sido documentos referente al gobierno de información, ciclos de vida, procedimiento de mantenimiento de los sistemas de información </v>
          </cell>
          <cell r="K101">
            <v>40</v>
          </cell>
        </row>
        <row r="102">
          <cell r="E102" t="str">
            <v>A.14.2.6</v>
          </cell>
          <cell r="H102" t="str">
            <v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v>
          </cell>
          <cell r="I102" t="str">
            <v>En construcción</v>
          </cell>
          <cell r="J102" t="str">
            <v xml:space="preserve">Se documentó una metodología para el desarrollo, implementación y adpatación de software
Han sido documentos referente al gobierno de información, ciclos de vida, procedimiento de mantenimiento de los sistemas de información </v>
          </cell>
          <cell r="K102">
            <v>40</v>
          </cell>
        </row>
        <row r="103">
          <cell r="E103" t="str">
            <v xml:space="preserve">A.14.2.7 </v>
          </cell>
          <cell r="G103" t="str">
            <v>DE.CM-6</v>
          </cell>
          <cell r="H103" t="str">
            <v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v>
          </cell>
          <cell r="I103" t="str">
            <v>En construcción</v>
          </cell>
          <cell r="J103" t="str">
            <v xml:space="preserve">Se documentó una metodología para el desarrollo, implementación y adpatación de software
Han sido documentos referente al gobierno de información, ciclos de vida, procedimiento de mantenimiento de los sistemas de información </v>
          </cell>
          <cell r="K103">
            <v>40</v>
          </cell>
        </row>
        <row r="104">
          <cell r="E104" t="str">
            <v>A.14.2.8</v>
          </cell>
          <cell r="F104" t="str">
            <v>Modelo de madurez gestionado cuantitativamente</v>
          </cell>
          <cell r="G104" t="str">
            <v>DE.DP-3</v>
          </cell>
          <cell r="H104" t="str">
            <v>Verifique en una muestra que para pasar a producción los desarrollos se realizan pruebas de seguridad. También verifique que los procesos de detección de incidentes son probados periódicamente.</v>
          </cell>
          <cell r="I104" t="str">
            <v>En construcción</v>
          </cell>
          <cell r="J104" t="str">
            <v xml:space="preserve">Se documentó una metodología para el desarrollo, implementación y adpatación de software
Han sido documentos referente al gobierno de información, ciclos de vida, procedimiento de mantenimiento de los sistemas de información </v>
          </cell>
          <cell r="K104">
            <v>40</v>
          </cell>
        </row>
        <row r="105">
          <cell r="E105" t="str">
            <v xml:space="preserve">A.14.2.9 </v>
          </cell>
          <cell r="H105" t="str">
            <v>Revisar las pruebas de aceptación de sistemas, para los sistemas de información nuevos, actualizaciones y nuevas versiones, se deberían establecer programas de prueba para aceptación y criterios de aceptación relacionados.</v>
          </cell>
          <cell r="I105" t="str">
            <v>En construcción</v>
          </cell>
          <cell r="J105" t="str">
            <v xml:space="preserve">Se documentó una metodología para el desarrollo, implementación y adpatación de software
Han sido documentos referente al gobierno de información, ciclos de vida, procedimiento de mantenimiento de los sistemas de información </v>
          </cell>
          <cell r="K105">
            <v>40</v>
          </cell>
        </row>
        <row r="106">
          <cell r="E106" t="str">
            <v xml:space="preserve">A.14.3 </v>
          </cell>
          <cell r="F106" t="str">
            <v>Modelo de madurez definido</v>
          </cell>
          <cell r="K106">
            <v>40</v>
          </cell>
        </row>
        <row r="107">
          <cell r="E107" t="str">
            <v xml:space="preserve">A.14.3.1 </v>
          </cell>
          <cell r="H107" t="str">
            <v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v>
          </cell>
          <cell r="I107" t="str">
            <v>En construcción</v>
          </cell>
          <cell r="J107" t="str">
            <v>No han sido definidas directrices para el desarrollo e implementación de software en la Entidad</v>
          </cell>
          <cell r="K107">
            <v>40</v>
          </cell>
        </row>
        <row r="109">
          <cell r="E109" t="str">
            <v>A.16</v>
          </cell>
          <cell r="K109">
            <v>46</v>
          </cell>
        </row>
        <row r="110">
          <cell r="E110" t="str">
            <v xml:space="preserve">A.16.1 </v>
          </cell>
          <cell r="K110">
            <v>46</v>
          </cell>
        </row>
        <row r="111">
          <cell r="E111" t="str">
            <v xml:space="preserve">A.16.1.1 </v>
          </cell>
          <cell r="G111" t="str">
            <v>PR.IP-9
DE.AE-2
RS.CO-1</v>
          </cell>
          <cell r="H111" t="str">
            <v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v>
          </cell>
          <cell r="I111" t="str">
            <v xml:space="preserve">En construcción </v>
          </cell>
          <cell r="J111" t="str">
            <v xml:space="preserve">Se cuenta con un documento de gestión de incidentes </v>
          </cell>
          <cell r="K111">
            <v>80</v>
          </cell>
        </row>
        <row r="112">
          <cell r="E112" t="str">
            <v xml:space="preserve">A.16.1.2 </v>
          </cell>
          <cell r="F112" t="str">
            <v>Modelo de madurez definido</v>
          </cell>
          <cell r="G112" t="str">
            <v>DE.DP-4</v>
          </cell>
          <cell r="H112" t="str">
            <v>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Tenga en cuenta para la calificación:
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v>
          </cell>
          <cell r="I112" t="str">
            <v xml:space="preserve">En construcción </v>
          </cell>
          <cell r="J112" t="str">
            <v xml:space="preserve">Se cuenta con un documento de gestión de incidentes </v>
          </cell>
          <cell r="K112">
            <v>40</v>
          </cell>
        </row>
        <row r="113">
          <cell r="E113" t="str">
            <v xml:space="preserve">A.16.1.3 </v>
          </cell>
          <cell r="F113" t="str">
            <v>Modelo de madurez definido</v>
          </cell>
          <cell r="G113" t="str">
            <v>RS.CO-2</v>
          </cell>
          <cell r="H113" t="str">
            <v>Observe si los eventos son reportados de forma consistente en toda la entidad de acuerdo a los criterios establecidos.</v>
          </cell>
          <cell r="I113" t="str">
            <v xml:space="preserve">En construcción </v>
          </cell>
          <cell r="J113" t="str">
            <v xml:space="preserve">Se cuenta con un documento de gestión de incidentes </v>
          </cell>
          <cell r="K113">
            <v>40</v>
          </cell>
        </row>
        <row r="114">
          <cell r="E114" t="str">
            <v xml:space="preserve">A.16.1.4 </v>
          </cell>
          <cell r="F114" t="str">
            <v>Madurez Inicial</v>
          </cell>
          <cell r="G114" t="str">
            <v>DE.AE-2
RS.AN-4</v>
          </cell>
          <cell r="H114" t="str">
            <v>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v>
          </cell>
          <cell r="I114" t="str">
            <v xml:space="preserve">En construcción </v>
          </cell>
          <cell r="J114" t="str">
            <v xml:space="preserve">Se cuenta con un documento de gestión de incidentes </v>
          </cell>
          <cell r="K114">
            <v>40</v>
          </cell>
        </row>
        <row r="115">
          <cell r="E115" t="str">
            <v xml:space="preserve">A.16.1.5 </v>
          </cell>
          <cell r="F115" t="str">
            <v>Modelo de madurez gestionado cuantitativamente</v>
          </cell>
          <cell r="G115" t="str">
            <v>RS.RP-1
RS.AN-1
RS.MI-2
RC.RP-1
RC.RP-1</v>
          </cell>
          <cell r="H115" t="str">
            <v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Tenga en cuenta para la calificación: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v>
          </cell>
          <cell r="I115" t="str">
            <v xml:space="preserve">En construcción </v>
          </cell>
          <cell r="J115" t="str">
            <v xml:space="preserve">Se cuenta con un documento de gestión de incidentes </v>
          </cell>
          <cell r="K115">
            <v>40</v>
          </cell>
        </row>
        <row r="116">
          <cell r="E116" t="str">
            <v xml:space="preserve">A.16.1.6 </v>
          </cell>
          <cell r="F116" t="str">
            <v>Modelo de madurez gestionado cuantitativamente</v>
          </cell>
          <cell r="G116" t="str">
            <v>DE.DP-5
RS.AN-2
RS.IM-1</v>
          </cell>
          <cell r="H116" t="str">
            <v xml:space="preserve">De acuerdo a la NIST se debe entender cual fue el impacto del incidente. Las lecciones aprendidas deben ser usadas para actualizar los planes de respuesta a los incidentes de SI. 
Tenga en cuenta para la calificación:
La Entidad aprende continuamente sobre
los incidentes de seguridad presentados.
</v>
          </cell>
          <cell r="I116" t="str">
            <v xml:space="preserve">En construcción </v>
          </cell>
          <cell r="J116" t="str">
            <v>Aunque se reconocen los roles y responsabilidades ante incidentes de seguridad de la información, estas deben ser documentadas</v>
          </cell>
          <cell r="K116">
            <v>40</v>
          </cell>
        </row>
        <row r="117">
          <cell r="E117" t="str">
            <v xml:space="preserve">A.16.1.7 </v>
          </cell>
          <cell r="F117" t="str">
            <v>Modelo de madurez gestionado
Modelo de madurez definido</v>
          </cell>
          <cell r="G117" t="str">
            <v>RS.AN-3</v>
          </cell>
          <cell r="H117" t="str">
            <v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v>
          </cell>
          <cell r="I117" t="str">
            <v xml:space="preserve">En construcción </v>
          </cell>
          <cell r="J117" t="str">
            <v xml:space="preserve">Se cuenta con un documento de gestión de incidentes </v>
          </cell>
          <cell r="K117">
            <v>40</v>
          </cell>
        </row>
      </sheetData>
      <sheetData sheetId="6">
        <row r="26">
          <cell r="L26">
            <v>34.666666666666671</v>
          </cell>
        </row>
        <row r="31">
          <cell r="L31">
            <v>10.183928571428572</v>
          </cell>
        </row>
        <row r="35">
          <cell r="L35">
            <v>8</v>
          </cell>
        </row>
        <row r="38">
          <cell r="L38">
            <v>8</v>
          </cell>
        </row>
      </sheetData>
      <sheetData sheetId="7">
        <row r="12">
          <cell r="H12" t="str">
            <v>MAYOR</v>
          </cell>
          <cell r="J12" t="str">
            <v>MAYOR</v>
          </cell>
          <cell r="L12" t="str">
            <v>MAYOR</v>
          </cell>
          <cell r="N12" t="str">
            <v>MAYOR</v>
          </cell>
          <cell r="P12" t="str">
            <v>CUMPLE</v>
          </cell>
        </row>
        <row r="13">
          <cell r="H13" t="str">
            <v>MAYOR</v>
          </cell>
          <cell r="J13" t="str">
            <v>MAYOR</v>
          </cell>
          <cell r="L13" t="str">
            <v>CUMPLE</v>
          </cell>
          <cell r="N13" t="str">
            <v>MENOR</v>
          </cell>
          <cell r="P13" t="str">
            <v>MENOR</v>
          </cell>
        </row>
        <row r="14">
          <cell r="H14" t="str">
            <v>MAYOR</v>
          </cell>
          <cell r="J14" t="str">
            <v>MAYOR</v>
          </cell>
          <cell r="L14" t="str">
            <v>MAYOR</v>
          </cell>
          <cell r="N14" t="str">
            <v>MAYOR</v>
          </cell>
          <cell r="P14" t="str">
            <v>CUMPLE</v>
          </cell>
        </row>
        <row r="15">
          <cell r="H15" t="str">
            <v>MAYOR</v>
          </cell>
          <cell r="J15" t="str">
            <v>MAYOR</v>
          </cell>
          <cell r="L15" t="str">
            <v>MAYOR</v>
          </cell>
          <cell r="N15" t="str">
            <v>CUMPLE</v>
          </cell>
          <cell r="P15" t="str">
            <v>MENOR</v>
          </cell>
        </row>
        <row r="16">
          <cell r="H16" t="str">
            <v>MAYOR</v>
          </cell>
          <cell r="J16" t="str">
            <v>MAYOR</v>
          </cell>
          <cell r="L16" t="str">
            <v>MAYOR</v>
          </cell>
          <cell r="N16" t="str">
            <v>MAYOR</v>
          </cell>
          <cell r="P16" t="str">
            <v>CUMPLE</v>
          </cell>
        </row>
        <row r="17">
          <cell r="H17" t="str">
            <v>MAYOR</v>
          </cell>
          <cell r="J17" t="str">
            <v>MAYOR</v>
          </cell>
          <cell r="L17" t="str">
            <v>MAYOR</v>
          </cell>
          <cell r="N17" t="str">
            <v>MAYOR</v>
          </cell>
          <cell r="P17" t="str">
            <v>CUMPLE</v>
          </cell>
        </row>
        <row r="18">
          <cell r="H18" t="str">
            <v>CUMPLE</v>
          </cell>
          <cell r="J18" t="str">
            <v>CUMPLE</v>
          </cell>
          <cell r="L18" t="str">
            <v>MENOR</v>
          </cell>
          <cell r="N18" t="str">
            <v>MENOR</v>
          </cell>
          <cell r="P18" t="str">
            <v>MENOR</v>
          </cell>
        </row>
        <row r="19">
          <cell r="H19" t="str">
            <v>MAYOR</v>
          </cell>
          <cell r="J19" t="str">
            <v>MAYOR</v>
          </cell>
          <cell r="L19" t="str">
            <v>MAYOR</v>
          </cell>
          <cell r="N19" t="str">
            <v>MAYOR</v>
          </cell>
          <cell r="P19" t="str">
            <v>CUMPLE</v>
          </cell>
        </row>
        <row r="20">
          <cell r="H20" t="str">
            <v>MAYOR</v>
          </cell>
          <cell r="J20" t="str">
            <v>MAYOR</v>
          </cell>
          <cell r="L20" t="str">
            <v>MAYOR</v>
          </cell>
          <cell r="N20" t="str">
            <v>CUMPLE</v>
          </cell>
          <cell r="P20" t="str">
            <v>MENOR</v>
          </cell>
        </row>
        <row r="21">
          <cell r="H21" t="str">
            <v>MAYOR</v>
          </cell>
          <cell r="J21" t="str">
            <v>CUMPLE</v>
          </cell>
          <cell r="L21" t="str">
            <v>MENOR</v>
          </cell>
          <cell r="N21" t="str">
            <v>MENOR</v>
          </cell>
          <cell r="P21" t="str">
            <v>MENOR</v>
          </cell>
        </row>
        <row r="22">
          <cell r="J22" t="str">
            <v>CUMPLE</v>
          </cell>
          <cell r="L22" t="str">
            <v>MENOR</v>
          </cell>
          <cell r="N22" t="str">
            <v>MENOR</v>
          </cell>
          <cell r="P22" t="str">
            <v>MENOR</v>
          </cell>
        </row>
        <row r="23">
          <cell r="J23" t="str">
            <v>MAYOR</v>
          </cell>
          <cell r="L23" t="str">
            <v>MAYOR</v>
          </cell>
          <cell r="N23" t="str">
            <v>CUMPLE</v>
          </cell>
          <cell r="P23" t="str">
            <v>MENOR</v>
          </cell>
        </row>
        <row r="24">
          <cell r="J24" t="str">
            <v>MENOR</v>
          </cell>
          <cell r="L24" t="str">
            <v>MENOR</v>
          </cell>
          <cell r="N24" t="str">
            <v>MENOR</v>
          </cell>
          <cell r="P24" t="str">
            <v>MENOR</v>
          </cell>
        </row>
        <row r="25">
          <cell r="J25" t="str">
            <v>MAYOR</v>
          </cell>
          <cell r="L25" t="str">
            <v>MAYOR</v>
          </cell>
          <cell r="N25" t="str">
            <v>MAYOR</v>
          </cell>
          <cell r="P25" t="str">
            <v>CUMPLE</v>
          </cell>
        </row>
        <row r="26">
          <cell r="J26" t="str">
            <v>CUMPLE</v>
          </cell>
          <cell r="L26" t="str">
            <v>MENOR</v>
          </cell>
          <cell r="N26" t="str">
            <v>MENOR</v>
          </cell>
          <cell r="P26" t="str">
            <v>MENOR</v>
          </cell>
        </row>
        <row r="27">
          <cell r="J27" t="str">
            <v>MAYOR</v>
          </cell>
          <cell r="L27" t="str">
            <v>MAYOR</v>
          </cell>
          <cell r="N27" t="str">
            <v>MAYOR</v>
          </cell>
          <cell r="P27" t="str">
            <v>MENOR</v>
          </cell>
        </row>
        <row r="28">
          <cell r="J28" t="str">
            <v>MAYOR</v>
          </cell>
          <cell r="L28" t="str">
            <v>CUMPLE</v>
          </cell>
          <cell r="N28" t="str">
            <v>MENOR</v>
          </cell>
          <cell r="P28" t="str">
            <v>MENOR</v>
          </cell>
        </row>
        <row r="29">
          <cell r="J29" t="str">
            <v>MAYOR</v>
          </cell>
          <cell r="L29" t="str">
            <v>MAYOR</v>
          </cell>
          <cell r="N29" t="str">
            <v>MAYOR</v>
          </cell>
          <cell r="P29" t="str">
            <v>MENOR</v>
          </cell>
        </row>
        <row r="30">
          <cell r="J30" t="str">
            <v>MAYOR</v>
          </cell>
          <cell r="L30" t="str">
            <v>MAYOR</v>
          </cell>
          <cell r="N30" t="str">
            <v>CUMPLE</v>
          </cell>
          <cell r="P30" t="str">
            <v>MENOR</v>
          </cell>
        </row>
        <row r="31">
          <cell r="J31" t="str">
            <v>MAYOR</v>
          </cell>
          <cell r="L31" t="str">
            <v>MAYOR</v>
          </cell>
          <cell r="N31" t="str">
            <v>MAYOR</v>
          </cell>
          <cell r="P31" t="str">
            <v>CUMPLE</v>
          </cell>
        </row>
        <row r="32">
          <cell r="J32" t="str">
            <v>MAYOR</v>
          </cell>
          <cell r="L32" t="str">
            <v>MAYOR</v>
          </cell>
          <cell r="N32" t="str">
            <v>MAYOR</v>
          </cell>
          <cell r="P32" t="str">
            <v>CUMPLE</v>
          </cell>
        </row>
        <row r="33">
          <cell r="J33" t="str">
            <v>MAYOR</v>
          </cell>
          <cell r="L33" t="str">
            <v>MAYOR</v>
          </cell>
          <cell r="N33" t="str">
            <v>MENOR</v>
          </cell>
          <cell r="P33" t="str">
            <v>MENOR</v>
          </cell>
        </row>
        <row r="34">
          <cell r="L34" t="str">
            <v>MENOR</v>
          </cell>
          <cell r="N34" t="str">
            <v>MENOR</v>
          </cell>
          <cell r="P34" t="str">
            <v>MENOR</v>
          </cell>
        </row>
        <row r="35">
          <cell r="L35" t="str">
            <v>MAYOR</v>
          </cell>
          <cell r="N35" t="str">
            <v>CUMPLE</v>
          </cell>
          <cell r="P35" t="str">
            <v>MENOR</v>
          </cell>
        </row>
        <row r="36">
          <cell r="L36" t="str">
            <v>MAYOR</v>
          </cell>
          <cell r="N36" t="str">
            <v>MAYOR</v>
          </cell>
          <cell r="P36" t="str">
            <v>MENOR</v>
          </cell>
        </row>
        <row r="37">
          <cell r="L37" t="str">
            <v>MAYOR</v>
          </cell>
          <cell r="N37" t="str">
            <v>CUMPLE</v>
          </cell>
          <cell r="P37" t="str">
            <v>MENOR</v>
          </cell>
        </row>
        <row r="38">
          <cell r="L38" t="str">
            <v>MAYOR</v>
          </cell>
          <cell r="N38" t="str">
            <v>MAYOR</v>
          </cell>
          <cell r="P38" t="str">
            <v>CUMPLE</v>
          </cell>
        </row>
        <row r="39">
          <cell r="L39" t="str">
            <v>MAYOR</v>
          </cell>
          <cell r="N39" t="str">
            <v>MAYOR</v>
          </cell>
          <cell r="P39" t="str">
            <v>CUMPLE</v>
          </cell>
        </row>
        <row r="40">
          <cell r="L40" t="str">
            <v>MAYOR</v>
          </cell>
          <cell r="N40" t="str">
            <v>MAYOR</v>
          </cell>
          <cell r="P40" t="str">
            <v>CUMPLE</v>
          </cell>
        </row>
        <row r="41">
          <cell r="L41" t="str">
            <v>MAYOR</v>
          </cell>
          <cell r="N41" t="str">
            <v>MAYOR</v>
          </cell>
          <cell r="P41" t="str">
            <v>MENOR</v>
          </cell>
        </row>
        <row r="42">
          <cell r="L42" t="str">
            <v>MENOR</v>
          </cell>
          <cell r="N42" t="str">
            <v>MENOR</v>
          </cell>
          <cell r="P42" t="str">
            <v>MENOR</v>
          </cell>
        </row>
        <row r="43">
          <cell r="L43" t="str">
            <v>MENOR</v>
          </cell>
          <cell r="N43" t="str">
            <v>MENOR</v>
          </cell>
          <cell r="P43" t="str">
            <v>MENOR</v>
          </cell>
        </row>
        <row r="44">
          <cell r="L44" t="str">
            <v>CUMPLE</v>
          </cell>
          <cell r="N44" t="str">
            <v>MENOR</v>
          </cell>
          <cell r="P44" t="str">
            <v>MENOR</v>
          </cell>
        </row>
        <row r="45">
          <cell r="L45" t="str">
            <v>MENOR</v>
          </cell>
          <cell r="N45" t="str">
            <v>MENOR</v>
          </cell>
          <cell r="P45" t="str">
            <v>MENOR</v>
          </cell>
        </row>
        <row r="46">
          <cell r="L46" t="str">
            <v>MENOR</v>
          </cell>
          <cell r="N46" t="str">
            <v>MENOR</v>
          </cell>
          <cell r="P46" t="str">
            <v>MENOR</v>
          </cell>
        </row>
        <row r="47">
          <cell r="L47" t="str">
            <v>MENOR</v>
          </cell>
          <cell r="N47" t="str">
            <v>MENOR</v>
          </cell>
          <cell r="P47" t="str">
            <v>MENOR</v>
          </cell>
        </row>
        <row r="48">
          <cell r="L48" t="str">
            <v>MENOR</v>
          </cell>
          <cell r="N48" t="str">
            <v>MENOR</v>
          </cell>
          <cell r="P48" t="str">
            <v>MENOR</v>
          </cell>
        </row>
        <row r="49">
          <cell r="L49" t="str">
            <v>MENOR</v>
          </cell>
          <cell r="N49" t="str">
            <v>MENOR</v>
          </cell>
          <cell r="P49" t="str">
            <v>MENOR</v>
          </cell>
        </row>
        <row r="50">
          <cell r="L50" t="str">
            <v>MENOR</v>
          </cell>
          <cell r="N50" t="str">
            <v>MENOR</v>
          </cell>
          <cell r="P50" t="str">
            <v>MENOR</v>
          </cell>
        </row>
        <row r="51">
          <cell r="L51" t="str">
            <v>MENOR</v>
          </cell>
          <cell r="N51" t="str">
            <v>MENOR</v>
          </cell>
          <cell r="P51" t="str">
            <v>MENOR</v>
          </cell>
        </row>
        <row r="52">
          <cell r="L52" t="str">
            <v>CUMPLE</v>
          </cell>
          <cell r="N52" t="str">
            <v>MENOR</v>
          </cell>
          <cell r="P52" t="str">
            <v>MENOR</v>
          </cell>
        </row>
        <row r="53">
          <cell r="L53" t="str">
            <v>CUMPLE</v>
          </cell>
          <cell r="N53" t="str">
            <v>MENOR</v>
          </cell>
          <cell r="P53" t="str">
            <v>MENOR</v>
          </cell>
        </row>
        <row r="54">
          <cell r="L54" t="str">
            <v>CUMPLE</v>
          </cell>
          <cell r="N54" t="str">
            <v>MENOR</v>
          </cell>
          <cell r="P54" t="str">
            <v>MENOR</v>
          </cell>
        </row>
        <row r="55">
          <cell r="L55" t="str">
            <v>MAYOR</v>
          </cell>
          <cell r="N55" t="str">
            <v>CUMPLE</v>
          </cell>
          <cell r="P55" t="str">
            <v>MENOR</v>
          </cell>
        </row>
        <row r="56">
          <cell r="N56" t="str">
            <v>MENOR</v>
          </cell>
          <cell r="P56" t="str">
            <v>MENOR</v>
          </cell>
        </row>
        <row r="57">
          <cell r="N57" t="e">
            <v>#N/A</v>
          </cell>
          <cell r="P57" t="e">
            <v>#N/A</v>
          </cell>
        </row>
        <row r="58">
          <cell r="N58" t="str">
            <v>MAYOR</v>
          </cell>
          <cell r="P58" t="str">
            <v>MAYOR</v>
          </cell>
        </row>
        <row r="59">
          <cell r="N59" t="str">
            <v>MENOR</v>
          </cell>
          <cell r="P59" t="str">
            <v>MENOR</v>
          </cell>
        </row>
        <row r="60">
          <cell r="N60" t="str">
            <v>MENOR</v>
          </cell>
          <cell r="P60" t="str">
            <v>MENOR</v>
          </cell>
        </row>
        <row r="61">
          <cell r="N61" t="str">
            <v>MENOR</v>
          </cell>
          <cell r="P61" t="str">
            <v>MENOR</v>
          </cell>
        </row>
        <row r="62">
          <cell r="N62" t="str">
            <v>CUMPLE</v>
          </cell>
          <cell r="P62" t="str">
            <v>MENOR</v>
          </cell>
        </row>
        <row r="63">
          <cell r="N63" t="str">
            <v>MENOR</v>
          </cell>
          <cell r="P63" t="str">
            <v>MENOR</v>
          </cell>
        </row>
        <row r="64">
          <cell r="N64" t="str">
            <v>MENOR</v>
          </cell>
          <cell r="P64" t="str">
            <v>MENOR</v>
          </cell>
        </row>
        <row r="65">
          <cell r="N65" t="str">
            <v>MENOR</v>
          </cell>
          <cell r="P65" t="str">
            <v>MENOR</v>
          </cell>
        </row>
        <row r="66">
          <cell r="N66" t="str">
            <v>CUMPLE</v>
          </cell>
          <cell r="P66" t="str">
            <v>MENOR</v>
          </cell>
        </row>
        <row r="67">
          <cell r="N67" t="str">
            <v>MENOR</v>
          </cell>
          <cell r="P67" t="str">
            <v>MENOR</v>
          </cell>
        </row>
        <row r="68">
          <cell r="N68" t="str">
            <v>MAYOR</v>
          </cell>
          <cell r="P68" t="str">
            <v>MAYOR</v>
          </cell>
        </row>
        <row r="69">
          <cell r="N69" t="str">
            <v>MAYOR</v>
          </cell>
          <cell r="P69" t="str">
            <v>MAYOR</v>
          </cell>
        </row>
        <row r="70">
          <cell r="N70" t="str">
            <v>MENOR</v>
          </cell>
          <cell r="P70" t="str">
            <v>MENOR</v>
          </cell>
        </row>
        <row r="71">
          <cell r="N71" t="str">
            <v>MENOR</v>
          </cell>
          <cell r="P71" t="str">
            <v>MENOR</v>
          </cell>
        </row>
        <row r="72">
          <cell r="N72" t="str">
            <v>MENOR</v>
          </cell>
          <cell r="P72" t="str">
            <v>MENOR</v>
          </cell>
        </row>
        <row r="73">
          <cell r="N73" t="str">
            <v>MAYOR</v>
          </cell>
          <cell r="P73" t="str">
            <v>MAYOR</v>
          </cell>
        </row>
        <row r="74">
          <cell r="P74" t="str">
            <v>MENOR</v>
          </cell>
        </row>
        <row r="75">
          <cell r="P75" t="str">
            <v>MAYOR</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Instrumento_Evaluacion_MSPI_Canal_Trece%20(2)%20-%20copia.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https://canaltrece.sharepoint.com/C:/Users/juanc9010/Documents/MinTIC/MinTIC%20Trabajo/2017/ACOMPA&#209;AMIENTOS/Sector%20Vivienda/Instrumento%20de%20evaluaci&#243;n%20%20MSPI%202017.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onzalo joya santana" refreshedDate="44006.51366423611" createdVersion="6" refreshedVersion="6" minRefreshableVersion="3" recordCount="189" xr:uid="{88300F0B-D059-49F8-AA87-CBF580F6D135}">
  <cacheSource type="worksheet">
    <worksheetSource ref="G12:H201" sheet="CIBER" r:id="rId2"/>
  </cacheSource>
  <cacheFields count="2">
    <cacheField name="CALIFICACIÓN " numFmtId="0">
      <sharedItems containsSemiMixedTypes="0" containsString="0" containsNumber="1" containsInteger="1" minValue="20" maxValue="10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6435188" createdVersion="5" refreshedVersion="6" minRefreshableVersion="3" recordCount="189" xr:uid="{0736AB2C-9851-484F-8AB3-3FF5BD2D790F}">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n v="20"/>
    <x v="0"/>
  </r>
  <r>
    <n v="20"/>
    <x v="0"/>
  </r>
  <r>
    <n v="40"/>
    <x v="1"/>
  </r>
  <r>
    <n v="20"/>
    <x v="1"/>
  </r>
  <r>
    <n v="20"/>
    <x v="2"/>
  </r>
  <r>
    <n v="40"/>
    <x v="3"/>
  </r>
  <r>
    <n v="20"/>
    <x v="1"/>
  </r>
  <r>
    <n v="20"/>
    <x v="2"/>
  </r>
  <r>
    <n v="60"/>
    <x v="1"/>
  </r>
  <r>
    <n v="20"/>
    <x v="1"/>
  </r>
  <r>
    <n v="20"/>
    <x v="3"/>
  </r>
  <r>
    <n v="20"/>
    <x v="4"/>
  </r>
  <r>
    <n v="20"/>
    <x v="0"/>
  </r>
  <r>
    <n v="100"/>
    <x v="1"/>
  </r>
  <r>
    <n v="100"/>
    <x v="1"/>
  </r>
  <r>
    <n v="100"/>
    <x v="1"/>
  </r>
  <r>
    <n v="100"/>
    <x v="4"/>
  </r>
  <r>
    <n v="100"/>
    <x v="4"/>
  </r>
  <r>
    <n v="100"/>
    <x v="4"/>
  </r>
  <r>
    <n v="100"/>
    <x v="4"/>
  </r>
  <r>
    <n v="100"/>
    <x v="0"/>
  </r>
  <r>
    <n v="100"/>
    <x v="2"/>
  </r>
  <r>
    <n v="100"/>
    <x v="4"/>
  </r>
  <r>
    <n v="100"/>
    <x v="4"/>
  </r>
  <r>
    <n v="100"/>
    <x v="2"/>
  </r>
  <r>
    <n v="100"/>
    <x v="2"/>
  </r>
  <r>
    <n v="60"/>
    <x v="1"/>
  </r>
  <r>
    <n v="60"/>
    <x v="4"/>
  </r>
  <r>
    <n v="60"/>
    <x v="4"/>
  </r>
  <r>
    <n v="80"/>
    <x v="4"/>
  </r>
  <r>
    <n v="80"/>
    <x v="4"/>
  </r>
  <r>
    <n v="80"/>
    <x v="4"/>
  </r>
  <r>
    <n v="100"/>
    <x v="1"/>
  </r>
  <r>
    <n v="100"/>
    <x v="4"/>
  </r>
  <r>
    <n v="100"/>
    <x v="4"/>
  </r>
  <r>
    <n v="100"/>
    <x v="4"/>
  </r>
  <r>
    <n v="100"/>
    <x v="4"/>
  </r>
  <r>
    <n v="100"/>
    <x v="4"/>
  </r>
  <r>
    <n v="80"/>
    <x v="4"/>
  </r>
  <r>
    <n v="80"/>
    <x v="4"/>
  </r>
  <r>
    <n v="100"/>
    <x v="1"/>
  </r>
  <r>
    <n v="100"/>
    <x v="1"/>
  </r>
  <r>
    <n v="100"/>
    <x v="1"/>
  </r>
  <r>
    <n v="80"/>
    <x v="1"/>
  </r>
  <r>
    <n v="80"/>
    <x v="1"/>
  </r>
  <r>
    <n v="100"/>
    <x v="4"/>
  </r>
  <r>
    <n v="40"/>
    <x v="4"/>
  </r>
  <r>
    <n v="40"/>
    <x v="4"/>
  </r>
  <r>
    <n v="40"/>
    <x v="4"/>
  </r>
  <r>
    <n v="40"/>
    <x v="4"/>
  </r>
  <r>
    <n v="40"/>
    <x v="4"/>
  </r>
  <r>
    <n v="40"/>
    <x v="4"/>
  </r>
  <r>
    <n v="40"/>
    <x v="4"/>
  </r>
  <r>
    <n v="40"/>
    <x v="4"/>
  </r>
  <r>
    <n v="100"/>
    <x v="4"/>
  </r>
  <r>
    <n v="100"/>
    <x v="4"/>
  </r>
  <r>
    <n v="100"/>
    <x v="4"/>
  </r>
  <r>
    <n v="100"/>
    <x v="4"/>
  </r>
  <r>
    <n v="100"/>
    <x v="4"/>
  </r>
  <r>
    <n v="100"/>
    <x v="4"/>
  </r>
  <r>
    <n v="100"/>
    <x v="4"/>
  </r>
  <r>
    <n v="100"/>
    <x v="4"/>
  </r>
  <r>
    <n v="100"/>
    <x v="4"/>
  </r>
  <r>
    <n v="100"/>
    <x v="4"/>
  </r>
  <r>
    <n v="100"/>
    <x v="4"/>
  </r>
  <r>
    <n v="100"/>
    <x v="4"/>
  </r>
  <r>
    <n v="100"/>
    <x v="4"/>
  </r>
  <r>
    <n v="100"/>
    <x v="4"/>
  </r>
  <r>
    <n v="100"/>
    <x v="4"/>
  </r>
  <r>
    <n v="100"/>
    <x v="4"/>
  </r>
  <r>
    <n v="100"/>
    <x v="4"/>
  </r>
  <r>
    <n v="100"/>
    <x v="4"/>
  </r>
  <r>
    <n v="100"/>
    <x v="4"/>
  </r>
  <r>
    <n v="100"/>
    <x v="4"/>
  </r>
  <r>
    <n v="100"/>
    <x v="4"/>
  </r>
  <r>
    <n v="100"/>
    <x v="4"/>
  </r>
  <r>
    <n v="100"/>
    <x v="4"/>
  </r>
  <r>
    <n v="20"/>
    <x v="4"/>
  </r>
  <r>
    <n v="60"/>
    <x v="4"/>
  </r>
  <r>
    <n v="40"/>
    <x v="4"/>
  </r>
  <r>
    <n v="40"/>
    <x v="4"/>
  </r>
  <r>
    <n v="20"/>
    <x v="1"/>
  </r>
  <r>
    <n v="20"/>
    <x v="4"/>
  </r>
  <r>
    <n v="20"/>
    <x v="4"/>
  </r>
  <r>
    <n v="40"/>
    <x v="4"/>
  </r>
  <r>
    <n v="60"/>
    <x v="4"/>
  </r>
  <r>
    <n v="80"/>
    <x v="1"/>
  </r>
  <r>
    <n v="80"/>
    <x v="4"/>
  </r>
  <r>
    <n v="60"/>
    <x v="1"/>
  </r>
  <r>
    <n v="60"/>
    <x v="4"/>
  </r>
  <r>
    <n v="60"/>
    <x v="4"/>
  </r>
  <r>
    <n v="100"/>
    <x v="4"/>
  </r>
  <r>
    <n v="100"/>
    <x v="4"/>
  </r>
  <r>
    <n v="100"/>
    <x v="4"/>
  </r>
  <r>
    <n v="100"/>
    <x v="1"/>
  </r>
  <r>
    <n v="80"/>
    <x v="4"/>
  </r>
  <r>
    <n v="80"/>
    <x v="4"/>
  </r>
  <r>
    <n v="100"/>
    <x v="4"/>
  </r>
  <r>
    <n v="20"/>
    <x v="4"/>
  </r>
  <r>
    <n v="20"/>
    <x v="4"/>
  </r>
  <r>
    <n v="20"/>
    <x v="1"/>
  </r>
  <r>
    <n v="40"/>
    <x v="4"/>
  </r>
  <r>
    <n v="100"/>
    <x v="4"/>
  </r>
  <r>
    <n v="100"/>
    <x v="0"/>
  </r>
  <r>
    <n v="100"/>
    <x v="2"/>
  </r>
  <r>
    <n v="100"/>
    <x v="4"/>
  </r>
  <r>
    <n v="100"/>
    <x v="4"/>
  </r>
  <r>
    <n v="40"/>
    <x v="4"/>
  </r>
  <r>
    <n v="40"/>
    <x v="0"/>
  </r>
  <r>
    <n v="40"/>
    <x v="2"/>
  </r>
  <r>
    <n v="60"/>
    <x v="4"/>
  </r>
  <r>
    <n v="60"/>
    <x v="4"/>
  </r>
  <r>
    <n v="60"/>
    <x v="2"/>
  </r>
  <r>
    <n v="60"/>
    <x v="4"/>
  </r>
  <r>
    <n v="40"/>
    <x v="4"/>
  </r>
  <r>
    <n v="40"/>
    <x v="4"/>
  </r>
  <r>
    <n v="40"/>
    <x v="4"/>
  </r>
  <r>
    <n v="40"/>
    <x v="0"/>
  </r>
  <r>
    <n v="40"/>
    <x v="1"/>
  </r>
  <r>
    <n v="40"/>
    <x v="1"/>
  </r>
  <r>
    <n v="40"/>
    <x v="4"/>
  </r>
  <r>
    <n v="40"/>
    <x v="0"/>
  </r>
  <r>
    <n v="40"/>
    <x v="2"/>
  </r>
  <r>
    <n v="100"/>
    <x v="4"/>
  </r>
  <r>
    <n v="100"/>
    <x v="4"/>
  </r>
  <r>
    <n v="80"/>
    <x v="4"/>
  </r>
  <r>
    <n v="80"/>
    <x v="4"/>
  </r>
  <r>
    <n v="80"/>
    <x v="4"/>
  </r>
  <r>
    <n v="80"/>
    <x v="4"/>
  </r>
  <r>
    <n v="40"/>
    <x v="4"/>
  </r>
  <r>
    <n v="40"/>
    <x v="4"/>
  </r>
  <r>
    <n v="60"/>
    <x v="1"/>
  </r>
  <r>
    <n v="60"/>
    <x v="4"/>
  </r>
  <r>
    <n v="60"/>
    <x v="4"/>
  </r>
  <r>
    <n v="60"/>
    <x v="4"/>
  </r>
  <r>
    <n v="60"/>
    <x v="4"/>
  </r>
  <r>
    <n v="60"/>
    <x v="4"/>
  </r>
  <r>
    <n v="40"/>
    <x v="4"/>
  </r>
  <r>
    <n v="40"/>
    <x v="4"/>
  </r>
  <r>
    <n v="80"/>
    <x v="4"/>
  </r>
  <r>
    <n v="20"/>
    <x v="4"/>
  </r>
  <r>
    <n v="20"/>
    <x v="4"/>
  </r>
  <r>
    <n v="20"/>
    <x v="4"/>
  </r>
  <r>
    <n v="20"/>
    <x v="4"/>
  </r>
  <r>
    <n v="20"/>
    <x v="4"/>
  </r>
  <r>
    <n v="20"/>
    <x v="4"/>
  </r>
  <r>
    <n v="20"/>
    <x v="4"/>
  </r>
  <r>
    <n v="40"/>
    <x v="4"/>
  </r>
  <r>
    <n v="60"/>
    <x v="4"/>
  </r>
  <r>
    <n v="60"/>
    <x v="4"/>
  </r>
  <r>
    <n v="60"/>
    <x v="4"/>
  </r>
  <r>
    <n v="40"/>
    <x v="4"/>
  </r>
  <r>
    <n v="40"/>
    <x v="4"/>
  </r>
  <r>
    <n v="40"/>
    <x v="0"/>
  </r>
  <r>
    <n v="40"/>
    <x v="0"/>
  </r>
  <r>
    <n v="80"/>
    <x v="4"/>
  </r>
  <r>
    <n v="80"/>
    <x v="0"/>
  </r>
  <r>
    <n v="80"/>
    <x v="2"/>
  </r>
  <r>
    <n v="40"/>
    <x v="0"/>
  </r>
  <r>
    <n v="40"/>
    <x v="2"/>
  </r>
  <r>
    <n v="40"/>
    <x v="0"/>
  </r>
  <r>
    <n v="40"/>
    <x v="2"/>
  </r>
  <r>
    <n v="40"/>
    <x v="2"/>
  </r>
  <r>
    <n v="40"/>
    <x v="2"/>
  </r>
  <r>
    <n v="40"/>
    <x v="2"/>
  </r>
  <r>
    <n v="40"/>
    <x v="3"/>
  </r>
  <r>
    <n v="40"/>
    <x v="0"/>
  </r>
  <r>
    <n v="40"/>
    <x v="2"/>
  </r>
  <r>
    <n v="40"/>
    <x v="2"/>
  </r>
  <r>
    <n v="40"/>
    <x v="2"/>
  </r>
  <r>
    <n v="60"/>
    <x v="1"/>
  </r>
  <r>
    <n v="60"/>
    <x v="4"/>
  </r>
  <r>
    <n v="60"/>
    <x v="1"/>
  </r>
  <r>
    <n v="60"/>
    <x v="4"/>
  </r>
  <r>
    <n v="60"/>
    <x v="4"/>
  </r>
  <r>
    <n v="60"/>
    <x v="4"/>
  </r>
  <r>
    <n v="20"/>
    <x v="4"/>
  </r>
  <r>
    <n v="20"/>
    <x v="4"/>
  </r>
  <r>
    <n v="40"/>
    <x v="1"/>
  </r>
  <r>
    <n v="100"/>
    <x v="1"/>
  </r>
  <r>
    <n v="100"/>
    <x v="4"/>
  </r>
  <r>
    <n v="100"/>
    <x v="0"/>
  </r>
  <r>
    <n v="20"/>
    <x v="4"/>
  </r>
  <r>
    <n v="40"/>
    <x v="1"/>
  </r>
  <r>
    <n v="60"/>
    <x v="1"/>
  </r>
  <r>
    <n v="60"/>
    <x v="1"/>
  </r>
  <r>
    <n v="60"/>
    <x v="4"/>
  </r>
  <r>
    <n v="60"/>
    <x v="4"/>
  </r>
  <r>
    <n v="6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AF7D41-5E54-478F-881E-7B1F3EBC02F2}" name="TablaDinámica2" cacheId="5"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0">
      <pivotArea field="0" type="button" dataOnly="0" labelOnly="1" outline="0" axis="axisRow" fieldPosition="0"/>
    </format>
    <format dxfId="1">
      <pivotArea dataOnly="0" labelOnly="1" outline="0" axis="axisValues" fieldPosition="0"/>
    </format>
    <format dxfId="2">
      <pivotArea field="0" type="button" dataOnly="0" labelOnly="1" outline="0" axis="axisRow" fieldPosition="0"/>
    </format>
    <format dxfId="3">
      <pivotArea dataOnly="0" labelOnly="1" outline="0" axis="axisValues" fieldPosition="0"/>
    </format>
    <format dxfId="4">
      <pivotArea field="0" type="button" dataOnly="0" labelOnly="1" outline="0" axis="axisRow" fieldPosition="0"/>
    </format>
    <format dxfId="5">
      <pivotArea dataOnly="0" labelOnly="1" outline="0" axis="axisValues" fieldPosition="0"/>
    </format>
    <format dxfId="6">
      <pivotArea field="0" type="button" dataOnly="0" labelOnly="1" outline="0" axis="axisRow" fieldPosition="0"/>
    </format>
    <format dxfId="7">
      <pivotArea dataOnly="0" labelOnly="1" outline="0" axis="axisValues" fieldPosition="0"/>
    </format>
    <format dxfId="8">
      <pivotArea grandRow="1" outline="0" collapsedLevelsAreSubtotals="1" fieldPosition="0"/>
    </format>
    <format dxfId="9">
      <pivotArea dataOnly="0" labelOnly="1" grandRow="1" outline="0" fieldPosition="0"/>
    </format>
    <format dxfId="10">
      <pivotArea grandRow="1" outline="0" collapsedLevelsAreSubtotals="1" fieldPosition="0"/>
    </format>
    <format dxfId="11">
      <pivotArea dataOnly="0" labelOnly="1" grandRow="1" outline="0" fieldPosition="0"/>
    </format>
    <format dxfId="12">
      <pivotArea grandRow="1" outline="0" collapsedLevelsAreSubtotals="1" fieldPosition="0"/>
    </format>
    <format dxfId="13">
      <pivotArea dataOnly="0" labelOnly="1" grandRow="1" outline="0" fieldPosition="0"/>
    </format>
    <format dxfId="14">
      <pivotArea type="all" dataOnly="0" outline="0" fieldPosition="0"/>
    </format>
    <format dxfId="15">
      <pivotArea outline="0" collapsedLevelsAreSubtotals="1" fieldPosition="0"/>
    </format>
    <format dxfId="16">
      <pivotArea field="0" type="button" dataOnly="0" labelOnly="1" outline="0" axis="axisRow" fieldPosition="0"/>
    </format>
    <format dxfId="17">
      <pivotArea dataOnly="0" labelOnly="1" outline="0" axis="axisValues" fieldPosition="0"/>
    </format>
    <format dxfId="18">
      <pivotArea dataOnly="0" labelOnly="1" fieldPosition="0">
        <references count="1">
          <reference field="0" count="0"/>
        </references>
      </pivotArea>
    </format>
    <format dxfId="19">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2A8F1F0-320D-4BB2-9A7C-5096A86FF517}"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20">
      <pivotArea outline="0" collapsedLevelsAreSubtotals="1" fieldPosition="0">
        <references count="1">
          <reference field="4294967294" count="1" selected="0">
            <x v="0"/>
          </reference>
        </references>
      </pivotArea>
    </format>
    <format dxfId="21">
      <pivotArea outline="0" collapsedLevelsAreSubtotals="1" fieldPosition="0"/>
    </format>
    <format dxfId="22">
      <pivotArea dataOnly="0" labelOnly="1" fieldPosition="0">
        <references count="1">
          <reference field="1" count="0"/>
        </references>
      </pivotArea>
    </format>
    <format dxfId="23">
      <pivotArea outline="0" collapsedLevelsAreSubtotals="1" fieldPosition="0"/>
    </format>
    <format dxfId="24">
      <pivotArea dataOnly="0" labelOnly="1" fieldPosition="0">
        <references count="1">
          <reference field="1" count="0"/>
        </references>
      </pivotArea>
    </format>
    <format dxfId="25">
      <pivotArea field="1" type="button" dataOnly="0" labelOnly="1" outline="0" axis="axisRow" fieldPosition="0"/>
    </format>
    <format dxfId="26">
      <pivotArea dataOnly="0" labelOnly="1" outline="0" fieldPosition="0">
        <references count="1">
          <reference field="4294967294" count="1">
            <x v="0"/>
          </reference>
        </references>
      </pivotArea>
    </format>
    <format dxfId="27">
      <pivotArea outline="0" collapsedLevelsAreSubtotals="1" fieldPosition="0"/>
    </format>
    <format dxfId="28">
      <pivotArea dataOnly="0" labelOnly="1" fieldPosition="0">
        <references count="1">
          <reference field="1" count="0"/>
        </references>
      </pivotArea>
    </format>
    <format dxfId="29">
      <pivotArea field="1" type="button" dataOnly="0" labelOnly="1" outline="0" axis="axisRow" fieldPosition="0"/>
    </format>
    <format dxfId="30">
      <pivotArea dataOnly="0" labelOnly="1" outline="0" fieldPosition="0">
        <references count="1">
          <reference field="4294967294" count="1">
            <x v="0"/>
          </reference>
        </references>
      </pivotArea>
    </format>
    <format dxfId="31">
      <pivotArea field="1" type="button" dataOnly="0" labelOnly="1" outline="0" axis="axisRow" fieldPosition="0"/>
    </format>
    <format dxfId="32">
      <pivotArea dataOnly="0" labelOnly="1" outline="0" fieldPosition="0">
        <references count="1">
          <reference field="4294967294" count="1">
            <x v="0"/>
          </reference>
        </references>
      </pivotArea>
    </format>
    <format dxfId="33">
      <pivotArea field="1" type="button" dataOnly="0" labelOnly="1" outline="0" axis="axisRow" fieldPosition="0"/>
    </format>
    <format dxfId="34">
      <pivotArea dataOnly="0" labelOnly="1" outline="0" fieldPosition="0">
        <references count="1">
          <reference field="4294967294" count="1">
            <x v="0"/>
          </reference>
        </references>
      </pivotArea>
    </format>
    <format dxfId="35">
      <pivotArea field="1" type="button" dataOnly="0" labelOnly="1" outline="0" axis="axisRow" fieldPosition="0"/>
    </format>
    <format dxfId="36">
      <pivotArea dataOnly="0" labelOnly="1" outline="0" fieldPosition="0">
        <references count="1">
          <reference field="4294967294" count="1">
            <x v="0"/>
          </reference>
        </references>
      </pivotArea>
    </format>
    <format dxfId="37">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0C3A-C360-489C-B1FD-4AD6E85679FB}">
  <dimension ref="A1:Q99"/>
  <sheetViews>
    <sheetView tabSelected="1" workbookViewId="0">
      <selection activeCell="H23" sqref="H23"/>
    </sheetView>
  </sheetViews>
  <sheetFormatPr baseColWidth="10" defaultColWidth="11.42578125" defaultRowHeight="15" x14ac:dyDescent="0.25"/>
  <cols>
    <col min="2" max="2" width="16.28515625" bestFit="1" customWidth="1"/>
    <col min="3" max="3" width="21.140625" bestFit="1" customWidth="1"/>
    <col min="4" max="4" width="15.7109375" customWidth="1"/>
    <col min="5" max="5" width="16.7109375" customWidth="1"/>
    <col min="6" max="6" width="13.42578125" bestFit="1" customWidth="1"/>
    <col min="8" max="8" width="16.42578125" customWidth="1"/>
    <col min="14" max="14" width="18" customWidth="1"/>
    <col min="15" max="15" width="16.7109375" customWidth="1"/>
  </cols>
  <sheetData>
    <row r="1" spans="2:15" ht="15.75" thickBot="1" x14ac:dyDescent="0.3">
      <c r="C1" s="1"/>
    </row>
    <row r="2" spans="2:15" x14ac:dyDescent="0.25">
      <c r="B2" s="2"/>
      <c r="C2" s="3"/>
      <c r="D2" s="4" t="s">
        <v>0</v>
      </c>
      <c r="E2" s="4"/>
      <c r="F2" s="4"/>
      <c r="G2" s="4"/>
      <c r="H2" s="4"/>
      <c r="I2" s="4"/>
      <c r="J2" s="4"/>
      <c r="K2" s="4"/>
      <c r="L2" s="4"/>
      <c r="M2" s="5"/>
      <c r="N2" s="2"/>
      <c r="O2" s="6"/>
    </row>
    <row r="3" spans="2:15" x14ac:dyDescent="0.25">
      <c r="B3" s="7"/>
      <c r="C3" s="8"/>
      <c r="D3" s="9"/>
      <c r="E3" s="9"/>
      <c r="F3" s="9"/>
      <c r="G3" s="9"/>
      <c r="H3" s="9"/>
      <c r="I3" s="9"/>
      <c r="J3" s="9"/>
      <c r="K3" s="9"/>
      <c r="L3" s="9"/>
      <c r="M3" s="10"/>
      <c r="N3" s="7"/>
      <c r="O3" s="11"/>
    </row>
    <row r="4" spans="2:15" x14ac:dyDescent="0.25">
      <c r="B4" s="7"/>
      <c r="C4" s="8"/>
      <c r="D4" s="9"/>
      <c r="E4" s="9"/>
      <c r="F4" s="9"/>
      <c r="G4" s="9"/>
      <c r="H4" s="9"/>
      <c r="I4" s="9"/>
      <c r="J4" s="9"/>
      <c r="K4" s="9"/>
      <c r="L4" s="9"/>
      <c r="M4" s="10"/>
      <c r="N4" s="7"/>
      <c r="O4" s="11"/>
    </row>
    <row r="5" spans="2:15" x14ac:dyDescent="0.25">
      <c r="B5" s="7"/>
      <c r="C5" s="8"/>
      <c r="D5" s="9"/>
      <c r="E5" s="9"/>
      <c r="F5" s="9"/>
      <c r="G5" s="9"/>
      <c r="H5" s="9"/>
      <c r="I5" s="9"/>
      <c r="J5" s="9"/>
      <c r="K5" s="9"/>
      <c r="L5" s="9"/>
      <c r="M5" s="10"/>
      <c r="N5" s="7"/>
      <c r="O5" s="11"/>
    </row>
    <row r="6" spans="2:15" x14ac:dyDescent="0.25">
      <c r="B6" s="7"/>
      <c r="C6" s="8"/>
      <c r="D6" s="9"/>
      <c r="E6" s="9"/>
      <c r="F6" s="9"/>
      <c r="G6" s="9"/>
      <c r="H6" s="9"/>
      <c r="I6" s="9"/>
      <c r="J6" s="9"/>
      <c r="K6" s="9"/>
      <c r="L6" s="9"/>
      <c r="M6" s="10"/>
      <c r="N6" s="7"/>
      <c r="O6" s="11"/>
    </row>
    <row r="7" spans="2:15" x14ac:dyDescent="0.25">
      <c r="B7" s="7"/>
      <c r="C7" s="8"/>
      <c r="D7" s="9"/>
      <c r="E7" s="9"/>
      <c r="F7" s="9"/>
      <c r="G7" s="9"/>
      <c r="H7" s="9"/>
      <c r="I7" s="9"/>
      <c r="J7" s="9"/>
      <c r="K7" s="9"/>
      <c r="L7" s="9"/>
      <c r="M7" s="10"/>
      <c r="N7" s="7"/>
      <c r="O7" s="11"/>
    </row>
    <row r="8" spans="2:15" x14ac:dyDescent="0.25">
      <c r="B8" s="7"/>
      <c r="C8" s="8"/>
      <c r="D8" s="9"/>
      <c r="E8" s="9"/>
      <c r="F8" s="9"/>
      <c r="G8" s="9"/>
      <c r="H8" s="9"/>
      <c r="I8" s="9"/>
      <c r="J8" s="9"/>
      <c r="K8" s="9"/>
      <c r="L8" s="9"/>
      <c r="M8" s="10"/>
      <c r="N8" s="7"/>
      <c r="O8" s="11"/>
    </row>
    <row r="9" spans="2:15" x14ac:dyDescent="0.25">
      <c r="B9" s="12"/>
      <c r="C9" s="13"/>
      <c r="D9" s="9"/>
      <c r="E9" s="9"/>
      <c r="F9" s="9"/>
      <c r="G9" s="9"/>
      <c r="H9" s="9"/>
      <c r="I9" s="9"/>
      <c r="J9" s="9"/>
      <c r="K9" s="9"/>
      <c r="L9" s="9"/>
      <c r="M9" s="10"/>
      <c r="N9" s="12"/>
      <c r="O9" s="14"/>
    </row>
    <row r="10" spans="2:15" ht="18.75" x14ac:dyDescent="0.25">
      <c r="B10" s="15" t="s">
        <v>1</v>
      </c>
      <c r="C10" s="16"/>
      <c r="D10" s="17" t="s">
        <v>2</v>
      </c>
      <c r="E10" s="17"/>
      <c r="F10" s="17"/>
      <c r="G10" s="17"/>
      <c r="H10" s="17"/>
      <c r="I10" s="17"/>
      <c r="J10" s="17"/>
      <c r="K10" s="17"/>
      <c r="L10" s="17"/>
      <c r="M10" s="17"/>
      <c r="N10" s="17"/>
      <c r="O10" s="18"/>
    </row>
    <row r="11" spans="2:15" ht="18.75" x14ac:dyDescent="0.25">
      <c r="B11" s="15" t="s">
        <v>3</v>
      </c>
      <c r="C11" s="16"/>
      <c r="D11" s="19">
        <v>44531</v>
      </c>
      <c r="E11" s="20"/>
      <c r="F11" s="20"/>
      <c r="G11" s="20"/>
      <c r="H11" s="20"/>
      <c r="I11" s="20"/>
      <c r="J11" s="20"/>
      <c r="K11" s="20"/>
      <c r="L11" s="20"/>
      <c r="M11" s="20"/>
      <c r="N11" s="20"/>
      <c r="O11" s="21"/>
    </row>
    <row r="12" spans="2:15" ht="18.75" x14ac:dyDescent="0.25">
      <c r="B12" s="15" t="s">
        <v>4</v>
      </c>
      <c r="C12" s="16"/>
      <c r="D12" s="22" t="s">
        <v>5</v>
      </c>
      <c r="E12" s="22"/>
      <c r="F12" s="22"/>
      <c r="G12" s="22"/>
      <c r="H12" s="22"/>
      <c r="I12" s="22"/>
      <c r="J12" s="22"/>
      <c r="K12" s="22"/>
      <c r="L12" s="22"/>
      <c r="M12" s="22"/>
      <c r="N12" s="22"/>
      <c r="O12" s="23"/>
    </row>
    <row r="13" spans="2:15" ht="19.5" thickBot="1" x14ac:dyDescent="0.3">
      <c r="B13" s="24" t="s">
        <v>6</v>
      </c>
      <c r="C13" s="25"/>
      <c r="D13" s="26" t="s">
        <v>7</v>
      </c>
      <c r="E13" s="26"/>
      <c r="F13" s="26"/>
      <c r="G13" s="26"/>
      <c r="H13" s="26"/>
      <c r="I13" s="26"/>
      <c r="J13" s="26"/>
      <c r="K13" s="26"/>
      <c r="L13" s="26"/>
      <c r="M13" s="26"/>
      <c r="N13" s="26"/>
      <c r="O13" s="27"/>
    </row>
    <row r="14" spans="2:15" ht="15.75" thickBot="1" x14ac:dyDescent="0.3"/>
    <row r="15" spans="2:15" ht="21.75" thickBot="1" x14ac:dyDescent="0.4">
      <c r="B15" s="28" t="s">
        <v>8</v>
      </c>
      <c r="C15" s="29"/>
      <c r="D15" s="29"/>
      <c r="E15" s="29"/>
      <c r="F15" s="29"/>
      <c r="G15" s="29"/>
      <c r="H15" s="29"/>
      <c r="I15" s="29"/>
      <c r="J15" s="29"/>
      <c r="K15" s="29"/>
      <c r="L15" s="29"/>
      <c r="M15" s="29"/>
      <c r="N15" s="29"/>
      <c r="O15" s="30"/>
    </row>
    <row r="16" spans="2:15" ht="15.75" thickBot="1" x14ac:dyDescent="0.3"/>
    <row r="17" spans="2:8" ht="15.75" x14ac:dyDescent="0.25">
      <c r="B17" s="31" t="s">
        <v>9</v>
      </c>
      <c r="C17" s="32" t="s">
        <v>10</v>
      </c>
      <c r="D17" s="32"/>
      <c r="E17" s="32"/>
      <c r="F17" s="32"/>
      <c r="G17" s="33"/>
    </row>
    <row r="18" spans="2:8" ht="38.25" x14ac:dyDescent="0.25">
      <c r="B18" s="34"/>
      <c r="C18" s="35" t="s">
        <v>11</v>
      </c>
      <c r="D18" s="35"/>
      <c r="E18" s="35"/>
      <c r="F18" s="36" t="s">
        <v>12</v>
      </c>
      <c r="G18" s="37" t="s">
        <v>13</v>
      </c>
      <c r="H18" s="36" t="s">
        <v>14</v>
      </c>
    </row>
    <row r="19" spans="2:8" x14ac:dyDescent="0.25">
      <c r="B19" s="38" t="s">
        <v>15</v>
      </c>
      <c r="C19" s="39" t="str">
        <f>[1]ADMINISTRATIVAS!D13</f>
        <v>POLITICAS DE SEGURIDAD DE LA INFORMACIÓN</v>
      </c>
      <c r="D19" s="39"/>
      <c r="E19" s="39"/>
      <c r="F19" s="40">
        <f>VLOOKUP(B19,[1]ADMINISTRATIVAS!$F$12:$M$76,7,FALSE)</f>
        <v>80</v>
      </c>
      <c r="G19" s="41">
        <v>100</v>
      </c>
      <c r="H19" s="42" t="str">
        <f>IF(F19&lt;=1,"INEXISTENTE",IF(F19&lt;=20,"INICIAL",IF(F19&lt;=40,"REPETIBLE",IF(F19&lt;=60,"EFECTIVO",IF(F19&lt;=80,"GESTIONADO","OPTIMIZADO")))))</f>
        <v>GESTIONADO</v>
      </c>
    </row>
    <row r="20" spans="2:8" x14ac:dyDescent="0.25">
      <c r="B20" s="38" t="s">
        <v>16</v>
      </c>
      <c r="C20" s="39" t="str">
        <f>[1]ADMINISTRATIVAS!D17</f>
        <v>ORGANIZACIÓN DE LA SEGURIDAD DE LA INFORMACIÓN</v>
      </c>
      <c r="D20" s="39"/>
      <c r="E20" s="39"/>
      <c r="F20" s="40">
        <f>VLOOKUP(B20,[1]ADMINISTRATIVAS!$F$12:$M$76,7,FALSE)</f>
        <v>82</v>
      </c>
      <c r="G20" s="41">
        <v>100</v>
      </c>
      <c r="H20" s="42" t="str">
        <f t="shared" ref="H20:H33" si="0">IF(F20&lt;=1,"INEXISTENTE",IF(F20&lt;=20,"INICIAL",IF(F20&lt;=40,"REPETIBLE",IF(F20&lt;=60,"EFECTIVO",IF(F20&lt;=80,"GESTIONADO","OPTIMIZADO")))))</f>
        <v>OPTIMIZADO</v>
      </c>
    </row>
    <row r="21" spans="2:8" x14ac:dyDescent="0.25">
      <c r="B21" s="38" t="s">
        <v>17</v>
      </c>
      <c r="C21" s="39" t="str">
        <f>[1]ADMINISTRATIVAS!D28</f>
        <v>SEGURIDAD DE LOS RECURSOS HUMANOS</v>
      </c>
      <c r="D21" s="39"/>
      <c r="E21" s="39"/>
      <c r="F21" s="40">
        <f>VLOOKUP(B21,[1]ADMINISTRATIVAS!$F$12:$M$76,7,FALSE)</f>
        <v>84</v>
      </c>
      <c r="G21" s="41">
        <v>100</v>
      </c>
      <c r="H21" s="42" t="str">
        <f t="shared" si="0"/>
        <v>OPTIMIZADO</v>
      </c>
    </row>
    <row r="22" spans="2:8" x14ac:dyDescent="0.25">
      <c r="B22" s="38" t="s">
        <v>18</v>
      </c>
      <c r="C22" s="39" t="str">
        <f>[1]ADMINISTRATIVAS!D39</f>
        <v>GESTIÓN DE ACTIVOS</v>
      </c>
      <c r="D22" s="39"/>
      <c r="E22" s="39"/>
      <c r="F22" s="40">
        <f>VLOOKUP(B22,[1]ADMINISTRATIVAS!$F$12:$M$76,7,FALSE)</f>
        <v>79</v>
      </c>
      <c r="G22" s="41">
        <v>100</v>
      </c>
      <c r="H22" s="42" t="str">
        <f t="shared" si="0"/>
        <v>GESTIONADO</v>
      </c>
    </row>
    <row r="23" spans="2:8" x14ac:dyDescent="0.25">
      <c r="B23" s="38" t="s">
        <v>19</v>
      </c>
      <c r="C23" s="39" t="s">
        <v>20</v>
      </c>
      <c r="D23" s="39"/>
      <c r="E23" s="39"/>
      <c r="F23" s="40">
        <f>VLOOKUP(B23,[1]TECNICAS!$E$12:$K$117,7,FALSE)</f>
        <v>95</v>
      </c>
      <c r="G23" s="41">
        <v>100</v>
      </c>
      <c r="H23" s="42" t="str">
        <f t="shared" si="0"/>
        <v>OPTIMIZADO</v>
      </c>
    </row>
    <row r="24" spans="2:8" x14ac:dyDescent="0.25">
      <c r="B24" s="38" t="s">
        <v>21</v>
      </c>
      <c r="C24" s="39" t="s">
        <v>22</v>
      </c>
      <c r="D24" s="39"/>
      <c r="E24" s="39"/>
      <c r="F24" s="40">
        <f>VLOOKUP(B24,[1]TECNICAS!$E$12:$K$117,7,FALSE)</f>
        <v>40</v>
      </c>
      <c r="G24" s="41">
        <v>100</v>
      </c>
      <c r="H24" s="42" t="str">
        <f t="shared" si="0"/>
        <v>REPETIBLE</v>
      </c>
    </row>
    <row r="25" spans="2:8" x14ac:dyDescent="0.25">
      <c r="B25" s="38" t="s">
        <v>23</v>
      </c>
      <c r="C25" s="39" t="s">
        <v>24</v>
      </c>
      <c r="D25" s="39"/>
      <c r="E25" s="39"/>
      <c r="F25" s="40">
        <f>VLOOKUP(B25,[1]TECNICAS!$E$12:$K$117,7,FALSE)</f>
        <v>61</v>
      </c>
      <c r="G25" s="41">
        <v>100</v>
      </c>
      <c r="H25" s="42" t="str">
        <f t="shared" si="0"/>
        <v>GESTIONADO</v>
      </c>
    </row>
    <row r="26" spans="2:8" x14ac:dyDescent="0.25">
      <c r="B26" s="38" t="s">
        <v>25</v>
      </c>
      <c r="C26" s="39" t="s">
        <v>26</v>
      </c>
      <c r="D26" s="39"/>
      <c r="E26" s="39"/>
      <c r="F26" s="40">
        <f>VLOOKUP(B26,[1]TECNICAS!$E$12:$K$117,7,FALSE)</f>
        <v>61</v>
      </c>
      <c r="G26" s="41">
        <v>100</v>
      </c>
      <c r="H26" s="42" t="str">
        <f t="shared" si="0"/>
        <v>GESTIONADO</v>
      </c>
    </row>
    <row r="27" spans="2:8" x14ac:dyDescent="0.25">
      <c r="B27" s="38" t="s">
        <v>27</v>
      </c>
      <c r="C27" s="39" t="s">
        <v>28</v>
      </c>
      <c r="D27" s="39"/>
      <c r="E27" s="39"/>
      <c r="F27" s="40">
        <f>VLOOKUP(B27,[1]TECNICAS!$E$12:$K$117,7,FALSE)</f>
        <v>55</v>
      </c>
      <c r="G27" s="41">
        <v>100</v>
      </c>
      <c r="H27" s="42" t="str">
        <f t="shared" si="0"/>
        <v>EFECTIVO</v>
      </c>
    </row>
    <row r="28" spans="2:8" x14ac:dyDescent="0.25">
      <c r="B28" s="38" t="s">
        <v>29</v>
      </c>
      <c r="C28" s="39" t="s">
        <v>30</v>
      </c>
      <c r="D28" s="39"/>
      <c r="E28" s="39"/>
      <c r="F28" s="40">
        <f>VLOOKUP(B28,[1]TECNICAS!$E$12:$K$117,7,FALSE)</f>
        <v>35</v>
      </c>
      <c r="G28" s="41">
        <v>100</v>
      </c>
      <c r="H28" s="42" t="str">
        <f t="shared" si="0"/>
        <v>REPETIBLE</v>
      </c>
    </row>
    <row r="29" spans="2:8" x14ac:dyDescent="0.25">
      <c r="B29" s="38" t="s">
        <v>31</v>
      </c>
      <c r="C29" s="43" t="s">
        <v>32</v>
      </c>
      <c r="D29" s="44"/>
      <c r="E29" s="45"/>
      <c r="F29" s="40">
        <f>VLOOKUP(B29,[1]ADMINISTRATIVAS!$F$12:$M$76,7,FALSE)</f>
        <v>60</v>
      </c>
      <c r="G29" s="41">
        <v>100</v>
      </c>
      <c r="H29" s="42" t="str">
        <f t="shared" si="0"/>
        <v>EFECTIVO</v>
      </c>
    </row>
    <row r="30" spans="2:8" x14ac:dyDescent="0.25">
      <c r="B30" s="38" t="s">
        <v>33</v>
      </c>
      <c r="C30" s="39" t="s">
        <v>34</v>
      </c>
      <c r="D30" s="39"/>
      <c r="E30" s="39"/>
      <c r="F30" s="40">
        <f>VLOOKUP(B30,[1]TECNICAS!$E$12:$K$117,7,FALSE)</f>
        <v>46</v>
      </c>
      <c r="G30" s="41">
        <v>100</v>
      </c>
      <c r="H30" s="42" t="str">
        <f t="shared" si="0"/>
        <v>EFECTIVO</v>
      </c>
    </row>
    <row r="31" spans="2:8" ht="27.75" customHeight="1" x14ac:dyDescent="0.25">
      <c r="B31" s="38" t="s">
        <v>35</v>
      </c>
      <c r="C31" s="46" t="str">
        <f>[1]ADMINISTRATIVAS!D54</f>
        <v>ASPECTOS DE SEGURIDAD DE LA INFORMACIÓN DE LA GESTIÓN DE LA CONTINUIDAD DEL NEGOCIO</v>
      </c>
      <c r="D31" s="46"/>
      <c r="E31" s="46"/>
      <c r="F31" s="47">
        <f>VLOOKUP(B31,[1]ADMINISTRATIVAS!$F$12:$M$76,7,FALSE)</f>
        <v>43.5</v>
      </c>
      <c r="G31" s="41">
        <v>100</v>
      </c>
      <c r="H31" s="42" t="str">
        <f t="shared" si="0"/>
        <v>EFECTIVO</v>
      </c>
    </row>
    <row r="32" spans="2:8" ht="15.75" thickBot="1" x14ac:dyDescent="0.3">
      <c r="B32" s="48" t="s">
        <v>36</v>
      </c>
      <c r="C32" s="49" t="str">
        <f>[1]ADMINISTRATIVAS!D62</f>
        <v>CUMPLIMIENTO</v>
      </c>
      <c r="D32" s="49"/>
      <c r="E32" s="49"/>
      <c r="F32" s="50">
        <f>VLOOKUP(B32,[1]ADMINISTRATIVAS!$F$12:$M$76,7,FALSE)</f>
        <v>70</v>
      </c>
      <c r="G32" s="41">
        <v>100</v>
      </c>
      <c r="H32" s="42" t="str">
        <f t="shared" si="0"/>
        <v>GESTIONADO</v>
      </c>
    </row>
    <row r="33" spans="2:15" ht="15.75" thickBot="1" x14ac:dyDescent="0.3">
      <c r="B33" s="51" t="s">
        <v>37</v>
      </c>
      <c r="C33" s="52"/>
      <c r="D33" s="52"/>
      <c r="E33" s="52"/>
      <c r="F33" s="53">
        <f>AVERAGE(F19:F32)</f>
        <v>63.678571428571431</v>
      </c>
      <c r="G33" s="54">
        <f>AVERAGE(G19:G32)</f>
        <v>100</v>
      </c>
      <c r="H33" s="42" t="str">
        <f t="shared" si="0"/>
        <v>GESTIONADO</v>
      </c>
    </row>
    <row r="34" spans="2:15" ht="15.75" thickBot="1" x14ac:dyDescent="0.3"/>
    <row r="35" spans="2:15" ht="21.75" thickBot="1" x14ac:dyDescent="0.3">
      <c r="B35" s="55" t="s">
        <v>38</v>
      </c>
      <c r="C35" s="56"/>
      <c r="D35" s="56"/>
      <c r="E35" s="56"/>
      <c r="F35" s="56"/>
      <c r="G35" s="56"/>
      <c r="H35" s="56"/>
      <c r="I35" s="56"/>
      <c r="J35" s="56"/>
      <c r="K35" s="56"/>
      <c r="L35" s="56"/>
      <c r="M35" s="56"/>
      <c r="N35" s="56"/>
      <c r="O35" s="57"/>
    </row>
    <row r="36" spans="2:15" ht="15.75" thickBot="1" x14ac:dyDescent="0.3">
      <c r="H36" s="58"/>
    </row>
    <row r="37" spans="2:15" ht="21" x14ac:dyDescent="0.25">
      <c r="B37" s="59" t="s">
        <v>39</v>
      </c>
      <c r="C37" s="60" t="s">
        <v>40</v>
      </c>
      <c r="D37" s="61"/>
      <c r="E37" s="61"/>
      <c r="F37" s="61"/>
      <c r="G37" s="62"/>
      <c r="H37" s="63"/>
    </row>
    <row r="38" spans="2:15" ht="84" x14ac:dyDescent="0.25">
      <c r="B38" s="64"/>
      <c r="C38" s="65" t="s">
        <v>41</v>
      </c>
      <c r="D38" s="66"/>
      <c r="E38" s="67" t="s">
        <v>42</v>
      </c>
      <c r="F38" s="68" t="s">
        <v>43</v>
      </c>
      <c r="G38" s="69"/>
      <c r="H38" s="58"/>
    </row>
    <row r="39" spans="2:15" ht="18.75" x14ac:dyDescent="0.3">
      <c r="B39" s="70">
        <v>2015</v>
      </c>
      <c r="C39" s="71" t="s">
        <v>44</v>
      </c>
      <c r="D39" s="72"/>
      <c r="E39" s="73">
        <f>IF([1]PHVA!L26&gt;=40,40,[1]PHVA!L26)/100</f>
        <v>0.34666666666666673</v>
      </c>
      <c r="F39" s="74">
        <v>0.4</v>
      </c>
      <c r="G39" s="75"/>
    </row>
    <row r="40" spans="2:15" ht="18.75" x14ac:dyDescent="0.3">
      <c r="B40" s="76">
        <v>2016</v>
      </c>
      <c r="C40" s="71" t="s">
        <v>45</v>
      </c>
      <c r="D40" s="72"/>
      <c r="E40" s="73">
        <f>IF([1]PHVA!L31&gt;=40,40,[1]PHVA!L31)/100</f>
        <v>0.10183928571428572</v>
      </c>
      <c r="F40" s="74">
        <v>0.2</v>
      </c>
      <c r="G40" s="75"/>
    </row>
    <row r="41" spans="2:15" ht="18.75" x14ac:dyDescent="0.3">
      <c r="B41" s="76">
        <v>2017</v>
      </c>
      <c r="C41" s="71" t="s">
        <v>46</v>
      </c>
      <c r="D41" s="72"/>
      <c r="E41" s="73">
        <f>IF([1]PHVA!L35&gt;=40,40,[1]PHVA!L35)/100</f>
        <v>0.08</v>
      </c>
      <c r="F41" s="74">
        <v>0.2</v>
      </c>
      <c r="G41" s="75"/>
      <c r="H41" s="58"/>
    </row>
    <row r="42" spans="2:15" ht="18.75" x14ac:dyDescent="0.3">
      <c r="B42" s="76">
        <v>2018</v>
      </c>
      <c r="C42" s="71" t="s">
        <v>47</v>
      </c>
      <c r="D42" s="72"/>
      <c r="E42" s="73">
        <f>IF([1]PHVA!L38&gt;=40,40,[1]PHVA!L38)/100</f>
        <v>0.08</v>
      </c>
      <c r="F42" s="74">
        <v>0.2</v>
      </c>
      <c r="G42" s="75"/>
      <c r="H42" s="58"/>
    </row>
    <row r="43" spans="2:15" ht="21.75" thickBot="1" x14ac:dyDescent="0.3">
      <c r="B43" s="77" t="s">
        <v>48</v>
      </c>
      <c r="C43" s="78"/>
      <c r="D43" s="78"/>
      <c r="E43" s="79">
        <f>SUM(E39:E42)</f>
        <v>0.6085059523809524</v>
      </c>
      <c r="F43" s="80">
        <f>SUM(F39:G42)</f>
        <v>1</v>
      </c>
      <c r="G43" s="81"/>
    </row>
    <row r="52" spans="2:16" ht="15.75" thickBot="1" x14ac:dyDescent="0.3"/>
    <row r="53" spans="2:16" ht="21.75" thickBot="1" x14ac:dyDescent="0.3">
      <c r="B53" s="55" t="s">
        <v>49</v>
      </c>
      <c r="C53" s="56"/>
      <c r="D53" s="56"/>
      <c r="E53" s="56"/>
      <c r="F53" s="56"/>
      <c r="G53" s="56"/>
      <c r="H53" s="56"/>
      <c r="I53" s="56"/>
      <c r="J53" s="56"/>
      <c r="K53" s="56"/>
      <c r="L53" s="56"/>
      <c r="M53" s="56"/>
      <c r="N53" s="56"/>
      <c r="O53" s="57"/>
    </row>
    <row r="54" spans="2:16" ht="21" x14ac:dyDescent="0.35">
      <c r="C54" s="82"/>
      <c r="D54" s="83"/>
      <c r="E54" s="83"/>
      <c r="F54" s="83"/>
      <c r="G54" s="83"/>
      <c r="H54" s="83"/>
      <c r="I54" s="83"/>
      <c r="J54" s="83"/>
      <c r="K54" s="83"/>
      <c r="L54" s="83"/>
      <c r="M54" s="83"/>
      <c r="N54" s="83"/>
      <c r="O54" s="83"/>
    </row>
    <row r="55" spans="2:16" ht="21" x14ac:dyDescent="0.35">
      <c r="D55" s="84"/>
      <c r="E55" s="85" t="s">
        <v>50</v>
      </c>
      <c r="F55" s="86" t="s">
        <v>51</v>
      </c>
      <c r="G55" s="86" t="s">
        <v>52</v>
      </c>
      <c r="K55" s="83"/>
      <c r="L55" s="83"/>
      <c r="O55" s="87" t="s">
        <v>53</v>
      </c>
      <c r="P55" s="87"/>
    </row>
    <row r="56" spans="2:16" ht="21" x14ac:dyDescent="0.35">
      <c r="D56" s="84"/>
      <c r="E56" s="85"/>
      <c r="F56" s="86"/>
      <c r="G56" s="86"/>
      <c r="K56" s="83"/>
      <c r="L56" s="83"/>
      <c r="O56" s="88"/>
      <c r="P56" s="88"/>
    </row>
    <row r="57" spans="2:16" ht="21" x14ac:dyDescent="0.35">
      <c r="C57" s="89" t="s">
        <v>54</v>
      </c>
      <c r="D57" s="90" t="s">
        <v>55</v>
      </c>
      <c r="E57" s="22" t="str">
        <f>IF(F57&lt;3,"SUFICIENTE",IF(F57&lt;7,"INTERMEDIO","CRITICO"))</f>
        <v>SUFICIENTE</v>
      </c>
      <c r="F57" s="91">
        <f>COUNTIF([1]MADUREZ!H12:H21,"MENOR")</f>
        <v>0</v>
      </c>
      <c r="G57" s="92">
        <v>10</v>
      </c>
      <c r="K57" s="83"/>
      <c r="L57" s="83"/>
      <c r="O57" s="93" t="s">
        <v>56</v>
      </c>
      <c r="P57" s="93" t="s">
        <v>57</v>
      </c>
    </row>
    <row r="58" spans="2:16" ht="21" x14ac:dyDescent="0.35">
      <c r="C58" s="89"/>
      <c r="D58" s="90"/>
      <c r="E58" s="22"/>
      <c r="F58" s="91"/>
      <c r="G58" s="92"/>
      <c r="K58" s="83"/>
      <c r="L58" s="83"/>
      <c r="O58" s="93" t="s">
        <v>58</v>
      </c>
      <c r="P58" s="94" t="s">
        <v>59</v>
      </c>
    </row>
    <row r="59" spans="2:16" ht="21" x14ac:dyDescent="0.35">
      <c r="C59" s="89"/>
      <c r="D59" s="95" t="s">
        <v>60</v>
      </c>
      <c r="E59" s="22" t="str">
        <f>IF(F59&lt;7,"SUFICIENTE",IF(F59&lt;15,"INTERMEDIO","CRÍTICO"))</f>
        <v>SUFICIENTE</v>
      </c>
      <c r="F59" s="91">
        <f>COUNTIF([1]MADUREZ!J12:J33,"MENOR")</f>
        <v>1</v>
      </c>
      <c r="G59" s="92">
        <v>21</v>
      </c>
      <c r="K59" s="83"/>
      <c r="L59" s="83"/>
      <c r="O59" s="93" t="s">
        <v>61</v>
      </c>
      <c r="P59" s="93" t="s">
        <v>62</v>
      </c>
    </row>
    <row r="60" spans="2:16" ht="21" x14ac:dyDescent="0.35">
      <c r="C60" s="89"/>
      <c r="D60" s="96"/>
      <c r="E60" s="22"/>
      <c r="F60" s="91"/>
      <c r="G60" s="92"/>
      <c r="K60" s="83"/>
      <c r="L60" s="83"/>
      <c r="M60" s="83"/>
      <c r="N60" s="83"/>
      <c r="O60" s="83"/>
    </row>
    <row r="61" spans="2:16" ht="21" x14ac:dyDescent="0.35">
      <c r="C61" s="89"/>
      <c r="D61" s="97" t="s">
        <v>63</v>
      </c>
      <c r="E61" s="22" t="str">
        <f>IF(F61&lt;14,"SUFICIENTE",IF(F61&lt;30,"INTERMEDIO","CRÍTICO"))</f>
        <v>INTERMEDIO</v>
      </c>
      <c r="F61" s="91">
        <f>COUNTIF([1]MADUREZ!L12:L55,"MENOR")</f>
        <v>15</v>
      </c>
      <c r="G61" s="92">
        <v>42</v>
      </c>
      <c r="K61" s="83"/>
      <c r="L61" s="83"/>
      <c r="M61" s="83"/>
      <c r="N61" s="83"/>
      <c r="O61" s="83"/>
    </row>
    <row r="62" spans="2:16" ht="21" x14ac:dyDescent="0.35">
      <c r="C62" s="89"/>
      <c r="D62" s="98"/>
      <c r="E62" s="22"/>
      <c r="F62" s="91"/>
      <c r="G62" s="92"/>
      <c r="K62" s="83"/>
      <c r="L62" s="83"/>
      <c r="M62" s="83"/>
      <c r="N62" s="83"/>
      <c r="O62" s="83"/>
    </row>
    <row r="63" spans="2:16" ht="21" x14ac:dyDescent="0.35">
      <c r="C63" s="89"/>
      <c r="D63" s="99" t="s">
        <v>64</v>
      </c>
      <c r="E63" s="22" t="str">
        <f>IF(F63&lt;20,"SUFICIENTE",IF(F63&lt;40,"INTERMEDIO","CRÍTICO"))</f>
        <v>INTERMEDIO</v>
      </c>
      <c r="F63" s="91">
        <f>COUNTIF([1]MADUREZ!N12:N73,"MENOR")</f>
        <v>33</v>
      </c>
      <c r="G63" s="92">
        <v>59</v>
      </c>
      <c r="K63" s="83"/>
      <c r="L63" s="83"/>
      <c r="M63" s="83"/>
      <c r="N63" s="83"/>
      <c r="O63" s="83"/>
    </row>
    <row r="64" spans="2:16" ht="21" x14ac:dyDescent="0.35">
      <c r="C64" s="89"/>
      <c r="D64" s="100"/>
      <c r="E64" s="22"/>
      <c r="F64" s="91"/>
      <c r="G64" s="92"/>
      <c r="K64" s="83"/>
      <c r="L64" s="83"/>
      <c r="M64" s="83"/>
      <c r="N64" s="83"/>
      <c r="O64" s="83"/>
    </row>
    <row r="65" spans="2:15" ht="21" x14ac:dyDescent="0.35">
      <c r="C65" s="89"/>
      <c r="D65" s="101" t="s">
        <v>65</v>
      </c>
      <c r="E65" s="22" t="str">
        <f>IF(F65&lt;20,"SUFICIENTE",IF(F65&lt;20,"INTERMEDIO","CRÍTICO"))</f>
        <v>CRÍTICO</v>
      </c>
      <c r="F65" s="91">
        <f>COUNTIF([1]MADUREZ!P12:P75,"MENOR")</f>
        <v>47</v>
      </c>
      <c r="G65" s="92">
        <v>60</v>
      </c>
      <c r="K65" s="83"/>
      <c r="L65" s="83"/>
      <c r="M65" s="83"/>
      <c r="N65" s="83"/>
      <c r="O65" s="83"/>
    </row>
    <row r="66" spans="2:15" ht="21" x14ac:dyDescent="0.35">
      <c r="C66" s="89"/>
      <c r="D66" s="102"/>
      <c r="E66" s="22"/>
      <c r="F66" s="91"/>
      <c r="G66" s="92"/>
      <c r="K66" s="83"/>
      <c r="L66" s="83"/>
      <c r="M66" s="83"/>
      <c r="N66" s="83"/>
      <c r="O66" s="83"/>
    </row>
    <row r="67" spans="2:15" ht="21" x14ac:dyDescent="0.35">
      <c r="C67" s="82"/>
      <c r="D67" s="83"/>
      <c r="E67" s="83"/>
      <c r="F67" s="83"/>
      <c r="G67" s="83"/>
      <c r="H67" s="83"/>
      <c r="I67" s="83"/>
      <c r="J67" s="83"/>
      <c r="K67" s="83"/>
      <c r="L67" s="83"/>
      <c r="M67" s="83"/>
      <c r="N67" s="83"/>
      <c r="O67" s="83"/>
    </row>
    <row r="68" spans="2:15" ht="15.75" thickBot="1" x14ac:dyDescent="0.3"/>
    <row r="69" spans="2:15" ht="21.75" thickBot="1" x14ac:dyDescent="0.3">
      <c r="B69" s="55" t="s">
        <v>66</v>
      </c>
      <c r="C69" s="56"/>
      <c r="D69" s="56"/>
      <c r="E69" s="56"/>
      <c r="F69" s="56"/>
      <c r="G69" s="56"/>
      <c r="H69" s="56"/>
      <c r="I69" s="56"/>
      <c r="J69" s="56"/>
      <c r="K69" s="56"/>
      <c r="L69" s="56"/>
      <c r="M69" s="56"/>
      <c r="N69" s="56"/>
      <c r="O69" s="57"/>
    </row>
    <row r="71" spans="2:15" ht="15.75" hidden="1" thickBot="1" x14ac:dyDescent="0.3">
      <c r="B71" s="120" t="s">
        <v>67</v>
      </c>
      <c r="D71" s="103" t="s">
        <v>68</v>
      </c>
    </row>
    <row r="72" spans="2:15" hidden="1" x14ac:dyDescent="0.25">
      <c r="B72" s="104" t="s">
        <v>69</v>
      </c>
      <c r="D72" s="105">
        <v>60</v>
      </c>
    </row>
    <row r="73" spans="2:15" hidden="1" x14ac:dyDescent="0.25">
      <c r="B73" s="106" t="s">
        <v>70</v>
      </c>
      <c r="D73" s="105">
        <v>60</v>
      </c>
    </row>
    <row r="74" spans="2:15" hidden="1" x14ac:dyDescent="0.25">
      <c r="B74" s="106" t="s">
        <v>71</v>
      </c>
      <c r="D74" s="105">
        <v>60</v>
      </c>
    </row>
    <row r="75" spans="2:15" hidden="1" x14ac:dyDescent="0.25">
      <c r="B75" s="106" t="s">
        <v>72</v>
      </c>
      <c r="D75" s="105">
        <v>60</v>
      </c>
    </row>
    <row r="76" spans="2:15" ht="15.75" hidden="1" thickBot="1" x14ac:dyDescent="0.3">
      <c r="B76" s="107" t="s">
        <v>73</v>
      </c>
      <c r="D76" s="105">
        <v>60</v>
      </c>
    </row>
    <row r="77" spans="2:15" ht="15.75" hidden="1" thickBot="1" x14ac:dyDescent="0.3">
      <c r="B77" s="108" t="s">
        <v>74</v>
      </c>
      <c r="D77" s="109"/>
    </row>
    <row r="78" spans="2:15" x14ac:dyDescent="0.25">
      <c r="B78" s="110"/>
      <c r="C78" s="111"/>
    </row>
    <row r="79" spans="2:15" x14ac:dyDescent="0.25">
      <c r="B79" s="110"/>
      <c r="C79" s="111"/>
    </row>
    <row r="80" spans="2:15" x14ac:dyDescent="0.25">
      <c r="B80" s="110"/>
      <c r="C80" s="111"/>
    </row>
    <row r="81" spans="1:17" x14ac:dyDescent="0.25">
      <c r="B81" s="110"/>
      <c r="C81" s="111"/>
    </row>
    <row r="82" spans="1:17" x14ac:dyDescent="0.25">
      <c r="B82" s="110"/>
      <c r="C82" s="111"/>
    </row>
    <row r="83" spans="1:17" x14ac:dyDescent="0.25">
      <c r="B83" s="110"/>
      <c r="C83" s="111"/>
    </row>
    <row r="84" spans="1:17" x14ac:dyDescent="0.25">
      <c r="B84" s="110"/>
      <c r="C84" s="111"/>
    </row>
    <row r="85" spans="1:17" x14ac:dyDescent="0.25">
      <c r="B85" s="110"/>
      <c r="C85" s="111"/>
    </row>
    <row r="86" spans="1:17" x14ac:dyDescent="0.25">
      <c r="B86" s="110"/>
      <c r="C86" s="111"/>
    </row>
    <row r="87" spans="1:17" x14ac:dyDescent="0.25">
      <c r="B87" s="110"/>
      <c r="C87" s="111"/>
    </row>
    <row r="88" spans="1:17" x14ac:dyDescent="0.25">
      <c r="B88" s="110"/>
      <c r="C88" s="111"/>
    </row>
    <row r="89" spans="1:17" x14ac:dyDescent="0.25">
      <c r="B89" s="110"/>
      <c r="C89" s="111"/>
    </row>
    <row r="90" spans="1:17" x14ac:dyDescent="0.25">
      <c r="A90" s="112"/>
      <c r="B90" s="112"/>
      <c r="C90" s="112"/>
      <c r="D90" s="112"/>
      <c r="E90" s="112"/>
      <c r="F90" s="112"/>
      <c r="G90" s="112"/>
      <c r="H90" s="112"/>
      <c r="I90" s="112"/>
      <c r="J90" s="112"/>
      <c r="K90" s="112"/>
      <c r="L90" s="112"/>
      <c r="M90" s="112"/>
      <c r="N90" s="112"/>
      <c r="O90" s="112"/>
      <c r="P90" s="112"/>
      <c r="Q90" s="112"/>
    </row>
    <row r="93" spans="1:17" x14ac:dyDescent="0.25">
      <c r="B93" s="113" t="s">
        <v>75</v>
      </c>
      <c r="C93" s="113"/>
      <c r="D93" s="113"/>
      <c r="K93" s="114"/>
      <c r="L93" s="115"/>
      <c r="M93" s="115"/>
    </row>
    <row r="94" spans="1:17" x14ac:dyDescent="0.25">
      <c r="B94" s="119" t="s">
        <v>76</v>
      </c>
      <c r="C94" t="s">
        <v>77</v>
      </c>
      <c r="D94" s="116" t="s">
        <v>78</v>
      </c>
      <c r="K94" s="114"/>
      <c r="L94" s="115"/>
      <c r="M94" s="115"/>
    </row>
    <row r="95" spans="1:17" x14ac:dyDescent="0.25">
      <c r="B95" s="117" t="s">
        <v>70</v>
      </c>
      <c r="C95" s="118">
        <v>64</v>
      </c>
      <c r="D95" s="118">
        <v>100</v>
      </c>
      <c r="K95" s="114"/>
      <c r="L95" s="115"/>
      <c r="M95" s="115"/>
    </row>
    <row r="96" spans="1:17" x14ac:dyDescent="0.25">
      <c r="B96" s="117" t="s">
        <v>69</v>
      </c>
      <c r="C96" s="118">
        <v>51.25</v>
      </c>
      <c r="D96" s="118">
        <v>100</v>
      </c>
      <c r="K96" s="114"/>
      <c r="L96" s="115"/>
      <c r="M96" s="115"/>
    </row>
    <row r="97" spans="2:13" x14ac:dyDescent="0.25">
      <c r="B97" s="117" t="s">
        <v>73</v>
      </c>
      <c r="C97" s="118">
        <v>54.444444444444443</v>
      </c>
      <c r="D97" s="118">
        <v>100</v>
      </c>
      <c r="K97" s="114"/>
      <c r="L97" s="115"/>
      <c r="M97" s="115"/>
    </row>
    <row r="98" spans="2:13" x14ac:dyDescent="0.25">
      <c r="B98" s="117" t="s">
        <v>72</v>
      </c>
      <c r="C98" s="118">
        <v>33.333333333333336</v>
      </c>
      <c r="D98" s="118">
        <v>100</v>
      </c>
      <c r="K98" s="114"/>
      <c r="L98" s="115"/>
      <c r="M98" s="115"/>
    </row>
    <row r="99" spans="2:13" x14ac:dyDescent="0.25">
      <c r="B99" s="117" t="s">
        <v>79</v>
      </c>
      <c r="C99" s="118">
        <v>67.868852459016395</v>
      </c>
      <c r="D99" s="118">
        <v>100</v>
      </c>
    </row>
  </sheetData>
  <mergeCells count="73">
    <mergeCell ref="D65:D66"/>
    <mergeCell ref="E65:E66"/>
    <mergeCell ref="F65:F66"/>
    <mergeCell ref="G65:G66"/>
    <mergeCell ref="B69:O69"/>
    <mergeCell ref="B93:D93"/>
    <mergeCell ref="E61:E62"/>
    <mergeCell ref="F61:F62"/>
    <mergeCell ref="G61:G62"/>
    <mergeCell ref="D63:D64"/>
    <mergeCell ref="E63:E64"/>
    <mergeCell ref="F63:F64"/>
    <mergeCell ref="G63:G64"/>
    <mergeCell ref="C57:C66"/>
    <mergeCell ref="D57:D58"/>
    <mergeCell ref="E57:E58"/>
    <mergeCell ref="F57:F58"/>
    <mergeCell ref="G57:G58"/>
    <mergeCell ref="D59:D60"/>
    <mergeCell ref="E59:E60"/>
    <mergeCell ref="F59:F60"/>
    <mergeCell ref="G59:G60"/>
    <mergeCell ref="D61:D62"/>
    <mergeCell ref="C42:D42"/>
    <mergeCell ref="F42:G42"/>
    <mergeCell ref="B43:D43"/>
    <mergeCell ref="F43:G43"/>
    <mergeCell ref="B53:O53"/>
    <mergeCell ref="E55:E56"/>
    <mergeCell ref="F55:F56"/>
    <mergeCell ref="G55:G56"/>
    <mergeCell ref="O55:P56"/>
    <mergeCell ref="C39:D39"/>
    <mergeCell ref="F39:G39"/>
    <mergeCell ref="C40:D40"/>
    <mergeCell ref="F40:G40"/>
    <mergeCell ref="C41:D41"/>
    <mergeCell ref="F41:G41"/>
    <mergeCell ref="C31:E31"/>
    <mergeCell ref="C32:E32"/>
    <mergeCell ref="B33:E33"/>
    <mergeCell ref="B35:O35"/>
    <mergeCell ref="B37:B38"/>
    <mergeCell ref="C37:G37"/>
    <mergeCell ref="C38:D38"/>
    <mergeCell ref="F38:G38"/>
    <mergeCell ref="C25:E25"/>
    <mergeCell ref="C26:E26"/>
    <mergeCell ref="C27:E27"/>
    <mergeCell ref="C28:E28"/>
    <mergeCell ref="C29:E29"/>
    <mergeCell ref="C30:E30"/>
    <mergeCell ref="C19:E19"/>
    <mergeCell ref="C20:E20"/>
    <mergeCell ref="C21:E21"/>
    <mergeCell ref="C22:E22"/>
    <mergeCell ref="C23:E23"/>
    <mergeCell ref="C24:E24"/>
    <mergeCell ref="B12:C12"/>
    <mergeCell ref="D12:O12"/>
    <mergeCell ref="B13:C13"/>
    <mergeCell ref="D13:O13"/>
    <mergeCell ref="B15:O15"/>
    <mergeCell ref="B17:B18"/>
    <mergeCell ref="C17:G17"/>
    <mergeCell ref="C18:E18"/>
    <mergeCell ref="B2:C9"/>
    <mergeCell ref="D2:M9"/>
    <mergeCell ref="N2:O9"/>
    <mergeCell ref="B10:C10"/>
    <mergeCell ref="D10:O10"/>
    <mergeCell ref="B11:C11"/>
    <mergeCell ref="D11:O11"/>
  </mergeCell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WLOPEZ</dc:creator>
  <cp:lastModifiedBy>WLOPEZ</cp:lastModifiedBy>
  <dcterms:created xsi:type="dcterms:W3CDTF">2022-11-09T16:32:53Z</dcterms:created>
  <dcterms:modified xsi:type="dcterms:W3CDTF">2022-11-09T16:34:16Z</dcterms:modified>
</cp:coreProperties>
</file>