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29"/>
  <workbookPr/>
  <mc:AlternateContent xmlns:mc="http://schemas.openxmlformats.org/markup-compatibility/2006">
    <mc:Choice Requires="x15">
      <x15ac:absPath xmlns:x15ac="http://schemas.microsoft.com/office/spreadsheetml/2010/11/ac" url="C:\Users\jlabrador\Desktop\OFERTA POR INVITACION 001-2018\"/>
    </mc:Choice>
  </mc:AlternateContent>
  <bookViews>
    <workbookView xWindow="0" yWindow="0" windowWidth="27810" windowHeight="12795" tabRatio="917" xr2:uid="{00000000-000D-0000-FFFF-FFFF00000000}"/>
  </bookViews>
  <sheets>
    <sheet name="COTIZACION FAC" sheetId="30" r:id="rId1"/>
    <sheet name="COTIZACION MINMINAS" sheetId="23" state="hidden" r:id="rId2"/>
    <sheet name="PLAN DE MEDIOS MINMINAS" sheetId="9" state="hidden" r:id="rId3"/>
    <sheet name="COTIZACION ANSV" sheetId="27" state="hidden" r:id="rId4"/>
    <sheet name="PLAN DE MEDIOS ANSV" sheetId="22" state="hidden" r:id="rId5"/>
    <sheet name="PLAN DE MEDIOS FAC" sheetId="21" state="hidden" r:id="rId6"/>
  </sheets>
  <definedNames>
    <definedName name="_xlnm._FilterDatabase" localSheetId="0" hidden="1">'COTIZACION FAC'!$B$7:$J$15</definedName>
    <definedName name="_xlnm._FilterDatabase" localSheetId="5" hidden="1">'PLAN DE MEDIOS FAC'!$A$6:$H$14</definedName>
    <definedName name="LISTA" localSheetId="3">#REF!</definedName>
    <definedName name="LISTA" localSheetId="0">#REF!</definedName>
    <definedName name="LISTA" localSheetId="1">#REF!</definedName>
    <definedName name="LISTA" localSheetId="5">#REF!</definedName>
    <definedName name="LISTA" localSheetId="2">#REF!</definedName>
    <definedName name="LISTA">#REF!</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I8" i="30" l="1"/>
  <c r="J8" i="30"/>
  <c r="I9" i="30"/>
  <c r="J9" i="30"/>
  <c r="I10" i="30"/>
  <c r="J10" i="30"/>
  <c r="I11" i="30"/>
  <c r="J11" i="30"/>
  <c r="I12" i="30"/>
  <c r="J12" i="30" s="1"/>
  <c r="I13" i="30"/>
  <c r="J13" i="30"/>
  <c r="I14" i="30"/>
  <c r="J14" i="30"/>
  <c r="I15" i="30"/>
  <c r="J15" i="30"/>
  <c r="F74" i="27" l="1"/>
  <c r="H73" i="27"/>
  <c r="K73" i="27" s="1"/>
  <c r="L73" i="27" s="1"/>
  <c r="H72" i="27"/>
  <c r="K72" i="27" s="1"/>
  <c r="L72" i="27" s="1"/>
  <c r="H71" i="27"/>
  <c r="K71" i="27" s="1"/>
  <c r="L71" i="27" s="1"/>
  <c r="H70" i="27"/>
  <c r="K70" i="27" s="1"/>
  <c r="Z64" i="27"/>
  <c r="Y64" i="27"/>
  <c r="X64" i="27"/>
  <c r="W64" i="27"/>
  <c r="V64" i="27"/>
  <c r="U64" i="27"/>
  <c r="T64" i="27"/>
  <c r="S64" i="27"/>
  <c r="R64" i="27"/>
  <c r="Q64" i="27"/>
  <c r="P64" i="27"/>
  <c r="O64" i="27"/>
  <c r="N64" i="27"/>
  <c r="M64" i="27"/>
  <c r="L64" i="27"/>
  <c r="K64" i="27"/>
  <c r="AA63" i="27"/>
  <c r="AB63" i="27" s="1"/>
  <c r="AA62" i="27"/>
  <c r="AB62" i="27" s="1"/>
  <c r="AA61" i="27"/>
  <c r="AB61" i="27" s="1"/>
  <c r="AA60" i="27"/>
  <c r="AB60" i="27" s="1"/>
  <c r="AA59" i="27"/>
  <c r="AB59" i="27" s="1"/>
  <c r="AA58" i="27"/>
  <c r="L57" i="27"/>
  <c r="M57" i="27" s="1"/>
  <c r="N57" i="27" s="1"/>
  <c r="O57" i="27" s="1"/>
  <c r="P57" i="27" s="1"/>
  <c r="Q57" i="27" s="1"/>
  <c r="R57" i="27" s="1"/>
  <c r="S57" i="27" s="1"/>
  <c r="T57" i="27" s="1"/>
  <c r="U57" i="27" s="1"/>
  <c r="V57" i="27" s="1"/>
  <c r="W57" i="27" s="1"/>
  <c r="X57" i="27" s="1"/>
  <c r="Y57" i="27" s="1"/>
  <c r="Z57" i="27" s="1"/>
  <c r="X52" i="27"/>
  <c r="W52" i="27"/>
  <c r="V52" i="27"/>
  <c r="U52" i="27"/>
  <c r="T52" i="27"/>
  <c r="S52" i="27"/>
  <c r="R52" i="27"/>
  <c r="Q52" i="27"/>
  <c r="P52" i="27"/>
  <c r="O52" i="27"/>
  <c r="N52" i="27"/>
  <c r="M52" i="27"/>
  <c r="L52" i="27"/>
  <c r="K52" i="27"/>
  <c r="J52" i="27"/>
  <c r="I52" i="27"/>
  <c r="Y51" i="27"/>
  <c r="Z51" i="27" s="1"/>
  <c r="Y50" i="27"/>
  <c r="Z50" i="27" s="1"/>
  <c r="AC50" i="27" s="1"/>
  <c r="Y49" i="27"/>
  <c r="Z49" i="27" s="1"/>
  <c r="Y48" i="27"/>
  <c r="Z48" i="27" s="1"/>
  <c r="AC48" i="27" s="1"/>
  <c r="Y47" i="27"/>
  <c r="Z47" i="27" s="1"/>
  <c r="Y46" i="27"/>
  <c r="Z46" i="27" s="1"/>
  <c r="AC46" i="27" s="1"/>
  <c r="Y45" i="27"/>
  <c r="Z45" i="27" s="1"/>
  <c r="Y44" i="27"/>
  <c r="Z44" i="27" s="1"/>
  <c r="AC44" i="27" s="1"/>
  <c r="Y43" i="27"/>
  <c r="Z43" i="27" s="1"/>
  <c r="Y42" i="27"/>
  <c r="Z42" i="27" s="1"/>
  <c r="AC42" i="27" s="1"/>
  <c r="Y41" i="27"/>
  <c r="Z41" i="27" s="1"/>
  <c r="Y40" i="27"/>
  <c r="Z40" i="27" s="1"/>
  <c r="AC40" i="27" s="1"/>
  <c r="Y39" i="27"/>
  <c r="Z39" i="27" s="1"/>
  <c r="Y38" i="27"/>
  <c r="Z38" i="27" s="1"/>
  <c r="AC38" i="27" s="1"/>
  <c r="Y37" i="27"/>
  <c r="Z37" i="27" s="1"/>
  <c r="Y36" i="27"/>
  <c r="Z36" i="27" s="1"/>
  <c r="AC36" i="27" s="1"/>
  <c r="AD35" i="27"/>
  <c r="Y35" i="27"/>
  <c r="AD34" i="27"/>
  <c r="Y34" i="27"/>
  <c r="Y33" i="27"/>
  <c r="Z33" i="27" s="1"/>
  <c r="AC33" i="27" s="1"/>
  <c r="Y32" i="27"/>
  <c r="Z32" i="27" s="1"/>
  <c r="AC32" i="27" s="1"/>
  <c r="Y31" i="27"/>
  <c r="Z31" i="27" s="1"/>
  <c r="Y30" i="27"/>
  <c r="Z30" i="27" s="1"/>
  <c r="AC30" i="27" s="1"/>
  <c r="Y29" i="27"/>
  <c r="Z29" i="27" s="1"/>
  <c r="Y28" i="27"/>
  <c r="X27" i="27"/>
  <c r="W27" i="27"/>
  <c r="V27" i="27"/>
  <c r="U27" i="27"/>
  <c r="T27" i="27"/>
  <c r="S27" i="27"/>
  <c r="R27" i="27"/>
  <c r="Q27" i="27"/>
  <c r="P27" i="27"/>
  <c r="O27" i="27"/>
  <c r="N27" i="27"/>
  <c r="M27" i="27"/>
  <c r="L27" i="27"/>
  <c r="K27" i="27"/>
  <c r="J27" i="27"/>
  <c r="I27" i="27"/>
  <c r="Y26" i="27"/>
  <c r="Z26" i="27" s="1"/>
  <c r="Y25" i="27"/>
  <c r="Z25" i="27" s="1"/>
  <c r="Y24" i="27"/>
  <c r="Z24" i="27" s="1"/>
  <c r="Y23" i="27"/>
  <c r="Z23" i="27" s="1"/>
  <c r="AC22" i="27"/>
  <c r="Y22" i="27"/>
  <c r="Y21" i="27"/>
  <c r="Z21" i="27" s="1"/>
  <c r="AC21" i="27" s="1"/>
  <c r="Y20" i="27"/>
  <c r="Z20" i="27" s="1"/>
  <c r="Y19" i="27"/>
  <c r="Z19" i="27" s="1"/>
  <c r="AC19" i="27" s="1"/>
  <c r="Y18" i="27"/>
  <c r="Z18" i="27" s="1"/>
  <c r="AC18" i="27" s="1"/>
  <c r="Y17" i="27"/>
  <c r="Z17" i="27" s="1"/>
  <c r="AD16" i="27"/>
  <c r="Y16" i="27"/>
  <c r="Y15" i="27"/>
  <c r="Z15" i="27" s="1"/>
  <c r="Y14" i="27"/>
  <c r="Z14" i="27" s="1"/>
  <c r="Y13" i="27"/>
  <c r="Z13" i="27" s="1"/>
  <c r="J12" i="27"/>
  <c r="K12" i="27" s="1"/>
  <c r="L12" i="27" s="1"/>
  <c r="M12" i="27" s="1"/>
  <c r="N12" i="27" s="1"/>
  <c r="O12" i="27" s="1"/>
  <c r="P12" i="27" s="1"/>
  <c r="Q12" i="27" s="1"/>
  <c r="R12" i="27" s="1"/>
  <c r="S12" i="27" s="1"/>
  <c r="T12" i="27" s="1"/>
  <c r="U12" i="27" s="1"/>
  <c r="V12" i="27" s="1"/>
  <c r="W12" i="27" s="1"/>
  <c r="X12" i="27" s="1"/>
  <c r="L70" i="27" l="1"/>
  <c r="K74" i="27"/>
  <c r="Y52" i="27"/>
  <c r="Z28" i="27"/>
  <c r="AC28" i="27" s="1"/>
  <c r="AA64" i="27"/>
  <c r="AC14" i="27"/>
  <c r="AD14" i="27" s="1"/>
  <c r="AE59" i="27"/>
  <c r="AF59" i="27"/>
  <c r="AC13" i="27"/>
  <c r="AD13" i="27" s="1"/>
  <c r="AC26" i="27"/>
  <c r="AD26" i="27" s="1"/>
  <c r="AE62" i="27"/>
  <c r="AF62" i="27" s="1"/>
  <c r="AC23" i="27"/>
  <c r="AD23" i="27" s="1"/>
  <c r="AE63" i="27"/>
  <c r="AF63" i="27" s="1"/>
  <c r="AC15" i="27"/>
  <c r="AD15" i="27" s="1"/>
  <c r="AC24" i="27"/>
  <c r="AD24" i="27" s="1"/>
  <c r="AE60" i="27"/>
  <c r="AF60" i="27" s="1"/>
  <c r="AC25" i="27"/>
  <c r="AD25" i="27" s="1"/>
  <c r="AE61" i="27"/>
  <c r="AF61" i="27" s="1"/>
  <c r="L74" i="27"/>
  <c r="AC17" i="27"/>
  <c r="AD17" i="27" s="1"/>
  <c r="AC20" i="27"/>
  <c r="AD20" i="27" s="1"/>
  <c r="Y27" i="27"/>
  <c r="AC29" i="27"/>
  <c r="AD29" i="27" s="1"/>
  <c r="AC31" i="27"/>
  <c r="AD31" i="27" s="1"/>
  <c r="AC37" i="27"/>
  <c r="AD37" i="27" s="1"/>
  <c r="AC39" i="27"/>
  <c r="AD39" i="27" s="1"/>
  <c r="AC41" i="27"/>
  <c r="AD41" i="27" s="1"/>
  <c r="AC43" i="27"/>
  <c r="AD43" i="27" s="1"/>
  <c r="AC45" i="27"/>
  <c r="AD45" i="27" s="1"/>
  <c r="AC47" i="27"/>
  <c r="AD47" i="27" s="1"/>
  <c r="AC49" i="27"/>
  <c r="AD49" i="27" s="1"/>
  <c r="AC51" i="27"/>
  <c r="AD51" i="27" s="1"/>
  <c r="AD18" i="27"/>
  <c r="AD19" i="27"/>
  <c r="AD21" i="27"/>
  <c r="AD30" i="27"/>
  <c r="AD32" i="27"/>
  <c r="AD33" i="27"/>
  <c r="AD36" i="27"/>
  <c r="AD38" i="27"/>
  <c r="AD40" i="27"/>
  <c r="AD42" i="27"/>
  <c r="AD44" i="27"/>
  <c r="AD46" i="27"/>
  <c r="AD48" i="27"/>
  <c r="AD50" i="27"/>
  <c r="AB58" i="27"/>
  <c r="G220" i="23"/>
  <c r="H220" i="23" s="1"/>
  <c r="G218" i="23"/>
  <c r="H218" i="23" s="1"/>
  <c r="G208" i="23"/>
  <c r="H208" i="23" s="1"/>
  <c r="G207" i="23"/>
  <c r="H207" i="23" s="1"/>
  <c r="G206" i="23"/>
  <c r="H206" i="23" s="1"/>
  <c r="G204" i="23"/>
  <c r="H204" i="23" s="1"/>
  <c r="G203" i="23"/>
  <c r="H203" i="23" s="1"/>
  <c r="G202" i="23"/>
  <c r="H202" i="23" s="1"/>
  <c r="G201" i="23"/>
  <c r="H201" i="23" s="1"/>
  <c r="G200" i="23"/>
  <c r="H200" i="23" s="1"/>
  <c r="G199" i="23"/>
  <c r="H199" i="23" s="1"/>
  <c r="G198" i="23"/>
  <c r="H198" i="23" s="1"/>
  <c r="G197" i="23"/>
  <c r="H197" i="23" s="1"/>
  <c r="G196" i="23"/>
  <c r="H196" i="23" s="1"/>
  <c r="G195" i="23"/>
  <c r="H195" i="23" s="1"/>
  <c r="G194" i="23"/>
  <c r="H194" i="23" s="1"/>
  <c r="AD28" i="27" l="1"/>
  <c r="AE58" i="27"/>
  <c r="AF58" i="27" s="1"/>
  <c r="AF64" i="27" s="1"/>
  <c r="AD52" i="27"/>
  <c r="AD27" i="27"/>
  <c r="E94" i="22"/>
  <c r="G93" i="22"/>
  <c r="H93" i="22" s="1"/>
  <c r="I93" i="22" s="1"/>
  <c r="G92" i="22"/>
  <c r="H92" i="22" s="1"/>
  <c r="I92" i="22" s="1"/>
  <c r="H91" i="22"/>
  <c r="I91" i="22" s="1"/>
  <c r="G91" i="22"/>
  <c r="H90" i="22"/>
  <c r="I90" i="22" s="1"/>
  <c r="G90" i="22"/>
  <c r="Y81" i="22"/>
  <c r="X81" i="22"/>
  <c r="W81" i="22"/>
  <c r="V81" i="22"/>
  <c r="U81" i="22"/>
  <c r="T81" i="22"/>
  <c r="S81" i="22"/>
  <c r="R81" i="22"/>
  <c r="Q81" i="22"/>
  <c r="P81" i="22"/>
  <c r="O81" i="22"/>
  <c r="N81" i="22"/>
  <c r="M81" i="22"/>
  <c r="L81" i="22"/>
  <c r="K81" i="22"/>
  <c r="J81" i="22"/>
  <c r="Z80" i="22"/>
  <c r="AA80" i="22" s="1"/>
  <c r="Z79" i="22"/>
  <c r="AA79" i="22" s="1"/>
  <c r="Z78" i="22"/>
  <c r="AA78" i="22" s="1"/>
  <c r="Z77" i="22"/>
  <c r="AA77" i="22" s="1"/>
  <c r="Z76" i="22"/>
  <c r="AA76" i="22" s="1"/>
  <c r="Z75" i="22"/>
  <c r="K74" i="22"/>
  <c r="L74" i="22" s="1"/>
  <c r="M74" i="22" s="1"/>
  <c r="N74" i="22" s="1"/>
  <c r="O74" i="22" s="1"/>
  <c r="P74" i="22" s="1"/>
  <c r="Q74" i="22" s="1"/>
  <c r="R74" i="22" s="1"/>
  <c r="S74" i="22" s="1"/>
  <c r="T74" i="22" s="1"/>
  <c r="U74" i="22" s="1"/>
  <c r="V74" i="22" s="1"/>
  <c r="W74" i="22" s="1"/>
  <c r="X74" i="22" s="1"/>
  <c r="Y74" i="22" s="1"/>
  <c r="X63" i="22"/>
  <c r="W63" i="22"/>
  <c r="V63" i="22"/>
  <c r="U63" i="22"/>
  <c r="T63" i="22"/>
  <c r="S63" i="22"/>
  <c r="R63" i="22"/>
  <c r="Q63" i="22"/>
  <c r="P63" i="22"/>
  <c r="O63" i="22"/>
  <c r="N63" i="22"/>
  <c r="M63" i="22"/>
  <c r="L63" i="22"/>
  <c r="K63" i="22"/>
  <c r="J63" i="22"/>
  <c r="I63" i="22"/>
  <c r="H63" i="22"/>
  <c r="Y62" i="22"/>
  <c r="Z62" i="22" s="1"/>
  <c r="AA62" i="22" s="1"/>
  <c r="Y61" i="22"/>
  <c r="Z61" i="22" s="1"/>
  <c r="Y60" i="22"/>
  <c r="Z60" i="22" s="1"/>
  <c r="Y59" i="22"/>
  <c r="Z59" i="22" s="1"/>
  <c r="AA59" i="22" s="1"/>
  <c r="Y58" i="22"/>
  <c r="Z58" i="22" s="1"/>
  <c r="Y57" i="22"/>
  <c r="Z57" i="22" s="1"/>
  <c r="AA57" i="22" s="1"/>
  <c r="Y56" i="22"/>
  <c r="Z56" i="22" s="1"/>
  <c r="Y55" i="22"/>
  <c r="Z55" i="22" s="1"/>
  <c r="AA55" i="22" s="1"/>
  <c r="Y54" i="22"/>
  <c r="Z54" i="22" s="1"/>
  <c r="Y53" i="22"/>
  <c r="Z53" i="22" s="1"/>
  <c r="AA53" i="22" s="1"/>
  <c r="Y52" i="22"/>
  <c r="Z52" i="22" s="1"/>
  <c r="Y51" i="22"/>
  <c r="Z51" i="22" s="1"/>
  <c r="AA51" i="22" s="1"/>
  <c r="Y50" i="22"/>
  <c r="Z50" i="22" s="1"/>
  <c r="Y49" i="22"/>
  <c r="Z49" i="22" s="1"/>
  <c r="AA49" i="22" s="1"/>
  <c r="Y48" i="22"/>
  <c r="Z48" i="22" s="1"/>
  <c r="Y47" i="22"/>
  <c r="Z47" i="22" s="1"/>
  <c r="AA47" i="22" s="1"/>
  <c r="AB46" i="22"/>
  <c r="Y46" i="22"/>
  <c r="AB45" i="22"/>
  <c r="Y45" i="22"/>
  <c r="Y44" i="22"/>
  <c r="Z44" i="22" s="1"/>
  <c r="AA44" i="22" s="1"/>
  <c r="Y43" i="22"/>
  <c r="Z43" i="22" s="1"/>
  <c r="AA43" i="22" s="1"/>
  <c r="Y42" i="22"/>
  <c r="Z42" i="22" s="1"/>
  <c r="AA42" i="22" s="1"/>
  <c r="Y41" i="22"/>
  <c r="Z41" i="22" s="1"/>
  <c r="Y40" i="22"/>
  <c r="Z40" i="22" s="1"/>
  <c r="AA40" i="22" s="1"/>
  <c r="Y39" i="22"/>
  <c r="Y63" i="22" s="1"/>
  <c r="I38" i="22"/>
  <c r="J38" i="22" s="1"/>
  <c r="K38" i="22" s="1"/>
  <c r="L38" i="22" s="1"/>
  <c r="M38" i="22" s="1"/>
  <c r="N38" i="22" s="1"/>
  <c r="O38" i="22" s="1"/>
  <c r="P38" i="22" s="1"/>
  <c r="Q38" i="22" s="1"/>
  <c r="R38" i="22" s="1"/>
  <c r="S38" i="22" s="1"/>
  <c r="T38" i="22" s="1"/>
  <c r="U38" i="22" s="1"/>
  <c r="V38" i="22" s="1"/>
  <c r="W38" i="22" s="1"/>
  <c r="X38" i="22" s="1"/>
  <c r="W27" i="22"/>
  <c r="V27" i="22"/>
  <c r="U27" i="22"/>
  <c r="T27" i="22"/>
  <c r="S27" i="22"/>
  <c r="R27" i="22"/>
  <c r="Q27" i="22"/>
  <c r="P27" i="22"/>
  <c r="O27" i="22"/>
  <c r="N27" i="22"/>
  <c r="M27" i="22"/>
  <c r="L27" i="22"/>
  <c r="K27" i="22"/>
  <c r="J27" i="22"/>
  <c r="I27" i="22"/>
  <c r="H27" i="22"/>
  <c r="X26" i="22"/>
  <c r="Y26" i="22" s="1"/>
  <c r="X25" i="22"/>
  <c r="Y25" i="22" s="1"/>
  <c r="X24" i="22"/>
  <c r="Y24" i="22" s="1"/>
  <c r="X23" i="22"/>
  <c r="Y23" i="22" s="1"/>
  <c r="Z22" i="22"/>
  <c r="X22" i="22"/>
  <c r="Y21" i="22"/>
  <c r="X21" i="22"/>
  <c r="Y20" i="22"/>
  <c r="Z20" i="22" s="1"/>
  <c r="X20" i="22"/>
  <c r="Y19" i="22"/>
  <c r="X19" i="22"/>
  <c r="Y18" i="22"/>
  <c r="Z18" i="22" s="1"/>
  <c r="X18" i="22"/>
  <c r="Y17" i="22"/>
  <c r="X17" i="22"/>
  <c r="AA16" i="22"/>
  <c r="X16" i="22"/>
  <c r="X15" i="22"/>
  <c r="Y15" i="22" s="1"/>
  <c r="X14" i="22"/>
  <c r="Y14" i="22" s="1"/>
  <c r="X13" i="22"/>
  <c r="X27" i="22" s="1"/>
  <c r="I12" i="22"/>
  <c r="J12" i="22" s="1"/>
  <c r="K12" i="22" s="1"/>
  <c r="L12" i="22" s="1"/>
  <c r="M12" i="22" s="1"/>
  <c r="N12" i="22" s="1"/>
  <c r="O12" i="22" s="1"/>
  <c r="P12" i="22" s="1"/>
  <c r="Q12" i="22" s="1"/>
  <c r="R12" i="22" s="1"/>
  <c r="S12" i="22" s="1"/>
  <c r="T12" i="22" s="1"/>
  <c r="U12" i="22" s="1"/>
  <c r="V12" i="22" s="1"/>
  <c r="W12" i="22" s="1"/>
  <c r="Z39" i="22" l="1"/>
  <c r="I94" i="22"/>
  <c r="Z81" i="22"/>
  <c r="Z26" i="22"/>
  <c r="AA26" i="22" s="1"/>
  <c r="AB52" i="22"/>
  <c r="AB79" i="22"/>
  <c r="AC79" i="22"/>
  <c r="AB77" i="22"/>
  <c r="AC77" i="22" s="1"/>
  <c r="Z14" i="22"/>
  <c r="AA14" i="22"/>
  <c r="Z23" i="22"/>
  <c r="AA23" i="22" s="1"/>
  <c r="AB78" i="22"/>
  <c r="AC78" i="22"/>
  <c r="Z15" i="22"/>
  <c r="AA15" i="22" s="1"/>
  <c r="Z24" i="22"/>
  <c r="AA24" i="22" s="1"/>
  <c r="Z25" i="22"/>
  <c r="AA25" i="22" s="1"/>
  <c r="AB76" i="22"/>
  <c r="AC76" i="22" s="1"/>
  <c r="AB80" i="22"/>
  <c r="AC80" i="22" s="1"/>
  <c r="Z17" i="22"/>
  <c r="AA17" i="22" s="1"/>
  <c r="Z19" i="22"/>
  <c r="AA19" i="22" s="1"/>
  <c r="Z21" i="22"/>
  <c r="AA21" i="22" s="1"/>
  <c r="AA39" i="22"/>
  <c r="AB39" i="22" s="1"/>
  <c r="AA41" i="22"/>
  <c r="AB41" i="22" s="1"/>
  <c r="AA48" i="22"/>
  <c r="AB48" i="22" s="1"/>
  <c r="AA50" i="22"/>
  <c r="AB50" i="22" s="1"/>
  <c r="AA52" i="22"/>
  <c r="AA54" i="22"/>
  <c r="AB54" i="22" s="1"/>
  <c r="AA56" i="22"/>
  <c r="AB56" i="22" s="1"/>
  <c r="AA58" i="22"/>
  <c r="AB58" i="22" s="1"/>
  <c r="AA60" i="22"/>
  <c r="AB60" i="22" s="1"/>
  <c r="AA61" i="22"/>
  <c r="AB61" i="22" s="1"/>
  <c r="Y13" i="22"/>
  <c r="AA18" i="22"/>
  <c r="AA20" i="22"/>
  <c r="AB40" i="22"/>
  <c r="AB42" i="22"/>
  <c r="AB43" i="22"/>
  <c r="AB44" i="22"/>
  <c r="AB47" i="22"/>
  <c r="AB49" i="22"/>
  <c r="AB51" i="22"/>
  <c r="AB53" i="22"/>
  <c r="AB55" i="22"/>
  <c r="AB57" i="22"/>
  <c r="AB59" i="22"/>
  <c r="AB62" i="22"/>
  <c r="AA75" i="22"/>
  <c r="AB63" i="22" l="1"/>
  <c r="AB75" i="22"/>
  <c r="AC75" i="22" s="1"/>
  <c r="AC81" i="22" s="1"/>
  <c r="Z13" i="22"/>
  <c r="AA13" i="22" s="1"/>
  <c r="AA27" i="22" s="1"/>
  <c r="I118" i="21" l="1"/>
  <c r="J118" i="21" s="1"/>
  <c r="F118" i="21"/>
  <c r="G118" i="21" s="1"/>
  <c r="I117" i="21"/>
  <c r="J117" i="21" s="1"/>
  <c r="G117" i="21"/>
  <c r="F117" i="21"/>
  <c r="I116" i="21"/>
  <c r="J116" i="21" s="1"/>
  <c r="F116" i="21"/>
  <c r="G116" i="21" s="1"/>
  <c r="J109" i="21"/>
  <c r="K109" i="21" s="1"/>
  <c r="G109" i="21"/>
  <c r="H109" i="21" s="1"/>
  <c r="J108" i="21"/>
  <c r="K108" i="21" s="1"/>
  <c r="G108" i="21"/>
  <c r="H108" i="21" s="1"/>
  <c r="J107" i="21"/>
  <c r="K107" i="21" s="1"/>
  <c r="H107" i="21"/>
  <c r="G107" i="21"/>
  <c r="F97" i="21"/>
  <c r="G97" i="21" s="1"/>
  <c r="G89" i="21"/>
  <c r="H89" i="21" s="1"/>
  <c r="G88" i="21"/>
  <c r="H88" i="21" s="1"/>
  <c r="J87" i="21"/>
  <c r="K87" i="21" s="1"/>
  <c r="G87" i="21"/>
  <c r="H87" i="21" s="1"/>
  <c r="D79" i="21"/>
  <c r="E79" i="21" s="1"/>
  <c r="D78" i="21"/>
  <c r="E78" i="21" s="1"/>
  <c r="H77" i="21"/>
  <c r="G77" i="21"/>
  <c r="D77" i="21"/>
  <c r="E77" i="21" s="1"/>
  <c r="G67" i="21"/>
  <c r="H67" i="21" s="1"/>
  <c r="F66" i="21"/>
  <c r="G66" i="21" s="1"/>
  <c r="H66" i="21" s="1"/>
  <c r="F65" i="21"/>
  <c r="G65" i="21" s="1"/>
  <c r="F64" i="21"/>
  <c r="F63" i="21"/>
  <c r="G63" i="21" s="1"/>
  <c r="H63" i="21" s="1"/>
  <c r="F62" i="21"/>
  <c r="G62" i="21" s="1"/>
  <c r="H62" i="21" s="1"/>
  <c r="J61" i="21"/>
  <c r="K61" i="21" s="1"/>
  <c r="F61" i="21"/>
  <c r="G61" i="21" s="1"/>
  <c r="H61" i="21" s="1"/>
  <c r="F52" i="21"/>
  <c r="G52" i="21" s="1"/>
  <c r="F51" i="21"/>
  <c r="G51" i="21" s="1"/>
  <c r="F50" i="21"/>
  <c r="G50" i="21" s="1"/>
  <c r="F49" i="21"/>
  <c r="G49" i="21" s="1"/>
  <c r="F48" i="21"/>
  <c r="G48" i="21" s="1"/>
  <c r="F47" i="21"/>
  <c r="G47" i="21" s="1"/>
  <c r="F46" i="21"/>
  <c r="G46" i="21" s="1"/>
  <c r="F45" i="21"/>
  <c r="G45" i="21" s="1"/>
  <c r="F44" i="21"/>
  <c r="G44" i="21" s="1"/>
  <c r="F43" i="21"/>
  <c r="G43" i="21" s="1"/>
  <c r="F42" i="21"/>
  <c r="G42" i="21" s="1"/>
  <c r="F41" i="21"/>
  <c r="G41" i="21" s="1"/>
  <c r="F40" i="21"/>
  <c r="G40" i="21" s="1"/>
  <c r="F39" i="21"/>
  <c r="G39" i="21" s="1"/>
  <c r="F38" i="21"/>
  <c r="G38" i="21" s="1"/>
  <c r="F37" i="21"/>
  <c r="G37" i="21" s="1"/>
  <c r="F36" i="21"/>
  <c r="G36" i="21" s="1"/>
  <c r="F35" i="21"/>
  <c r="G35" i="21" s="1"/>
  <c r="F34" i="21"/>
  <c r="G34" i="21" s="1"/>
  <c r="F33" i="21"/>
  <c r="G33" i="21" s="1"/>
  <c r="F32" i="21"/>
  <c r="G32" i="21" s="1"/>
  <c r="F31" i="21"/>
  <c r="G31" i="21" s="1"/>
  <c r="F30" i="21"/>
  <c r="G30" i="21" s="1"/>
  <c r="F29" i="21"/>
  <c r="G29" i="21" s="1"/>
  <c r="F28" i="21"/>
  <c r="G28" i="21" s="1"/>
  <c r="F27" i="21"/>
  <c r="G27" i="21" s="1"/>
  <c r="F26" i="21"/>
  <c r="G26" i="21" s="1"/>
  <c r="F25" i="21"/>
  <c r="G25" i="21" s="1"/>
  <c r="F24" i="21"/>
  <c r="G24" i="21" s="1"/>
  <c r="I23" i="21"/>
  <c r="J23" i="21" s="1"/>
  <c r="F23" i="21"/>
  <c r="G23" i="21" s="1"/>
  <c r="F14" i="21"/>
  <c r="G14" i="21" s="1"/>
  <c r="F13" i="21"/>
  <c r="G13" i="21" s="1"/>
  <c r="F12" i="21"/>
  <c r="G12" i="21" s="1"/>
  <c r="F11" i="21"/>
  <c r="G11" i="21" s="1"/>
  <c r="F10" i="21"/>
  <c r="G10" i="21" s="1"/>
  <c r="F9" i="21"/>
  <c r="G9" i="21" s="1"/>
  <c r="F8" i="21"/>
  <c r="G8" i="21" s="1"/>
  <c r="I7" i="21"/>
  <c r="J7" i="21" s="1"/>
  <c r="F7" i="21"/>
  <c r="G7" i="21" s="1"/>
  <c r="H64" i="21" l="1"/>
  <c r="G64" i="21"/>
  <c r="H65" i="21"/>
  <c r="L309" i="9" l="1"/>
  <c r="M309" i="9" s="1"/>
  <c r="I309" i="9"/>
  <c r="J309" i="9" s="1"/>
  <c r="F309" i="9"/>
  <c r="G309" i="9" s="1"/>
  <c r="I308" i="9"/>
  <c r="J308" i="9" s="1"/>
  <c r="L307" i="9"/>
  <c r="M307" i="9" s="1"/>
  <c r="I307" i="9"/>
  <c r="J307" i="9" s="1"/>
  <c r="F307" i="9"/>
  <c r="G307" i="9" s="1"/>
  <c r="L305" i="9"/>
  <c r="M305" i="9" s="1"/>
  <c r="I305" i="9"/>
  <c r="J305" i="9" s="1"/>
  <c r="F305" i="9"/>
  <c r="G305" i="9" s="1"/>
  <c r="L304" i="9"/>
  <c r="M304" i="9" s="1"/>
  <c r="I304" i="9"/>
  <c r="J304" i="9" s="1"/>
  <c r="I303" i="9"/>
  <c r="J303" i="9" s="1"/>
  <c r="L301" i="9"/>
  <c r="M301" i="9" s="1"/>
  <c r="I301" i="9"/>
  <c r="J301" i="9" s="1"/>
  <c r="F301" i="9"/>
  <c r="G301" i="9" s="1"/>
  <c r="L300" i="9"/>
  <c r="M300" i="9" s="1"/>
  <c r="I300" i="9"/>
  <c r="J300" i="9" s="1"/>
  <c r="F300" i="9"/>
  <c r="G300" i="9" s="1"/>
  <c r="L299" i="9"/>
  <c r="M299" i="9" s="1"/>
  <c r="I299" i="9"/>
  <c r="J299" i="9" s="1"/>
  <c r="F299" i="9"/>
  <c r="G299" i="9" s="1"/>
  <c r="L298" i="9"/>
  <c r="M298" i="9" s="1"/>
  <c r="I298" i="9"/>
  <c r="J298" i="9" s="1"/>
  <c r="L297" i="9"/>
  <c r="M297" i="9" s="1"/>
  <c r="I297" i="9"/>
  <c r="J297" i="9" s="1"/>
  <c r="F297" i="9"/>
  <c r="G297" i="9" s="1"/>
  <c r="L295" i="9"/>
  <c r="M295" i="9" s="1"/>
  <c r="I295" i="9"/>
  <c r="J295" i="9" s="1"/>
  <c r="F295" i="9"/>
  <c r="G295" i="9" s="1"/>
  <c r="L285" i="9"/>
  <c r="M285" i="9" s="1"/>
  <c r="I285" i="9"/>
  <c r="J285" i="9" s="1"/>
  <c r="F285" i="9"/>
  <c r="G285" i="9" s="1"/>
  <c r="L284" i="9"/>
  <c r="M284" i="9" s="1"/>
  <c r="I284" i="9"/>
  <c r="J284" i="9" s="1"/>
  <c r="F284" i="9"/>
  <c r="G284" i="9" s="1"/>
  <c r="L283" i="9"/>
  <c r="M283" i="9" s="1"/>
  <c r="I283" i="9"/>
  <c r="J283" i="9" s="1"/>
  <c r="F283" i="9"/>
  <c r="G283" i="9" s="1"/>
  <c r="L281" i="9"/>
  <c r="M281" i="9" s="1"/>
  <c r="I281" i="9"/>
  <c r="J281" i="9" s="1"/>
  <c r="F281" i="9"/>
  <c r="G281" i="9" s="1"/>
  <c r="L280" i="9"/>
  <c r="M280" i="9" s="1"/>
  <c r="I280" i="9"/>
  <c r="J280" i="9" s="1"/>
  <c r="F280" i="9"/>
  <c r="G280" i="9" s="1"/>
  <c r="L279" i="9"/>
  <c r="M279" i="9" s="1"/>
  <c r="I279" i="9"/>
  <c r="J279" i="9" s="1"/>
  <c r="F279" i="9"/>
  <c r="G279" i="9" s="1"/>
  <c r="L278" i="9"/>
  <c r="M278" i="9" s="1"/>
  <c r="I278" i="9"/>
  <c r="J278" i="9" s="1"/>
  <c r="F278" i="9"/>
  <c r="G278" i="9" s="1"/>
  <c r="L277" i="9"/>
  <c r="M277" i="9" s="1"/>
  <c r="I277" i="9"/>
  <c r="J277" i="9" s="1"/>
  <c r="F277" i="9"/>
  <c r="G277" i="9" s="1"/>
  <c r="L276" i="9"/>
  <c r="M276" i="9" s="1"/>
  <c r="I276" i="9"/>
  <c r="J276" i="9" s="1"/>
  <c r="F276" i="9"/>
  <c r="G276" i="9" s="1"/>
  <c r="L275" i="9"/>
  <c r="M275" i="9" s="1"/>
  <c r="I275" i="9"/>
  <c r="J275" i="9" s="1"/>
  <c r="F275" i="9"/>
  <c r="G275" i="9" s="1"/>
  <c r="L274" i="9"/>
  <c r="M274" i="9" s="1"/>
  <c r="I274" i="9"/>
  <c r="J274" i="9" s="1"/>
  <c r="F274" i="9"/>
  <c r="G274" i="9" s="1"/>
  <c r="L273" i="9"/>
  <c r="M273" i="9" s="1"/>
  <c r="I273" i="9"/>
  <c r="J273" i="9" s="1"/>
  <c r="F273" i="9"/>
  <c r="G273" i="9" s="1"/>
  <c r="L272" i="9"/>
  <c r="M272" i="9" s="1"/>
  <c r="I272" i="9"/>
  <c r="J272" i="9" s="1"/>
  <c r="F272" i="9"/>
  <c r="G272" i="9" s="1"/>
  <c r="L271" i="9"/>
  <c r="M271" i="9" s="1"/>
  <c r="I271" i="9"/>
  <c r="J271" i="9" s="1"/>
  <c r="F271" i="9"/>
  <c r="G271" i="9" s="1"/>
  <c r="I248" i="9"/>
  <c r="J248" i="9" s="1"/>
  <c r="I247" i="9"/>
  <c r="J247" i="9" s="1"/>
  <c r="I246" i="9"/>
  <c r="J246" i="9" s="1"/>
  <c r="I245" i="9"/>
  <c r="J245" i="9" s="1"/>
  <c r="I244" i="9"/>
  <c r="J244" i="9" s="1"/>
  <c r="I243" i="9"/>
  <c r="J243" i="9" s="1"/>
  <c r="I242" i="9"/>
  <c r="J242" i="9" s="1"/>
  <c r="I241" i="9"/>
  <c r="J241" i="9" s="1"/>
  <c r="I240" i="9"/>
  <c r="J240" i="9" s="1"/>
  <c r="I239" i="9"/>
  <c r="J239" i="9" s="1"/>
  <c r="I238" i="9"/>
  <c r="J238" i="9" s="1"/>
  <c r="I237" i="9"/>
  <c r="J237" i="9" s="1"/>
  <c r="I236" i="9"/>
  <c r="J236" i="9" s="1"/>
  <c r="I235" i="9"/>
  <c r="J235" i="9" s="1"/>
  <c r="I234" i="9"/>
  <c r="J234" i="9" s="1"/>
  <c r="I233" i="9"/>
  <c r="J233" i="9" s="1"/>
  <c r="I232" i="9"/>
  <c r="J232" i="9" s="1"/>
  <c r="I231" i="9"/>
  <c r="J231" i="9" s="1"/>
  <c r="I230" i="9"/>
  <c r="J230" i="9" s="1"/>
  <c r="I229" i="9"/>
  <c r="J229" i="9" s="1"/>
  <c r="I228" i="9"/>
  <c r="J228" i="9" s="1"/>
  <c r="I227" i="9"/>
  <c r="J227" i="9" s="1"/>
  <c r="I226" i="9"/>
  <c r="J226" i="9" s="1"/>
  <c r="I225" i="9"/>
  <c r="J225" i="9" s="1"/>
  <c r="I224" i="9"/>
  <c r="J224" i="9" s="1"/>
  <c r="I223" i="9"/>
  <c r="J223" i="9" s="1"/>
  <c r="I222" i="9"/>
  <c r="J222" i="9" s="1"/>
  <c r="I221" i="9"/>
  <c r="J221" i="9" s="1"/>
  <c r="I220" i="9"/>
  <c r="J220" i="9" s="1"/>
  <c r="I219" i="9"/>
  <c r="J219" i="9" s="1"/>
  <c r="I218" i="9"/>
  <c r="J218" i="9" s="1"/>
  <c r="I217" i="9"/>
  <c r="J217" i="9" s="1"/>
  <c r="I216" i="9"/>
  <c r="J216" i="9" s="1"/>
  <c r="I215" i="9"/>
  <c r="J215" i="9" s="1"/>
  <c r="I214" i="9"/>
  <c r="J214" i="9" s="1"/>
  <c r="I213" i="9"/>
  <c r="J213" i="9" s="1"/>
  <c r="I212" i="9"/>
  <c r="J212" i="9" s="1"/>
  <c r="I211" i="9"/>
  <c r="J211" i="9" s="1"/>
  <c r="I210" i="9"/>
  <c r="J210" i="9" s="1"/>
  <c r="I209" i="9"/>
  <c r="J209" i="9" s="1"/>
  <c r="I208" i="9"/>
  <c r="J208" i="9" s="1"/>
  <c r="I207" i="9"/>
  <c r="J207" i="9" s="1"/>
  <c r="I206" i="9"/>
  <c r="J206" i="9" s="1"/>
  <c r="I205" i="9"/>
  <c r="J205" i="9" s="1"/>
  <c r="I204" i="9"/>
  <c r="J204" i="9" s="1"/>
  <c r="I203" i="9"/>
  <c r="J203" i="9" s="1"/>
  <c r="I202" i="9"/>
  <c r="J202" i="9" s="1"/>
  <c r="I201" i="9"/>
  <c r="J201" i="9" s="1"/>
  <c r="I200" i="9"/>
  <c r="J200" i="9" s="1"/>
  <c r="I199" i="9"/>
  <c r="J199" i="9" s="1"/>
  <c r="I198" i="9"/>
  <c r="J198" i="9" s="1"/>
  <c r="I197" i="9"/>
  <c r="J197" i="9" s="1"/>
  <c r="I196" i="9"/>
  <c r="J196" i="9" s="1"/>
  <c r="I195" i="9"/>
  <c r="J195" i="9" s="1"/>
  <c r="I194" i="9"/>
  <c r="J194" i="9" s="1"/>
  <c r="I193" i="9"/>
  <c r="J193" i="9" s="1"/>
  <c r="I192" i="9"/>
  <c r="J192" i="9" s="1"/>
  <c r="I191" i="9"/>
  <c r="J191" i="9" s="1"/>
  <c r="I190" i="9"/>
  <c r="J190" i="9" s="1"/>
  <c r="I189" i="9"/>
  <c r="J189" i="9" s="1"/>
  <c r="I188" i="9"/>
  <c r="J188" i="9" s="1"/>
  <c r="I187" i="9"/>
  <c r="J187" i="9" s="1"/>
  <c r="I186" i="9"/>
  <c r="J186" i="9" s="1"/>
  <c r="I185" i="9"/>
  <c r="J185" i="9" s="1"/>
  <c r="I184" i="9"/>
  <c r="J184" i="9" s="1"/>
  <c r="I183" i="9"/>
  <c r="J183" i="9" s="1"/>
  <c r="I182" i="9"/>
  <c r="J182" i="9" s="1"/>
  <c r="I181" i="9"/>
  <c r="J181" i="9" s="1"/>
  <c r="I180" i="9"/>
  <c r="J180" i="9" s="1"/>
  <c r="I179" i="9"/>
  <c r="J179" i="9" s="1"/>
  <c r="I178" i="9"/>
  <c r="J178" i="9" s="1"/>
  <c r="I177" i="9"/>
  <c r="J177" i="9" s="1"/>
  <c r="I176" i="9"/>
  <c r="J176" i="9" s="1"/>
  <c r="I175" i="9"/>
  <c r="J175" i="9" s="1"/>
  <c r="I174" i="9"/>
  <c r="J174" i="9" s="1"/>
  <c r="I173" i="9"/>
  <c r="J173" i="9" s="1"/>
  <c r="I172" i="9"/>
  <c r="J172" i="9" s="1"/>
  <c r="I171" i="9"/>
  <c r="J171" i="9" s="1"/>
  <c r="I170" i="9"/>
  <c r="J170" i="9" s="1"/>
  <c r="I169" i="9"/>
  <c r="J169" i="9" s="1"/>
  <c r="I168" i="9"/>
  <c r="J168" i="9" s="1"/>
  <c r="I167" i="9"/>
  <c r="J167" i="9" s="1"/>
  <c r="I166" i="9"/>
  <c r="J166" i="9" s="1"/>
  <c r="I165" i="9"/>
  <c r="J165" i="9" s="1"/>
  <c r="I164" i="9"/>
  <c r="J164" i="9" s="1"/>
  <c r="I160" i="9"/>
  <c r="J160" i="9" s="1"/>
  <c r="I156" i="9"/>
  <c r="J156" i="9" s="1"/>
  <c r="I152" i="9"/>
  <c r="J152" i="9" s="1"/>
  <c r="I151" i="9"/>
  <c r="J151" i="9" s="1"/>
  <c r="I150" i="9"/>
  <c r="J150" i="9" s="1"/>
  <c r="I149" i="9"/>
  <c r="J149" i="9" s="1"/>
  <c r="I145" i="9"/>
  <c r="J145" i="9" s="1"/>
  <c r="I144" i="9"/>
  <c r="J144" i="9" s="1"/>
  <c r="I143" i="9"/>
  <c r="J143" i="9" s="1"/>
  <c r="I142" i="9"/>
  <c r="J142" i="9" s="1"/>
  <c r="I141" i="9"/>
  <c r="J141" i="9" s="1"/>
  <c r="I140" i="9"/>
  <c r="J140" i="9" s="1"/>
  <c r="I139" i="9"/>
  <c r="J139" i="9" s="1"/>
  <c r="I138" i="9"/>
  <c r="J138" i="9" s="1"/>
  <c r="I134" i="9"/>
  <c r="J134" i="9" s="1"/>
  <c r="I133" i="9"/>
  <c r="J133" i="9" s="1"/>
  <c r="I132" i="9"/>
  <c r="J132" i="9" s="1"/>
  <c r="I131" i="9"/>
  <c r="J131" i="9" s="1"/>
  <c r="H105" i="9" l="1"/>
  <c r="I105" i="9" s="1"/>
  <c r="H101" i="9"/>
  <c r="I101" i="9" s="1"/>
  <c r="H80" i="9"/>
  <c r="I80" i="9" s="1"/>
  <c r="H79" i="9"/>
  <c r="I79" i="9" s="1"/>
  <c r="H78" i="9"/>
  <c r="I78" i="9" s="1"/>
  <c r="H77" i="9"/>
  <c r="I77" i="9" s="1"/>
  <c r="H69" i="9"/>
  <c r="I69" i="9" s="1"/>
  <c r="H68" i="9"/>
  <c r="I68" i="9" s="1"/>
  <c r="H67" i="9"/>
  <c r="I67" i="9" s="1"/>
  <c r="H66" i="9"/>
  <c r="I66" i="9" s="1"/>
  <c r="H57" i="9"/>
  <c r="I57" i="9" s="1"/>
  <c r="H56" i="9"/>
  <c r="I56" i="9" s="1"/>
  <c r="H55" i="9"/>
  <c r="I55" i="9" s="1"/>
  <c r="H54" i="9"/>
  <c r="I54" i="9" s="1"/>
  <c r="H46" i="9"/>
  <c r="I46" i="9" s="1"/>
  <c r="H45" i="9"/>
  <c r="I45" i="9" s="1"/>
  <c r="H44" i="9"/>
  <c r="I44" i="9" s="1"/>
  <c r="H43" i="9"/>
  <c r="I43" i="9" s="1"/>
  <c r="H42" i="9"/>
  <c r="I42" i="9" s="1"/>
  <c r="H38" i="9"/>
  <c r="I38" i="9" s="1"/>
  <c r="H37" i="9"/>
  <c r="I37" i="9" s="1"/>
  <c r="H33" i="9"/>
  <c r="I33" i="9" s="1"/>
  <c r="H32" i="9"/>
  <c r="I32" i="9" s="1"/>
  <c r="H31" i="9"/>
  <c r="I31" i="9" s="1"/>
  <c r="H30" i="9"/>
  <c r="I30" i="9" s="1"/>
  <c r="H29" i="9"/>
  <c r="I29" i="9" s="1"/>
  <c r="H28" i="9"/>
  <c r="I28" i="9" s="1"/>
  <c r="H27" i="9"/>
  <c r="I27" i="9" s="1"/>
  <c r="H26" i="9"/>
  <c r="I26" i="9" s="1"/>
  <c r="H25" i="9"/>
  <c r="I25" i="9" s="1"/>
  <c r="H21" i="9"/>
  <c r="I21" i="9" s="1"/>
  <c r="H20" i="9"/>
  <c r="I20" i="9" s="1"/>
  <c r="H19" i="9"/>
  <c r="I19" i="9" s="1"/>
  <c r="H18" i="9"/>
  <c r="I18" i="9" s="1"/>
  <c r="H17" i="9"/>
  <c r="I17" i="9" s="1"/>
  <c r="H16" i="9"/>
  <c r="I16" i="9" s="1"/>
  <c r="H15" i="9"/>
  <c r="I15" i="9" s="1"/>
  <c r="H14" i="9"/>
  <c r="I14" i="9" s="1"/>
  <c r="H13" i="9"/>
  <c r="I13" i="9" s="1"/>
  <c r="H12" i="9"/>
  <c r="I12" i="9" s="1"/>
  <c r="H11" i="9"/>
  <c r="I11" i="9" s="1"/>
  <c r="H10" i="9"/>
  <c r="I10" i="9" s="1"/>
  <c r="H9" i="9"/>
  <c r="I9" i="9" s="1"/>
  <c r="H8" i="9"/>
  <c r="I8" i="9" s="1"/>
  <c r="H7" i="9"/>
  <c r="I7" i="9" s="1"/>
  <c r="H6" i="9"/>
  <c r="I6" i="9" s="1"/>
</calcChain>
</file>

<file path=xl/sharedStrings.xml><?xml version="1.0" encoding="utf-8"?>
<sst xmlns="http://schemas.openxmlformats.org/spreadsheetml/2006/main" count="2968" uniqueCount="586">
  <si>
    <t>PRODUCTOS</t>
  </si>
  <si>
    <t>Gestión de la publicación de contenidos convergentes y pauta en diversos portales web y redes sociales</t>
  </si>
  <si>
    <t>IVA</t>
  </si>
  <si>
    <t>COSTO TOTAL</t>
  </si>
  <si>
    <t>Mensaje de 30 segundos, con base en libreto, tipo motion graphic</t>
  </si>
  <si>
    <t>Mensaje de 60 segundos, con base en libreto, tipo motion graphic</t>
  </si>
  <si>
    <t>Mensaje de 30 segundos, con base en libreto, producido en estudio con actores, de 1 a 3 cámaras.</t>
  </si>
  <si>
    <t>Mensaje de 30 segundos, con base en libreto, producido en locaciones en ciudadades capitales, de 1 a 3 cámaras.</t>
  </si>
  <si>
    <t>Mensaje de 30 segundos, tipo microdocumental, producido en locaciones en ciudadades capitales, de 1 a 3 cámaras.</t>
  </si>
  <si>
    <t>Mensaje de 30 segundos, con base en libreto, producido en locaciones en zonas rurales de fácil acceso, de 1 a 3 cámaras.</t>
  </si>
  <si>
    <t>Mensaje de 30 segundos, tipo microdocumental, producido en locaciones en zonas rurales de fácil acceso, de 1 a 3 cámaras.</t>
  </si>
  <si>
    <t>Mensajes de 30 segundos, con base en libreto, producido en locaciones en zonas rurales de difícil acceso, de 1 a 3 cámaras.</t>
  </si>
  <si>
    <t>Mensajes de 30 segundos, tipo microdocumental, producido en locaciones en zonas rurales de difícil acceso, de 1 a 3 cámaras.</t>
  </si>
  <si>
    <t>Chats y hangouts</t>
  </si>
  <si>
    <t>Transmisiones y streaming</t>
  </si>
  <si>
    <t>Programas en vivo</t>
  </si>
  <si>
    <t>Divulgación de contenidos convergentes</t>
  </si>
  <si>
    <t>Mensaje de 1 minuto,  tipo microdocumental, producido en locaciones en zonas rurales de fácil acceso, de 1 a 3 cámaras.</t>
  </si>
  <si>
    <t>Mensajes de 1 minuto, tipo microdocumental, producido en locaciones en zonas rurales de difícil acceso, de 1 a 3 cámaras.</t>
  </si>
  <si>
    <t xml:space="preserve">Emisión de mensajes audiovisuales de 30 segundos a través canales nacionales (cotizar en las diferentes franjas) para ciudadanía en general y/o población zonas mineras, durante 4 a 8 semanas </t>
  </si>
  <si>
    <t xml:space="preserve">Emisión de mensajes audiovisuales de 30 segundos a través de canales regionales (cotizar en las diferentes franjas), para ciudadanía en general y/o población zonas mineras, durante 4 a 8 semanas </t>
  </si>
  <si>
    <t xml:space="preserve">Emisión de cuñas radiales a través de Radio Nacional de Colombia (cotizar en las diferentes franjas), para ciudadanía en general y/o población zonas mineras,durante 4 a 8 semanas </t>
  </si>
  <si>
    <t xml:space="preserve">Emisión de cuñas radiales a través de cadenas radiales a nivel nacional  (cotizar en las diferentes franjas), para ciudadanía en general y/o población zonas mineras, durante 4 a 8 semanas </t>
  </si>
  <si>
    <t xml:space="preserve">Emisión de cuñas radiales a través de emisoras comunitarias a nivel nacional  (cotizar en las diferentes franjas), para ciudadanía en general y/o población zonas mineras, durante 4 a 8 semanas </t>
  </si>
  <si>
    <t xml:space="preserve">Estrategias de comunicación </t>
  </si>
  <si>
    <t xml:space="preserve">Generación de estrategias de comunicación que incluyan: estudio de caso, definición de mensaje sombrilla, definición de estrategias y tácticas, plan operativo y plan táctico </t>
  </si>
  <si>
    <t xml:space="preserve"> Coordinación, apoyo y realización de chats virtuales y hangouts, de acuerdo a solicitud del Ministerio (Aprox. 6 al año)</t>
  </si>
  <si>
    <t>Generación de planes medios (parillas de programación en medios de comunicación)</t>
  </si>
  <si>
    <t>Producción de mensajes radiales en estudio de 30 segundos con locutor y actor</t>
  </si>
  <si>
    <t>Producción de mensajes radiales con base en testimoniales y locutor de 30 segundos</t>
  </si>
  <si>
    <t>Producción de jingle de 30 segundos con reducción a 20 segundos</t>
  </si>
  <si>
    <t>Diligenciar en la pestaña DIV. MENSAJES AUDIOVISUALES</t>
  </si>
  <si>
    <t xml:space="preserve">Emision de mensajes audiovisuales de 30 segundos a través de Canales públicos de cubrimiento nacional, para ciudadanía en general y/o población zonas mineras, durante 4 a 8 semanas </t>
  </si>
  <si>
    <t xml:space="preserve">Divulgación de mensajes audiovisuales </t>
  </si>
  <si>
    <t>Diligenciar en la pestaña DIV. MENSAJES RADIALES</t>
  </si>
  <si>
    <t>Coordinación, apoyo y realización de transmisiones vía streaming, a tres (3) cámaras, en ciudadades capitales, de acuerdo a solicitud del Ministerio</t>
  </si>
  <si>
    <t>Producción y emisión en canal Institucional y/o regional de programas en vivo, a tres (3) cámaras, en ciudadades capitales, de acuerdo a solicitud del Ministerio</t>
  </si>
  <si>
    <t>Desarrollo del concepto creativo, producción y gestión de micrositios web y apps móviles, de acuerdo a solicitud del Ministerio</t>
  </si>
  <si>
    <t xml:space="preserve">Producción de mensajes radiales  </t>
  </si>
  <si>
    <t>Desarrollo del concepto creativo y producción de piezas o productos gráficos y contenidos convergentes, de acuerdo a solicitud del Ministerio. Puede ser: Infogafía sencilla solo texto, infografía completa con texto y cifras. UNIDAD, en imagen fija.</t>
  </si>
  <si>
    <t>Desarrollo del concepto creativo y producción de piezas o productos gráficos y contenidos convergentes, de acuerdo a solicitud del Ministerio. Puede ser: Infogafía sencilla solo texto, infografía completa con texto y cifras. PAQUETE X 5, en imagen fija.</t>
  </si>
  <si>
    <t>Desarrollo del concepto creativo y producción de piezas o productos gráficos y contenidos convergentes, de acuerdo a solicitud del Ministerio. Puede ser: Infogafía sencilla solo texto, infografía completa con texto y cifras. PAQUETE X 10, en imagen fija.</t>
  </si>
  <si>
    <t>VR. UNITARIO</t>
  </si>
  <si>
    <t>UNIVERSAL</t>
  </si>
  <si>
    <t xml:space="preserve"> </t>
  </si>
  <si>
    <t>CANAL</t>
  </si>
  <si>
    <t>TELEPACIFICO</t>
  </si>
  <si>
    <t>TELEANTIOQUIA</t>
  </si>
  <si>
    <t>CANAL TRECE</t>
  </si>
  <si>
    <t>TELECARIBE</t>
  </si>
  <si>
    <t>TELECAFE</t>
  </si>
  <si>
    <t>TELE ISLAS</t>
  </si>
  <si>
    <t>EUCOLES</t>
  </si>
  <si>
    <t>DURACIÓN</t>
  </si>
  <si>
    <t>VALOR TOTAL</t>
  </si>
  <si>
    <t>TAKTICOS</t>
  </si>
  <si>
    <r>
      <rPr>
        <b/>
        <sz val="11"/>
        <color theme="1"/>
        <rFont val="Calibri"/>
        <family val="2"/>
        <scheme val="minor"/>
      </rPr>
      <t>DIVULGACIÓN DE MENSAJES INSTITUCIONALES DE 30 SEGUNDOS</t>
    </r>
    <r>
      <rPr>
        <sz val="12"/>
        <color theme="1"/>
        <rFont val="Calibri"/>
        <family val="2"/>
        <scheme val="minor"/>
      </rPr>
      <t xml:space="preserve">
(Los valores son  unitarios como precios de referencia, serán el costo tope a cobrar, cuando se realicen paquetes de divulgación y planes de medios, los valores se ajustarán hacia abajo.)</t>
    </r>
  </si>
  <si>
    <t>CANAL CARACOL</t>
  </si>
  <si>
    <t>COSTO</t>
  </si>
  <si>
    <t>PRECIO VENTA</t>
  </si>
  <si>
    <t>FRANJA</t>
  </si>
  <si>
    <t>NOMBRE PROGRAMA</t>
  </si>
  <si>
    <t>DÍA(S) EMISIÓN</t>
  </si>
  <si>
    <t>HORA</t>
  </si>
  <si>
    <t>NO. CIALES</t>
  </si>
  <si>
    <t>VALOR  COMERCIAL 30"</t>
  </si>
  <si>
    <t>IVA 19%</t>
  </si>
  <si>
    <t>Prime time</t>
  </si>
  <si>
    <t>A otro nivel 2</t>
  </si>
  <si>
    <t>L-V</t>
  </si>
  <si>
    <t>20:00 a 21:00</t>
  </si>
  <si>
    <t>LA CACICA</t>
  </si>
  <si>
    <t>22:00 a 23:00</t>
  </si>
  <si>
    <t>Se dice de mí prime</t>
  </si>
  <si>
    <t>S</t>
  </si>
  <si>
    <t>18:00 a 19:00</t>
  </si>
  <si>
    <t>Susos Show</t>
  </si>
  <si>
    <t>D</t>
  </si>
  <si>
    <t>Tarde lo conocí</t>
  </si>
  <si>
    <t>21:00 a 22:00</t>
  </si>
  <si>
    <t>Prime time periodísticos</t>
  </si>
  <si>
    <t>El rastro</t>
  </si>
  <si>
    <t>L,F</t>
  </si>
  <si>
    <t>LOS INFORMANTES</t>
  </si>
  <si>
    <t>Noticias 1900 Caracol</t>
  </si>
  <si>
    <t>19:00 a 20:00</t>
  </si>
  <si>
    <t>Noticias 1900 Caracol (S-D)</t>
  </si>
  <si>
    <t>S-D</t>
  </si>
  <si>
    <t>Séptimo día</t>
  </si>
  <si>
    <t>Late</t>
  </si>
  <si>
    <t>Noches de Premier (Late)</t>
  </si>
  <si>
    <t>22:30 a 00:30</t>
  </si>
  <si>
    <t>Early</t>
  </si>
  <si>
    <t>Premier Caracol Early</t>
  </si>
  <si>
    <t>16:00 a 18:00</t>
  </si>
  <si>
    <t>Early fringe noticieros</t>
  </si>
  <si>
    <t>Noticias 1230 caracol</t>
  </si>
  <si>
    <t>12:30 a 15:15</t>
  </si>
  <si>
    <t>NOTICIAS 1230 CARACOL(S-D)</t>
  </si>
  <si>
    <t>12:30 a 14:00</t>
  </si>
  <si>
    <t>Day time</t>
  </si>
  <si>
    <t>Dia a dia ii</t>
  </si>
  <si>
    <t>08:30 a 10:45</t>
  </si>
  <si>
    <t>Day time noticieros</t>
  </si>
  <si>
    <t>Noticias 0600 caracol</t>
  </si>
  <si>
    <t>05:30 a 08:30</t>
  </si>
  <si>
    <t>RCN</t>
  </si>
  <si>
    <t>NOTICIAS RCN 7:00 PM</t>
  </si>
  <si>
    <t>19:00 a 19:59</t>
  </si>
  <si>
    <t>NOTICIERO RCN 7:00 FDS - 19:00</t>
  </si>
  <si>
    <t>S-D-F</t>
  </si>
  <si>
    <t>CUATRO CAMINOS</t>
  </si>
  <si>
    <t>DOM</t>
  </si>
  <si>
    <t>LIGA AGUILA</t>
  </si>
  <si>
    <t>L-D</t>
  </si>
  <si>
    <t>NOTICIAS RCN LATE</t>
  </si>
  <si>
    <t>23:30 a 23:50</t>
  </si>
  <si>
    <t xml:space="preserve">Early fringe </t>
  </si>
  <si>
    <t>NOTICIAS RCN 12:30PM</t>
  </si>
  <si>
    <t>NOTICIERO RCN 12:00</t>
  </si>
  <si>
    <t>MUY BUENOS DIAS</t>
  </si>
  <si>
    <t>8:30 a 10:30</t>
  </si>
  <si>
    <t>NOTICIAS RCN 5:45 AM - 6:00AM</t>
  </si>
  <si>
    <t>5:45 a 8:29</t>
  </si>
  <si>
    <t>CANAL UNO</t>
  </si>
  <si>
    <t xml:space="preserve"> NOTICIERO CM&amp;</t>
  </si>
  <si>
    <t xml:space="preserve"> NOTICIAS UNO</t>
  </si>
  <si>
    <t>TELEANTIOQUIA NOTICIAS</t>
  </si>
  <si>
    <t>19.30</t>
  </si>
  <si>
    <t>SDF</t>
  </si>
  <si>
    <t>LAS 9 NOTICIAS</t>
  </si>
  <si>
    <t>18.00</t>
  </si>
  <si>
    <t>HORA 13</t>
  </si>
  <si>
    <t>13.00</t>
  </si>
  <si>
    <t>RESTO PROGRAMACION</t>
  </si>
  <si>
    <t xml:space="preserve"> BONIFICADOS </t>
  </si>
  <si>
    <t xml:space="preserve">NOTICIERO 90 MINUTOS </t>
  </si>
  <si>
    <t>NOTICINCO</t>
  </si>
  <si>
    <t>20.30</t>
  </si>
  <si>
    <t>MAS PACIFICO</t>
  </si>
  <si>
    <t>13;00</t>
  </si>
  <si>
    <t>TELEPACIFICO NOTICIAS</t>
  </si>
  <si>
    <t>18.3</t>
  </si>
  <si>
    <t>NOT. TELEVISTA</t>
  </si>
  <si>
    <t>L/V</t>
  </si>
  <si>
    <t>LAS NOTICIAS</t>
  </si>
  <si>
    <t>18.30</t>
  </si>
  <si>
    <t>CV NOTICIAS</t>
  </si>
  <si>
    <t>DEPORTES</t>
  </si>
  <si>
    <t>BONIFICADOS</t>
  </si>
  <si>
    <t>TELECAFÉ</t>
  </si>
  <si>
    <t xml:space="preserve"> TVA NOTICIAS</t>
  </si>
  <si>
    <t xml:space="preserve"> TELECAFE NOTICIAS</t>
  </si>
  <si>
    <t>20.00</t>
  </si>
  <si>
    <t>CAFEGOL</t>
  </si>
  <si>
    <t>DOM - VIE</t>
  </si>
  <si>
    <t>21.00</t>
  </si>
  <si>
    <t xml:space="preserve"> NOTICIAS 1A</t>
  </si>
  <si>
    <t>13.00-20.00</t>
  </si>
  <si>
    <t xml:space="preserve"> CAFEGOL</t>
  </si>
  <si>
    <t>TELEVISION REGIONAL DEL ORIENTE T.R.O.</t>
  </si>
  <si>
    <t xml:space="preserve">ORIENTE NOTICIAS </t>
  </si>
  <si>
    <t>13.00-21,30</t>
  </si>
  <si>
    <t>TRO NOTICIAS - ORO NOTICIAS</t>
  </si>
  <si>
    <t>19.30-20.00</t>
  </si>
  <si>
    <t>EL CAFÉ DE LA MANANA</t>
  </si>
  <si>
    <t>07.00</t>
  </si>
  <si>
    <t>TRO DEPORTES</t>
  </si>
  <si>
    <t xml:space="preserve">DOM </t>
  </si>
  <si>
    <t>19.00</t>
  </si>
  <si>
    <t>TELEISLAS</t>
  </si>
  <si>
    <t>PROGRAMACIÓN VARIADA</t>
  </si>
  <si>
    <t>CANAL INSTITUCIONAL</t>
  </si>
  <si>
    <r>
      <rPr>
        <b/>
        <sz val="11"/>
        <color theme="1"/>
        <rFont val="Calibri"/>
        <family val="2"/>
        <scheme val="minor"/>
      </rPr>
      <t>DIVULGACIÓN DE MENAJES RADIALES DE 30 SEGUNDOS</t>
    </r>
    <r>
      <rPr>
        <sz val="12"/>
        <color theme="1"/>
        <rFont val="Calibri"/>
        <family val="2"/>
        <scheme val="minor"/>
      </rPr>
      <t xml:space="preserve">
(Los valores son  unitarios como precios de referencia, serán el costo tope a cobrar, cuando se realicen paquetes de divulgación y planes de medios, los valores se ajustarán hacia abajo.)</t>
    </r>
  </si>
  <si>
    <t>CARACOL BÁSICA</t>
  </si>
  <si>
    <t>COBERTURA</t>
  </si>
  <si>
    <t>EMISORA</t>
  </si>
  <si>
    <t>PROGRAMA</t>
  </si>
  <si>
    <t>FORMATO</t>
  </si>
  <si>
    <t>DURACION</t>
  </si>
  <si>
    <t xml:space="preserve">CUÑAS X DIA </t>
  </si>
  <si>
    <t>VALOR CUÑA</t>
  </si>
  <si>
    <t>VR. TOTAL</t>
  </si>
  <si>
    <t>NACIONAL</t>
  </si>
  <si>
    <t>Caracol Basica</t>
  </si>
  <si>
    <t>Noticiero Hoy x Hoy</t>
  </si>
  <si>
    <t>CUÑA</t>
  </si>
  <si>
    <t>30"</t>
  </si>
  <si>
    <t xml:space="preserve">Noticero medio día </t>
  </si>
  <si>
    <t>La luciernaga</t>
  </si>
  <si>
    <t>hora 20</t>
  </si>
  <si>
    <t xml:space="preserve">Noticiero mañana </t>
  </si>
  <si>
    <t xml:space="preserve">Noticiero medio día </t>
  </si>
  <si>
    <t>Voces RCN</t>
  </si>
  <si>
    <t>Lideres RCN</t>
  </si>
  <si>
    <t>Nocturna RCN</t>
  </si>
  <si>
    <t xml:space="preserve">La hora de la verdad </t>
  </si>
  <si>
    <t>Mundial de futbol Antena 2</t>
  </si>
  <si>
    <t>Futbol local Antena 2</t>
  </si>
  <si>
    <t>BLU RADIO</t>
  </si>
  <si>
    <t>Mañanas blu</t>
  </si>
  <si>
    <t>Blog deportivo</t>
  </si>
  <si>
    <t>Voz Populi</t>
  </si>
  <si>
    <t>Estadio blu</t>
  </si>
  <si>
    <t>LA FM</t>
  </si>
  <si>
    <t>Noticiero la FM</t>
  </si>
  <si>
    <t>LA W</t>
  </si>
  <si>
    <t>Noticiero de la W</t>
  </si>
  <si>
    <t>RADIO REGIONAL</t>
  </si>
  <si>
    <t>ANTIOQUIA</t>
  </si>
  <si>
    <t>latina stereo</t>
  </si>
  <si>
    <t>NOTICIERO</t>
  </si>
  <si>
    <t>La voz de las estrellas</t>
  </si>
  <si>
    <t>hola stereo</t>
  </si>
  <si>
    <t>BOYACA</t>
  </si>
  <si>
    <t>Dorado stereo</t>
  </si>
  <si>
    <t>Armonias boyaceses</t>
  </si>
  <si>
    <t>Cadena radial boyacense</t>
  </si>
  <si>
    <t>CUNDINAMARCA</t>
  </si>
  <si>
    <t>La norte</t>
  </si>
  <si>
    <t>La consentida</t>
  </si>
  <si>
    <t>Colombia stereo</t>
  </si>
  <si>
    <t>NORTE DE SANTANDER</t>
  </si>
  <si>
    <t>Radio catatumbo</t>
  </si>
  <si>
    <t xml:space="preserve">Radio san jose </t>
  </si>
  <si>
    <t>La voz del norte</t>
  </si>
  <si>
    <t>SANTANDER</t>
  </si>
  <si>
    <t xml:space="preserve">Onda cinco </t>
  </si>
  <si>
    <t>La brujula</t>
  </si>
  <si>
    <t>Radio primavera</t>
  </si>
  <si>
    <t>TOLIMA</t>
  </si>
  <si>
    <t>Ondas de Ibague</t>
  </si>
  <si>
    <t>La veterana</t>
  </si>
  <si>
    <t xml:space="preserve">ecos del combeima </t>
  </si>
  <si>
    <t xml:space="preserve">BOLIVAR </t>
  </si>
  <si>
    <t>La voz de las antillas</t>
  </si>
  <si>
    <t>Emisora fuentes</t>
  </si>
  <si>
    <t>Radio vigia</t>
  </si>
  <si>
    <t>CALDAS</t>
  </si>
  <si>
    <t>Red de los andes</t>
  </si>
  <si>
    <t>La voz de los andes</t>
  </si>
  <si>
    <t>Radio manizales</t>
  </si>
  <si>
    <t>CESAR</t>
  </si>
  <si>
    <t>Cacica stereo</t>
  </si>
  <si>
    <t>Radio guatapuri</t>
  </si>
  <si>
    <t>VALLE DEL CAUCA</t>
  </si>
  <si>
    <t>Boom stereo</t>
  </si>
  <si>
    <t xml:space="preserve">La maxima FM </t>
  </si>
  <si>
    <t>META</t>
  </si>
  <si>
    <t>Ondas del meta</t>
  </si>
  <si>
    <t xml:space="preserve">La voz del llano </t>
  </si>
  <si>
    <t>Marandua stereo</t>
  </si>
  <si>
    <t>CAUCA</t>
  </si>
  <si>
    <t>Radio 1040 caucana</t>
  </si>
  <si>
    <t>La voz de belalcazar</t>
  </si>
  <si>
    <t>HUILA</t>
  </si>
  <si>
    <t>Radio surcolombiana</t>
  </si>
  <si>
    <t>Neiva stereo</t>
  </si>
  <si>
    <t xml:space="preserve">NARIÑO </t>
  </si>
  <si>
    <t>COLMUNDO PASTO/HSB RADIO 920 AM</t>
  </si>
  <si>
    <t>Ecos del pasto</t>
  </si>
  <si>
    <t>La voz del galeras</t>
  </si>
  <si>
    <t>CHOCO</t>
  </si>
  <si>
    <t>voz del choco</t>
  </si>
  <si>
    <t>CASANARE</t>
  </si>
  <si>
    <t xml:space="preserve">Colombia mia </t>
  </si>
  <si>
    <t>manantial stereo</t>
  </si>
  <si>
    <t>ATLANTICO</t>
  </si>
  <si>
    <t xml:space="preserve">Radio minuto </t>
  </si>
  <si>
    <t>Radio libertad</t>
  </si>
  <si>
    <t>Emisoras unidas</t>
  </si>
  <si>
    <t xml:space="preserve">CORDOBA </t>
  </si>
  <si>
    <t>Voz de monteria</t>
  </si>
  <si>
    <t>Radio panzenu stereo</t>
  </si>
  <si>
    <t>MAGDALENA</t>
  </si>
  <si>
    <t>Radio magdalena</t>
  </si>
  <si>
    <t>Fuego stereo</t>
  </si>
  <si>
    <t>SUCRE</t>
  </si>
  <si>
    <t>Radio majagual</t>
  </si>
  <si>
    <t>Radio sincelejo</t>
  </si>
  <si>
    <t>Radio caracoli</t>
  </si>
  <si>
    <t>RISARALDA</t>
  </si>
  <si>
    <t>Latina stereo</t>
  </si>
  <si>
    <t>Ecos de risaralda</t>
  </si>
  <si>
    <t>RADIO UNICA/MATECAÑA</t>
  </si>
  <si>
    <t>QUINDIO</t>
  </si>
  <si>
    <t>Transmisora del quindio</t>
  </si>
  <si>
    <t>Radio ciudad milagro</t>
  </si>
  <si>
    <t>Voz de armenia</t>
  </si>
  <si>
    <t>CAQUETA</t>
  </si>
  <si>
    <t>Armonas del caqueta</t>
  </si>
  <si>
    <t>Ondas del orteguaza</t>
  </si>
  <si>
    <t>LA GUAJIRA</t>
  </si>
  <si>
    <t>Guajira stereo</t>
  </si>
  <si>
    <t xml:space="preserve">Radio delfin </t>
  </si>
  <si>
    <t>BOGOTA D.C</t>
  </si>
  <si>
    <t>Vientos stereo</t>
  </si>
  <si>
    <t>Suba al aire</t>
  </si>
  <si>
    <t>Radio manantial</t>
  </si>
  <si>
    <t xml:space="preserve">PUTUMAYO </t>
  </si>
  <si>
    <t>Putumayo stereo</t>
  </si>
  <si>
    <t>Ondas del putumayo</t>
  </si>
  <si>
    <t>Maguare stereo</t>
  </si>
  <si>
    <t>GUAINIA</t>
  </si>
  <si>
    <t>Puerto inirida</t>
  </si>
  <si>
    <t>ARAUCA</t>
  </si>
  <si>
    <t>Arauca stereo</t>
  </si>
  <si>
    <t>La voz del cinaruco</t>
  </si>
  <si>
    <t>VICHADA</t>
  </si>
  <si>
    <t>Vida puerto carreño 570 AM</t>
  </si>
  <si>
    <t>GUAVIARE</t>
  </si>
  <si>
    <t>La voz del guaviare</t>
  </si>
  <si>
    <t xml:space="preserve">VAUPES </t>
  </si>
  <si>
    <t>manigua stereo</t>
  </si>
  <si>
    <t>RADIO NACIONAL DE COLOMBIA</t>
  </si>
  <si>
    <t>RADIO NACIONAL</t>
  </si>
  <si>
    <t>FRANJA 6:00AM-2:00PM</t>
  </si>
  <si>
    <t>RTVC</t>
  </si>
  <si>
    <t>MEDIA PLUS</t>
  </si>
  <si>
    <t>CENTRAL REGIONAL DE MEDIOS</t>
  </si>
  <si>
    <t>NOTA:</t>
  </si>
  <si>
    <t>$1 A $300.000.000 10%</t>
  </si>
  <si>
    <t>$3.000.000.001 A $800.000.000 5%</t>
  </si>
  <si>
    <t xml:space="preserve"> MAS DE $800.000.001 0%</t>
  </si>
  <si>
    <t>$1 A $200.000.000 10%</t>
  </si>
  <si>
    <t xml:space="preserve"> MAS DE $600.000.001 0%</t>
  </si>
  <si>
    <t>COMISION 10%</t>
  </si>
  <si>
    <t>EN RADIO LAS TARIFAS SON PUBLICADAS PARA TODAS LAS AGENCIAS, SE DIFERENCIAN EN EL COBRO DE LA COMISION.</t>
  </si>
  <si>
    <t>EN TELEVISION LAS TARIFAS SON PUBLICADAS PARA TODAS LAS AGENCIAS, SE DIFERENCIAN EN EL COBRO DE LA COMISION.</t>
  </si>
  <si>
    <t>$200.000.001 A $600.000.000 5%</t>
  </si>
  <si>
    <t>20"</t>
  </si>
  <si>
    <t>Copa del mundo</t>
  </si>
  <si>
    <t>Antena 2</t>
  </si>
  <si>
    <t>musical</t>
  </si>
  <si>
    <t>Radio uno</t>
  </si>
  <si>
    <t>olimpica</t>
  </si>
  <si>
    <t>Tropicana</t>
  </si>
  <si>
    <t>Mañanas Blu</t>
  </si>
  <si>
    <t>Blu Radio</t>
  </si>
  <si>
    <t>Noticiero W</t>
  </si>
  <si>
    <t>La W Radio</t>
  </si>
  <si>
    <t>Pulso del futbol</t>
  </si>
  <si>
    <t>Nacional</t>
  </si>
  <si>
    <t>MEDIO</t>
  </si>
  <si>
    <t>GENERO</t>
  </si>
  <si>
    <t>DÍA</t>
  </si>
  <si>
    <t>NOTICIERO TELEVISTA</t>
  </si>
  <si>
    <t>13:00 - 13:30</t>
  </si>
  <si>
    <t>NOTICIAS</t>
  </si>
  <si>
    <t>NOTI 5</t>
  </si>
  <si>
    <t xml:space="preserve">L - V </t>
  </si>
  <si>
    <t>20:30 - 21:30</t>
  </si>
  <si>
    <t>TVA NOTICIAS</t>
  </si>
  <si>
    <t>13:00 - 14:00</t>
  </si>
  <si>
    <t>CANAL TRO</t>
  </si>
  <si>
    <t>ORO NOTICIAS</t>
  </si>
  <si>
    <t>L - V</t>
  </si>
  <si>
    <t>19:30 -20:00</t>
  </si>
  <si>
    <t>TELE ANTIOQUIA</t>
  </si>
  <si>
    <t>19:00 - 20:00</t>
  </si>
  <si>
    <t>NOTICIERO TELEISLAS NEWS</t>
  </si>
  <si>
    <t>20:00 - 21:00</t>
  </si>
  <si>
    <t>HISTORY CHANEL</t>
  </si>
  <si>
    <t>18:00 - 24:00</t>
  </si>
  <si>
    <t>CIUDAD</t>
  </si>
  <si>
    <t>BOGOTA</t>
  </si>
  <si>
    <t>EUCOL</t>
  </si>
  <si>
    <t>MEDELLIN</t>
  </si>
  <si>
    <t>CALI</t>
  </si>
  <si>
    <t xml:space="preserve">UBICACIÓN </t>
  </si>
  <si>
    <t>DESCRIPCIÓN</t>
  </si>
  <si>
    <t>TAMAÑO</t>
  </si>
  <si>
    <t>Caja de luz/sala de equipajes nacional</t>
  </si>
  <si>
    <t>área impresión: 3.86 x 1.26          
area visual: 3.80 x 1.20 
material: lona traslucida 
multiflex 18 oz</t>
  </si>
  <si>
    <t xml:space="preserve">1 MES </t>
  </si>
  <si>
    <t>branding mural / sala de llegadas nacional</t>
  </si>
  <si>
    <t>área impresión: 9.37 x 2.70   
area visual: 9.37 x 2.70  
material: vinilo adhesivo 
avery 3800 calandrado</t>
  </si>
  <si>
    <r>
      <t>Jose Maria Cordoba De Rionegro</t>
    </r>
    <r>
      <rPr>
        <sz val="12"/>
        <color theme="1"/>
        <rFont val="Calibri"/>
        <family val="2"/>
        <scheme val="minor"/>
      </rPr>
      <t xml:space="preserve">  
</t>
    </r>
  </si>
  <si>
    <t xml:space="preserve"> Caja de luz correa de equipajes nacional  </t>
  </si>
  <si>
    <t>NUMERO DE MESES PARA EMISION DE SPOTS</t>
  </si>
  <si>
    <t xml:space="preserve">El dorado             </t>
  </si>
  <si>
    <t>SPOT 20" Pantalla aeropuerto</t>
  </si>
  <si>
    <t xml:space="preserve">Alfonso Bonilla Aragon                       </t>
  </si>
  <si>
    <t xml:space="preserve">CIUDAD </t>
  </si>
  <si>
    <t>TIPO DE SALA</t>
  </si>
  <si>
    <t>NUEMRO DE SPORTS X SEM</t>
  </si>
  <si>
    <t>NUMERO TOAL DE SPOTS X NUM DE SEM</t>
  </si>
  <si>
    <t xml:space="preserve">BOGOTA </t>
  </si>
  <si>
    <t>Sala AAA</t>
  </si>
  <si>
    <t>MEDIO/PORTAL</t>
  </si>
  <si>
    <t>TIPO DE COMPRA</t>
  </si>
  <si>
    <t>CANTIDADES</t>
  </si>
  <si>
    <t>Facebook</t>
  </si>
  <si>
    <t>video</t>
  </si>
  <si>
    <t>CPV</t>
  </si>
  <si>
    <t>Twitter</t>
  </si>
  <si>
    <t>Youtube</t>
  </si>
  <si>
    <t>Cartagena</t>
  </si>
  <si>
    <t>LA VOZ DE LAS ANTILLAS</t>
  </si>
  <si>
    <t>La ciudad de Cartagena, Turbaco, Arjona, María la Baja.</t>
  </si>
  <si>
    <t>Santa Marta</t>
  </si>
  <si>
    <t>VOCES FM</t>
  </si>
  <si>
    <t>Santa marta</t>
  </si>
  <si>
    <t>Riohacha</t>
  </si>
  <si>
    <t>GUAJITA ST</t>
  </si>
  <si>
    <t>Riohacha, Camarones</t>
  </si>
  <si>
    <t>Armenia</t>
  </si>
  <si>
    <t>VOZ DE ARMENIA</t>
  </si>
  <si>
    <t>Armenia Matquilla</t>
  </si>
  <si>
    <t>Pasto</t>
  </si>
  <si>
    <t>ECOS DE PASTO</t>
  </si>
  <si>
    <t xml:space="preserve">Pasto, Albán, Aldana, Ancuyá, Arboleda, Barbacoas, Belén, Buesaco, Colón, Consaca, Contadero, Córdoba, Cuaspud
Cumbal, Cumbitara, Chachagüí, El Charco, El Peñol, El Rosario, El Tablón de Gómez, El Tambo, Funes, Guachucal, Guaitarilla
Gualmatán, Iles, Imués, Ipiales, La Cruz, La Florida, La Llanada, La Tola, La Unión, Leiva, Linares, Los Andes, Magüi, Mallama
Mosquera, Nariño, Olaya Herrera, Ospina, Francisco Pizarro, Policarpa, Potosí, Providencia, Puerres, Pupiales, Ricaurte, Roberto Payán
Samaniego, Sandoná, San Bernardo, San Lorenzo, San Pablo, San Pedro de Cartago, Santa Bárbara, Santacruz, Sapuyes, Taminango
Tangua, San Andres de Tumaco, Túquerres, Yacuanquer, Huila: Garzón, Neiva, Ecuador:Ibarra, Santo Domingo de los Colorados, Tulcán 
</t>
  </si>
  <si>
    <t>Quibdo</t>
  </si>
  <si>
    <t>VOZ DEL CHOCO</t>
  </si>
  <si>
    <t>San Andrés</t>
  </si>
  <si>
    <t>GOOD NEWS RADIO STATION</t>
  </si>
  <si>
    <t>Archipielago de San Andres, Providencia y Santa Catalina</t>
  </si>
  <si>
    <t>Leticia</t>
  </si>
  <si>
    <t>RADIO FANTASTICA</t>
  </si>
  <si>
    <t>Leticia, Puerto Nariño. Peru y Brasil</t>
  </si>
  <si>
    <t>Yopal</t>
  </si>
  <si>
    <t>MANANTIAL ST</t>
  </si>
  <si>
    <t>Magangue</t>
  </si>
  <si>
    <t>CHEVERISIMA ST</t>
  </si>
  <si>
    <t>Bolivar, Sucre y Magdalena, Municipios de Magangue, Mompox, Cicuco, Talaigua Nuevo, San Fernando, Margarita, Cordoba, Pinillos, Zambrano, Achi, San Pedro, Buenavista, Galeras, Sucre, Since, San Benito de Abad, Santa Ana, San Zenón, San Sebastina de Pinto y Guamal</t>
  </si>
  <si>
    <t>Chiquinquira</t>
  </si>
  <si>
    <t xml:space="preserve">Emisora reina de colombia AM </t>
  </si>
  <si>
    <t>Malambo (Atlántico)</t>
  </si>
  <si>
    <t>SENSACION ST</t>
  </si>
  <si>
    <t>Soledad, Sabanagrande, Santo Tomas, Palmar, Polonuevo, Galapa, Puerto colombia, Parte del Magdalena, Sitio Nuevo, Gaira, Santa Marta, Rodadero</t>
  </si>
  <si>
    <t>Melgar</t>
  </si>
  <si>
    <t>RADIO AUTENTICA - NO LICOR</t>
  </si>
  <si>
    <t>Meta, Cundinamarca, Huila, Boyaca, Casanare, Vichada, Guaviare, Guainia, Vaupez. MetaÇ Acacias, Ariari, Barranca de Upia, Cabuyaro, Castilla la Nueva, Cumaral, El Castillo, El Dorado, Granada, La Macarena, Lejanias, Puerto Gaitan, Puerto Lopez, Restrepo, San Juan de Arama, San Juanito, San Martin, Vista Hermosa.</t>
  </si>
  <si>
    <t>Rionegro (Antioquia)</t>
  </si>
  <si>
    <t>RIO NEGRO STEREO</t>
  </si>
  <si>
    <t>Rionegro, La Ceja, El Carmen de Viboral, El Retiro, La Union, San Vicente, Marinilla, El Santuario, Gurne, Rionegro en el area urbana y Rural</t>
  </si>
  <si>
    <t>Tres Esquinas (Caquetá)</t>
  </si>
  <si>
    <t>CRISTALINA STEREO (INRAI)</t>
  </si>
  <si>
    <t>Florencia, Morelia, belén de los andakies, San José del Fragua, Albania, Curillo, Valparaiso, Solita, Morelia, Paujil, Doncello, Puerto Rico, San Vicente, Tres esquinas, Corosal, Santa Rita, Las Delicias, Guacamayas, La Macarena. Putumayo: Bellavista, Macarena,  Mayoyoque. Huila: Guayabales, Guadalupe, Milan, La Montañita.</t>
  </si>
  <si>
    <t>MARANDUA (GUAVIARE)</t>
  </si>
  <si>
    <t>MARANDUA ST</t>
  </si>
  <si>
    <t>Mocoa</t>
  </si>
  <si>
    <t>MANGUARE ST</t>
  </si>
  <si>
    <t>Puerto Asis</t>
  </si>
  <si>
    <t>COLOMBIANISIMA STEREO-ESTUDIO. UNO</t>
  </si>
  <si>
    <t>Santa Rosa de Cabal</t>
  </si>
  <si>
    <t>ANTENA DE LOS ANDES</t>
  </si>
  <si>
    <t>Santa Rosa del Cabal, Pereira y Chichina</t>
  </si>
  <si>
    <t>Floridablanca</t>
  </si>
  <si>
    <t>LA U STEREO</t>
  </si>
  <si>
    <t>Bucaramanda, Floridad Blanca, Giron</t>
  </si>
  <si>
    <t>Santander de Quilichao</t>
  </si>
  <si>
    <t>SANTANDER ST</t>
  </si>
  <si>
    <t>Santander de Quilichao, La Balsa, Buenos Aires, Timba, Suarez, Quinamayo, Mandiva, Mondomo, Caldono</t>
  </si>
  <si>
    <t>SAN GIL</t>
  </si>
  <si>
    <t>RADIO GUANETA/RADIO CALIENTE</t>
  </si>
  <si>
    <t>ARATOCA,BARBOSA,BARICHARA,BETULIA,BOLIVAR, CABRERA,CALIFORNIA,CAPITANEJO,CEPIA, CHARALA,CHIMA,CHIAPATA, CHIPARAQUE, CONCEPCION,CONFINES,CONTRATACION,COROMORO,COVARACHIA,CURITI, EL CARMEN DE CHICURI, EL GUACAMAYO, ENCINO, ENCISO, FLORIBABLANCA, GALAN, BAMBITA, GUADALUPE, GUAVATA, GUEPSA, HATO, LA AGUADA, LA BELLA, LA PAZ , LANDAZURI, LEBRIJA, LOS SANTOS,MALAGA, MOGOTES, MOLAGAVITA, OCAMONTE, OIBA, ONZAGA,PALMAR, PALMAS, PARAMO,PINCHOTE, PUENTE NACIONAL, SAN ANDRES, SAN GIL, SAN JOAQUIN, SAN JOSE DE PARE, SAN VICENTE DEL CHUCURI, SANTA HELENA DEL OPON, SIMACOTA, SOCORRO, TOGUI, VALLE DE SAN JOSE, VELEZ , VILLANUEVA, ZAPATOCA,</t>
  </si>
  <si>
    <t>CUCUTA</t>
  </si>
  <si>
    <t>COLMUNDO RADIO</t>
  </si>
  <si>
    <t>PORTAL INFORMATIVO REGIONAL 6,20 A 7,00 AM DE L-V</t>
  </si>
  <si>
    <t>VAUPES</t>
  </si>
  <si>
    <t>MANIGUA ST</t>
  </si>
  <si>
    <t>CUSTODIA ST</t>
  </si>
  <si>
    <t>VOZ DE LOS CENTAUROS</t>
  </si>
  <si>
    <t>DEPATAMENTO DEL META, parte de cundinamarca y casanare</t>
  </si>
  <si>
    <t>TUNJA</t>
  </si>
  <si>
    <t>ARMONIAS BOYACENSES</t>
  </si>
  <si>
    <t>tunja, duitama, paipa, sogamoso, almeida, el cocuy, pachavita,somondoco, aquitania, el espino, paez, soraca, arcabuco, firavitova, pajarito, sora, belen, floresta panqueba, sotaquira, berbeo, gachantiva, pauna, susacon, beteiva, gemaza paya sutamarchan</t>
  </si>
  <si>
    <t>BUCARAMNAGA</t>
  </si>
  <si>
    <t>BRUJULA ST</t>
  </si>
  <si>
    <t>Espinal</t>
  </si>
  <si>
    <t>ESPINAL ST</t>
  </si>
  <si>
    <t>Espinal, Coello, Suarez, Guamo, Gualanday, Chaparral, Alvarado.</t>
  </si>
  <si>
    <t>Buenaventura</t>
  </si>
  <si>
    <t>CHIMIA DEL PACIFICO ST</t>
  </si>
  <si>
    <t>TACKTICOS</t>
  </si>
  <si>
    <t>MAS 10 % DE ADMINISTRACION</t>
  </si>
  <si>
    <t>MAS 10 % DE COMISION AGENCIA</t>
  </si>
  <si>
    <t>AEROPUERTOS CAJAS DE LUZ</t>
  </si>
  <si>
    <t xml:space="preserve">El dorado  piso 1 </t>
  </si>
  <si>
    <t xml:space="preserve">Alfonso Bonilla Aragon  piso 1       </t>
  </si>
  <si>
    <t>área impresión: 5,86 mts x 1,01 mts 
área visual: 5,81 mts x 0,96 mts
material de impresión 
lona translucida.</t>
  </si>
  <si>
    <t>CINE</t>
  </si>
  <si>
    <r>
      <t xml:space="preserve">Divulgación de mensajes radiales 
</t>
    </r>
    <r>
      <rPr>
        <sz val="10"/>
        <color theme="1"/>
        <rFont val="Arial"/>
        <family val="2"/>
      </rPr>
      <t>(Diligenciar pestaña DIV. MENSAJES RADIALES)</t>
    </r>
  </si>
  <si>
    <r>
      <t xml:space="preserve">Producción de contenidos convergentes 
</t>
    </r>
    <r>
      <rPr>
        <sz val="10"/>
        <color theme="1"/>
        <rFont val="Arial"/>
        <family val="2"/>
      </rPr>
      <t>(Tomar como referencia los contenidos publicados en las redes sociales del Ministerio de Minas y Energía)</t>
    </r>
  </si>
  <si>
    <r>
      <t xml:space="preserve">Producción de micrositios web y apps
</t>
    </r>
    <r>
      <rPr>
        <sz val="10"/>
        <color theme="1"/>
        <rFont val="Arial"/>
        <family val="2"/>
      </rPr>
      <t>(Tomar como referencia las siguientes páginas: https://www.audienciapublica.gov.co/ y http://www.pazalacorriente.gov.co/)</t>
    </r>
  </si>
  <si>
    <t>TELEVISIÓN REGIONAL</t>
  </si>
  <si>
    <t xml:space="preserve">VR. UNITARIO </t>
  </si>
  <si>
    <t>AEROPUERTOS PANTALLAS</t>
  </si>
  <si>
    <t>DIGITAL</t>
  </si>
  <si>
    <t>CLIENTE</t>
  </si>
  <si>
    <t>TELEVISION NACIONAL</t>
  </si>
  <si>
    <t>PERIODO</t>
  </si>
  <si>
    <t>FEBRERO 12 AL 27</t>
  </si>
  <si>
    <t>FEBRERO</t>
  </si>
  <si>
    <t>LU</t>
  </si>
  <si>
    <t>MA</t>
  </si>
  <si>
    <t>MI</t>
  </si>
  <si>
    <t>JU</t>
  </si>
  <si>
    <t>VI</t>
  </si>
  <si>
    <t>SA</t>
  </si>
  <si>
    <t>DO</t>
  </si>
  <si>
    <t>HORARIO</t>
  </si>
  <si>
    <t>DIAS</t>
  </si>
  <si>
    <t>VR. NETO MENCION</t>
  </si>
  <si>
    <t>TOTAL MENCIONES</t>
  </si>
  <si>
    <t>VR. NETO TOTAL</t>
  </si>
  <si>
    <t>Caracol</t>
  </si>
  <si>
    <t>Noticas Caracol 6:00 a.m.</t>
  </si>
  <si>
    <t>6:00 a.m.</t>
  </si>
  <si>
    <t>L / V</t>
  </si>
  <si>
    <t>Mención</t>
  </si>
  <si>
    <t>10"</t>
  </si>
  <si>
    <t>Noticias Caracol 12:30 m</t>
  </si>
  <si>
    <t>12:30 m</t>
  </si>
  <si>
    <t>Noticias Caracol 7:00 pm</t>
  </si>
  <si>
    <t>Noticas Caracol 6:00 am</t>
  </si>
  <si>
    <t>S / D</t>
  </si>
  <si>
    <t>N/A</t>
  </si>
  <si>
    <t>Noticias RCN 6:00 am</t>
  </si>
  <si>
    <t>Noticias RCN 12:30 m</t>
  </si>
  <si>
    <t>Noticias RCN 7:00 pm</t>
  </si>
  <si>
    <t>Uno</t>
  </si>
  <si>
    <t>Noticias CM&amp;</t>
  </si>
  <si>
    <t>Noticias Uno</t>
  </si>
  <si>
    <t>TOTAL</t>
  </si>
  <si>
    <t>NOTA: LOS FINES DE SEMANA NO SE EMITE NOTICIERO EN LA MAÑANA</t>
  </si>
  <si>
    <t>TELEVISION REGIONAL</t>
  </si>
  <si>
    <t>Teleantioquia</t>
  </si>
  <si>
    <t>Noticiero</t>
  </si>
  <si>
    <t>12:00 m</t>
  </si>
  <si>
    <t>Lu a Vi</t>
  </si>
  <si>
    <t>Sa y Do</t>
  </si>
  <si>
    <t>Telecaribe</t>
  </si>
  <si>
    <t>Telepacifico</t>
  </si>
  <si>
    <t>Telecafé</t>
  </si>
  <si>
    <t>Canal TRO</t>
  </si>
  <si>
    <t>Canal capital</t>
  </si>
  <si>
    <t xml:space="preserve">TOTAL </t>
  </si>
  <si>
    <t>NOTA: EL MEDIO NO EMITE NOTICIERO DURANTE EL FIN DE SEMANA</t>
  </si>
  <si>
    <t>RADIO</t>
  </si>
  <si>
    <t>CADENA</t>
  </si>
  <si>
    <t>VR. NETO 20¨</t>
  </si>
  <si>
    <t>TOTAL CUÑAS</t>
  </si>
  <si>
    <t>Caracol Básica</t>
  </si>
  <si>
    <t>Noticiero Hoy X Hoy</t>
  </si>
  <si>
    <t>5:00 a 10:00 am</t>
  </si>
  <si>
    <t>Cuña</t>
  </si>
  <si>
    <t>El Pulso del Futbol</t>
  </si>
  <si>
    <t>1:00 a 2:00 pm</t>
  </si>
  <si>
    <t>La W</t>
  </si>
  <si>
    <t>Noticiero Julio Sanchez</t>
  </si>
  <si>
    <t>La W con Vicky Dávila</t>
  </si>
  <si>
    <t>12:00 a 2:00 pm</t>
  </si>
  <si>
    <t>RCN Básica</t>
  </si>
  <si>
    <t>Noticiero RCN</t>
  </si>
  <si>
    <t>Blu</t>
  </si>
  <si>
    <t>Noticiero Blu</t>
  </si>
  <si>
    <t>VALOR UNITARIO</t>
  </si>
  <si>
    <t>VALOR INCLUIDO IVA</t>
  </si>
  <si>
    <t>FACEBOOK</t>
  </si>
  <si>
    <t>POST LINK</t>
  </si>
  <si>
    <t>CPC</t>
  </si>
  <si>
    <t>PAUTA DISTRIBUIDA ENTRE EL 12 Y EL 27 DE FEBRERO DE 2018</t>
  </si>
  <si>
    <t>TWITTER</t>
  </si>
  <si>
    <t>INSTAGRAM</t>
  </si>
  <si>
    <t>GOOGLE</t>
  </si>
  <si>
    <t>RED DE DISPLAY</t>
  </si>
  <si>
    <t>#  DE IMPACTOS</t>
  </si>
  <si>
    <t>CARACOL</t>
  </si>
  <si>
    <t>CARACOL BASICA</t>
  </si>
  <si>
    <t xml:space="preserve">CARACOL </t>
  </si>
  <si>
    <t>CADENA RADIAL</t>
  </si>
  <si>
    <t>MARZO</t>
  </si>
  <si>
    <t>TELEVISIÓN NACIONAL</t>
  </si>
  <si>
    <t>GRAN TOTAL TELEVISIÓN NACIONAL</t>
  </si>
  <si>
    <t>GRAN TOTAL TELEVISIÓN REGIONAL</t>
  </si>
  <si>
    <t>DIGITAL - Pauta distribuida del 12 al 27 de marzo</t>
  </si>
  <si>
    <t>GRAN TOTAL RADIO</t>
  </si>
  <si>
    <t>Regional</t>
  </si>
  <si>
    <t>PANTALLAS AEROPUERTOS</t>
  </si>
  <si>
    <t>PAUTA DIGITAL</t>
  </si>
  <si>
    <t>PORCENTAJE COMISION</t>
  </si>
  <si>
    <t>VALOR COMISION</t>
  </si>
  <si>
    <t>PROPONENTE</t>
  </si>
  <si>
    <t>ANEXO 9 - OFRECIMIENTO PROPUESTA ECONOMICA - COMISION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</si>
</sst>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 #,##0_);[Red]\(&quot;$&quot;\ #,##0\)"/>
    <numFmt numFmtId="42" formatCode="_(&quot;$&quot;\ * #,##0_);_(&quot;$&quot;\ * \(#,##0\);_(&quot;$&quot;\ * &quot;-&quot;_);_(@_)"/>
    <numFmt numFmtId="44" formatCode="_(&quot;$&quot;\ * #,##0.00_);_(&quot;$&quot;\ * \(#,##0.00\);_(&quot;$&quot;\ * &quot;-&quot;??_);_(@_)"/>
    <numFmt numFmtId="43" formatCode="_(* #,##0.00_);_(* \(#,##0.00\);_(* &quot;-&quot;??_);_(@_)"/>
    <numFmt numFmtId="164" formatCode="_-&quot;$&quot;* #,##0_-;\-&quot;$&quot;* #,##0_-;_-&quot;$&quot;* &quot;-&quot;_-;_-@_-"/>
    <numFmt numFmtId="165" formatCode="_(&quot;$&quot;\ * #,##0_);_(&quot;$&quot;\ * \(#,##0\);_(&quot;$&quot;\ * &quot;-&quot;??_);_(@_)"/>
    <numFmt numFmtId="166" formatCode="[$-10409]&quot;$&quot;#,##0;\(&quot;$&quot;#,##0\)"/>
    <numFmt numFmtId="167" formatCode="_-&quot;$&quot;* #,##0.00_-;\-&quot;$&quot;* #,##0.00_-;_-&quot;$&quot;* &quot;-&quot;??_-;_-@_-"/>
    <numFmt numFmtId="168" formatCode="&quot;$&quot;\ #,##0"/>
    <numFmt numFmtId="169" formatCode="_-[$$-240A]* #,##0_-;\-[$$-240A]* #,##0_-;_-[$$-240A]* &quot;-&quot;??_-;_-@_-"/>
    <numFmt numFmtId="170" formatCode="_-&quot;$&quot;\ * #,##0_-;\-&quot;$&quot;\ * #,##0_-;_-&quot;$&quot;\ * &quot;-&quot;_-;_-@_-"/>
    <numFmt numFmtId="171" formatCode="_-[$$-240A]\ * #,##0_-;\-[$$-240A]\ * #,##0_-;_-[$$-240A]\ * &quot;-&quot;??_-;_-@_-"/>
    <numFmt numFmtId="172" formatCode="#,##0;[Red]#,##0"/>
    <numFmt numFmtId="173" formatCode="_(* #,##0_);_(* \(#,##0\);_(* &quot;-&quot;??_);_(@_)"/>
    <numFmt numFmtId="174" formatCode="_-* #,##0_-;\-* #,##0_-;_-* &quot;-&quot;_-;_-@_-"/>
  </numFmts>
  <fonts count="3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amily val="2"/>
    </font>
    <font>
      <b/>
      <sz val="12"/>
      <color theme="1"/>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theme="0"/>
      <name val="Calibri"/>
      <family val="2"/>
      <scheme val="minor"/>
    </font>
    <font>
      <b/>
      <sz val="12"/>
      <color theme="0"/>
      <name val="Calibri"/>
      <family val="2"/>
      <scheme val="minor"/>
    </font>
    <font>
      <sz val="10"/>
      <color rgb="FF000000"/>
      <name val="Arial"/>
      <family val="2"/>
    </font>
    <font>
      <sz val="11"/>
      <color indexed="8"/>
      <name val="Calibri"/>
      <family val="2"/>
      <scheme val="minor"/>
    </font>
    <font>
      <b/>
      <sz val="12"/>
      <color theme="1"/>
      <name val="Calibri"/>
      <family val="2"/>
      <scheme val="minor"/>
    </font>
    <font>
      <b/>
      <sz val="11"/>
      <name val="Calibri"/>
      <family val="2"/>
      <scheme val="minor"/>
    </font>
    <font>
      <sz val="11"/>
      <name val="Calibri"/>
      <family val="2"/>
      <scheme val="minor"/>
    </font>
    <font>
      <sz val="10"/>
      <name val="Tahoma"/>
      <family val="2"/>
    </font>
    <font>
      <b/>
      <sz val="10"/>
      <name val="Calibri"/>
      <family val="2"/>
      <scheme val="minor"/>
    </font>
    <font>
      <b/>
      <sz val="10"/>
      <color indexed="8"/>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name val="Arial"/>
      <family val="2"/>
    </font>
    <font>
      <sz val="10"/>
      <color indexed="62"/>
      <name val="Arial"/>
      <family val="2"/>
    </font>
    <font>
      <b/>
      <sz val="10"/>
      <color theme="1"/>
      <name val="Arial"/>
      <family val="2"/>
    </font>
    <font>
      <sz val="10"/>
      <color theme="1"/>
      <name val="Arial"/>
      <family val="2"/>
    </font>
    <font>
      <b/>
      <sz val="14"/>
      <name val="Arial"/>
      <family val="2"/>
    </font>
    <font>
      <b/>
      <sz val="12"/>
      <name val="Arial"/>
      <family val="2"/>
    </font>
    <font>
      <b/>
      <sz val="10"/>
      <color indexed="8"/>
      <name val="Arial"/>
      <family val="2"/>
    </font>
    <font>
      <sz val="10"/>
      <color indexed="8"/>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rgb="FFFF6600"/>
        <bgColor indexed="64"/>
      </patternFill>
    </fill>
    <fill>
      <patternFill patternType="solid">
        <fgColor rgb="FFFFFF00"/>
        <bgColor indexed="64"/>
      </patternFill>
    </fill>
    <fill>
      <patternFill patternType="solid">
        <fgColor theme="9"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660066"/>
        <bgColor indexed="64"/>
      </patternFill>
    </fill>
    <fill>
      <patternFill patternType="solid">
        <fgColor rgb="FF800080"/>
        <bgColor indexed="64"/>
      </patternFill>
    </fill>
    <fill>
      <patternFill patternType="solid">
        <fgColor indexed="9"/>
        <bgColor indexed="64"/>
      </patternFill>
    </fill>
    <fill>
      <patternFill patternType="solid">
        <fgColor theme="5"/>
        <bgColor indexed="64"/>
      </patternFill>
    </fill>
    <fill>
      <patternFill patternType="solid">
        <fgColor theme="2" tint="-0.89999084444715716"/>
        <bgColor indexed="64"/>
      </patternFill>
    </fill>
    <fill>
      <patternFill patternType="solid">
        <fgColor theme="5" tint="0.59999389629810485"/>
        <bgColor indexed="64"/>
      </patternFill>
    </fill>
  </fills>
  <borders count="45">
    <border>
      <left/>
      <right/>
      <top/>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diagonal/>
    </border>
    <border>
      <left style="medium">
        <color auto="1"/>
      </left>
      <right style="double">
        <color auto="1"/>
      </right>
      <top style="medium">
        <color auto="1"/>
      </top>
      <bottom style="medium">
        <color auto="1"/>
      </bottom>
      <diagonal/>
    </border>
    <border>
      <left style="double">
        <color auto="1"/>
      </left>
      <right style="thin">
        <color auto="1"/>
      </right>
      <top style="thin">
        <color auto="1"/>
      </top>
      <bottom/>
      <diagonal/>
    </border>
    <border>
      <left style="double">
        <color auto="1"/>
      </left>
      <right/>
      <top style="thin">
        <color auto="1"/>
      </top>
      <bottom/>
      <diagonal/>
    </border>
    <border>
      <left/>
      <right style="double">
        <color auto="1"/>
      </right>
      <top style="thin">
        <color auto="1"/>
      </top>
      <bottom/>
      <diagonal/>
    </border>
    <border>
      <left style="double">
        <color auto="1"/>
      </left>
      <right style="medium">
        <color auto="1"/>
      </right>
      <top style="medium">
        <color auto="1"/>
      </top>
      <bottom style="medium">
        <color auto="1"/>
      </bottom>
      <diagonal/>
    </border>
    <border>
      <left/>
      <right/>
      <top/>
      <bottom style="medium">
        <color auto="1"/>
      </bottom>
      <diagonal/>
    </border>
    <border>
      <left/>
      <right style="double">
        <color auto="1"/>
      </right>
      <top/>
      <bottom style="medium">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double">
        <color auto="1"/>
      </right>
      <top/>
      <bottom/>
      <diagonal/>
    </border>
    <border>
      <left style="medium">
        <color auto="1"/>
      </left>
      <right/>
      <top/>
      <bottom/>
      <diagonal/>
    </border>
    <border>
      <left style="thin">
        <color auto="1"/>
      </left>
      <right/>
      <top style="thin">
        <color auto="1"/>
      </top>
      <bottom/>
      <diagonal/>
    </border>
    <border>
      <left/>
      <right/>
      <top style="thin">
        <color indexed="64"/>
      </top>
      <bottom style="thin">
        <color indexed="64"/>
      </bottom>
      <diagonal/>
    </border>
    <border>
      <left style="thin">
        <color auto="1"/>
      </left>
      <right/>
      <top/>
      <bottom style="thin">
        <color auto="1"/>
      </bottom>
      <diagonal/>
    </border>
    <border>
      <left style="thin">
        <color auto="1"/>
      </left>
      <right/>
      <top/>
      <bottom/>
      <diagonal/>
    </border>
    <border>
      <left/>
      <right style="double">
        <color auto="1"/>
      </right>
      <top style="medium">
        <color auto="1"/>
      </top>
      <bottom style="medium">
        <color auto="1"/>
      </bottom>
      <diagonal/>
    </border>
    <border>
      <left/>
      <right style="thin">
        <color auto="1"/>
      </right>
      <top style="medium">
        <color indexed="64"/>
      </top>
      <bottom style="medium">
        <color indexed="64"/>
      </bottom>
      <diagonal/>
    </border>
    <border>
      <left style="double">
        <color indexed="64"/>
      </left>
      <right/>
      <top style="thin">
        <color indexed="64"/>
      </top>
      <bottom style="thin">
        <color indexed="64"/>
      </bottom>
      <diagonal/>
    </border>
    <border>
      <left style="medium">
        <color indexed="64"/>
      </left>
      <right/>
      <top/>
      <bottom style="medium">
        <color indexed="64"/>
      </bottom>
      <diagonal/>
    </border>
    <border>
      <left style="medium">
        <color auto="1"/>
      </left>
      <right/>
      <top style="medium">
        <color auto="1"/>
      </top>
      <bottom/>
      <diagonal/>
    </border>
    <border>
      <left/>
      <right style="double">
        <color auto="1"/>
      </right>
      <top style="medium">
        <color auto="1"/>
      </top>
      <bottom/>
      <diagonal/>
    </border>
    <border>
      <left style="thin">
        <color auto="1"/>
      </left>
      <right style="double">
        <color auto="1"/>
      </right>
      <top style="thin">
        <color auto="1"/>
      </top>
      <bottom style="thin">
        <color auto="1"/>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indexed="64"/>
      </right>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top style="medium">
        <color indexed="64"/>
      </top>
      <bottom style="medium">
        <color indexed="64"/>
      </bottom>
      <diagonal/>
    </border>
    <border>
      <left style="double">
        <color auto="1"/>
      </left>
      <right style="thin">
        <color indexed="64"/>
      </right>
      <top style="thin">
        <color indexed="64"/>
      </top>
      <bottom style="thin">
        <color indexed="64"/>
      </bottom>
      <diagonal/>
    </border>
    <border>
      <left/>
      <right style="double">
        <color auto="1"/>
      </right>
      <top style="thin">
        <color indexed="64"/>
      </top>
      <bottom style="thin">
        <color auto="1"/>
      </bottom>
      <diagonal/>
    </border>
    <border>
      <left/>
      <right style="thin">
        <color indexed="64"/>
      </right>
      <top/>
      <bottom/>
      <diagonal/>
    </border>
  </borders>
  <cellStyleXfs count="48">
    <xf numFmtId="0" fontId="0" fillId="0" borderId="0"/>
    <xf numFmtId="164"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9"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6"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12" fillId="0" borderId="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0" fontId="4" fillId="0" borderId="0"/>
    <xf numFmtId="170" fontId="4" fillId="0" borderId="0" applyFont="0" applyFill="0" applyBorder="0" applyAlignment="0" applyProtection="0"/>
    <xf numFmtId="9" fontId="4" fillId="0" borderId="0" applyFont="0" applyFill="0" applyBorder="0" applyAlignment="0" applyProtection="0"/>
    <xf numFmtId="0" fontId="9" fillId="0" borderId="0"/>
    <xf numFmtId="44" fontId="4" fillId="0" borderId="0" applyFont="0" applyFill="0" applyBorder="0" applyAlignment="0" applyProtection="0"/>
    <xf numFmtId="0" fontId="3" fillId="0" borderId="0"/>
    <xf numFmtId="170" fontId="3" fillId="0" borderId="0" applyFont="0" applyFill="0" applyBorder="0" applyAlignment="0" applyProtection="0"/>
    <xf numFmtId="9" fontId="3" fillId="0" borderId="0" applyFont="0" applyFill="0" applyBorder="0" applyAlignment="0" applyProtection="0"/>
    <xf numFmtId="0" fontId="9" fillId="0" borderId="0"/>
    <xf numFmtId="9" fontId="9" fillId="0" borderId="0" applyFont="0" applyFill="0" applyBorder="0" applyAlignment="0" applyProtection="0"/>
    <xf numFmtId="0" fontId="2" fillId="0" borderId="0"/>
    <xf numFmtId="170"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74" fontId="2" fillId="0" borderId="0" applyFont="0" applyFill="0" applyBorder="0" applyAlignment="0" applyProtection="0"/>
  </cellStyleXfs>
  <cellXfs count="520">
    <xf numFmtId="0" fontId="0" fillId="0" borderId="0" xfId="0"/>
    <xf numFmtId="0" fontId="10" fillId="6" borderId="1" xfId="0" applyFont="1" applyFill="1" applyBorder="1" applyAlignment="1">
      <alignment horizontal="center" vertical="center"/>
    </xf>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xf>
    <xf numFmtId="0" fontId="5" fillId="0" borderId="0" xfId="17" applyFont="1"/>
    <xf numFmtId="0" fontId="14" fillId="9" borderId="17" xfId="18" applyFont="1" applyFill="1" applyBorder="1" applyAlignment="1">
      <alignment horizontal="center" vertical="center" wrapText="1"/>
    </xf>
    <xf numFmtId="165" fontId="15" fillId="10" borderId="37" xfId="19" applyNumberFormat="1" applyFont="1" applyFill="1" applyBorder="1" applyAlignment="1">
      <alignment horizontal="center" vertical="center"/>
    </xf>
    <xf numFmtId="0" fontId="12" fillId="0" borderId="17" xfId="17" applyFont="1" applyBorder="1" applyAlignment="1">
      <alignment vertical="center" wrapText="1"/>
    </xf>
    <xf numFmtId="0" fontId="12" fillId="0" borderId="19" xfId="17" applyNumberFormat="1" applyFont="1" applyFill="1" applyBorder="1" applyAlignment="1">
      <alignment horizontal="center" vertical="center" wrapText="1" readingOrder="1"/>
    </xf>
    <xf numFmtId="0" fontId="12" fillId="0" borderId="17" xfId="17" applyNumberFormat="1" applyFont="1" applyFill="1" applyBorder="1" applyAlignment="1">
      <alignment horizontal="center" vertical="center" wrapText="1" readingOrder="1"/>
    </xf>
    <xf numFmtId="1" fontId="12" fillId="0" borderId="17" xfId="17" applyNumberFormat="1" applyFont="1" applyFill="1" applyBorder="1" applyAlignment="1">
      <alignment horizontal="center" vertical="center" wrapText="1"/>
    </xf>
    <xf numFmtId="166" fontId="16" fillId="0" borderId="17" xfId="20" applyNumberFormat="1" applyFont="1" applyFill="1" applyBorder="1" applyAlignment="1">
      <alignment horizontal="right" vertical="center" wrapText="1" readingOrder="1"/>
    </xf>
    <xf numFmtId="166" fontId="12" fillId="0" borderId="17" xfId="17" applyNumberFormat="1" applyFont="1" applyFill="1" applyBorder="1" applyAlignment="1">
      <alignment horizontal="right" vertical="center" wrapText="1" readingOrder="1"/>
    </xf>
    <xf numFmtId="0" fontId="5" fillId="0" borderId="17" xfId="17" applyFont="1" applyBorder="1" applyAlignment="1">
      <alignment vertical="center" wrapText="1"/>
    </xf>
    <xf numFmtId="0" fontId="5" fillId="4" borderId="17" xfId="17" applyFont="1" applyFill="1" applyBorder="1" applyAlignment="1">
      <alignment vertical="center"/>
    </xf>
    <xf numFmtId="0" fontId="5" fillId="0" borderId="17" xfId="17" applyFont="1" applyFill="1" applyBorder="1" applyAlignment="1">
      <alignment horizontal="center" vertical="center"/>
    </xf>
    <xf numFmtId="20" fontId="17" fillId="0" borderId="17" xfId="10" applyNumberFormat="1" applyFont="1" applyFill="1" applyBorder="1" applyAlignment="1">
      <alignment horizontal="center" vertical="center"/>
    </xf>
    <xf numFmtId="42" fontId="12" fillId="0" borderId="17" xfId="20" applyNumberFormat="1" applyFont="1" applyFill="1" applyBorder="1"/>
    <xf numFmtId="42" fontId="5" fillId="0" borderId="17" xfId="17" applyNumberFormat="1" applyFont="1" applyBorder="1"/>
    <xf numFmtId="0" fontId="5" fillId="0" borderId="17" xfId="17" applyFont="1" applyFill="1" applyBorder="1" applyAlignment="1">
      <alignment vertical="center"/>
    </xf>
    <xf numFmtId="0" fontId="5" fillId="4" borderId="17" xfId="17" applyFont="1" applyFill="1" applyBorder="1" applyAlignment="1">
      <alignment horizontal="center" vertical="center"/>
    </xf>
    <xf numFmtId="20" fontId="17" fillId="4" borderId="17" xfId="10" applyNumberFormat="1" applyFont="1" applyFill="1" applyBorder="1" applyAlignment="1">
      <alignment horizontal="center" vertical="center"/>
    </xf>
    <xf numFmtId="0" fontId="5" fillId="0" borderId="0" xfId="17" applyFont="1" applyBorder="1" applyAlignment="1">
      <alignment vertical="center" wrapText="1"/>
    </xf>
    <xf numFmtId="0" fontId="12" fillId="0" borderId="0" xfId="17" applyFont="1" applyBorder="1" applyAlignment="1">
      <alignment vertical="center" wrapText="1"/>
    </xf>
    <xf numFmtId="0" fontId="12" fillId="0" borderId="0" xfId="17" applyNumberFormat="1" applyFont="1" applyFill="1" applyBorder="1" applyAlignment="1">
      <alignment horizontal="center" vertical="center" wrapText="1" readingOrder="1"/>
    </xf>
    <xf numFmtId="1" fontId="12" fillId="0" borderId="0" xfId="17" applyNumberFormat="1" applyFont="1" applyFill="1" applyBorder="1" applyAlignment="1">
      <alignment horizontal="center" vertical="center" wrapText="1"/>
    </xf>
    <xf numFmtId="166" fontId="12" fillId="0" borderId="0" xfId="17" applyNumberFormat="1" applyFont="1" applyFill="1" applyBorder="1" applyAlignment="1">
      <alignment horizontal="right" vertical="center" wrapText="1" readingOrder="1"/>
    </xf>
    <xf numFmtId="1" fontId="5" fillId="4" borderId="17" xfId="22" applyNumberFormat="1" applyFont="1" applyFill="1" applyBorder="1" applyAlignment="1">
      <alignment horizontal="center" vertical="center"/>
    </xf>
    <xf numFmtId="6" fontId="5" fillId="0" borderId="17" xfId="18" applyNumberFormat="1" applyBorder="1"/>
    <xf numFmtId="42" fontId="5" fillId="4" borderId="17" xfId="22" applyNumberFormat="1" applyFont="1" applyFill="1" applyBorder="1" applyAlignment="1">
      <alignment vertical="center"/>
    </xf>
    <xf numFmtId="0" fontId="5" fillId="0" borderId="0" xfId="17" applyFont="1" applyBorder="1"/>
    <xf numFmtId="0" fontId="11" fillId="0" borderId="0" xfId="17" applyFont="1" applyFill="1" applyBorder="1" applyAlignment="1">
      <alignment vertical="center" wrapText="1"/>
    </xf>
    <xf numFmtId="0" fontId="13" fillId="0" borderId="0" xfId="17" applyFont="1" applyFill="1" applyBorder="1" applyAlignment="1">
      <alignment horizontal="center" vertical="center" wrapText="1"/>
    </xf>
    <xf numFmtId="0" fontId="5" fillId="0" borderId="0" xfId="17" applyFont="1" applyFill="1"/>
    <xf numFmtId="0" fontId="5" fillId="0" borderId="17" xfId="11" applyFont="1" applyBorder="1"/>
    <xf numFmtId="1" fontId="5" fillId="0" borderId="17" xfId="11" applyNumberFormat="1" applyFont="1" applyBorder="1" applyAlignment="1">
      <alignment horizontal="center"/>
    </xf>
    <xf numFmtId="1" fontId="12" fillId="0" borderId="17" xfId="17" applyNumberFormat="1" applyFont="1" applyBorder="1" applyAlignment="1">
      <alignment horizontal="center"/>
    </xf>
    <xf numFmtId="0" fontId="5" fillId="0" borderId="17" xfId="17" applyFont="1" applyBorder="1"/>
    <xf numFmtId="168" fontId="5" fillId="0" borderId="17" xfId="11" applyNumberFormat="1" applyFont="1" applyBorder="1" applyAlignment="1">
      <alignment horizontal="right"/>
    </xf>
    <xf numFmtId="0" fontId="11" fillId="0" borderId="17" xfId="11" applyFont="1" applyBorder="1"/>
    <xf numFmtId="1" fontId="11" fillId="0" borderId="17" xfId="11" applyNumberFormat="1" applyFont="1" applyBorder="1" applyAlignment="1">
      <alignment horizontal="center"/>
    </xf>
    <xf numFmtId="1" fontId="13" fillId="0" borderId="17" xfId="17" applyNumberFormat="1" applyFont="1" applyBorder="1" applyAlignment="1">
      <alignment horizontal="center"/>
    </xf>
    <xf numFmtId="168" fontId="11" fillId="0" borderId="17" xfId="11" applyNumberFormat="1" applyFont="1" applyBorder="1" applyAlignment="1">
      <alignment horizontal="right"/>
    </xf>
    <xf numFmtId="3" fontId="11" fillId="0" borderId="17" xfId="11" applyNumberFormat="1" applyFont="1" applyBorder="1" applyAlignment="1">
      <alignment horizontal="center"/>
    </xf>
    <xf numFmtId="3" fontId="5" fillId="0" borderId="17" xfId="11" applyNumberFormat="1" applyFont="1" applyBorder="1" applyAlignment="1">
      <alignment horizontal="center"/>
    </xf>
    <xf numFmtId="0" fontId="5" fillId="0" borderId="0" xfId="11" applyFont="1" applyBorder="1"/>
    <xf numFmtId="1" fontId="5" fillId="0" borderId="0" xfId="11" applyNumberFormat="1" applyFont="1" applyBorder="1" applyAlignment="1">
      <alignment horizontal="center"/>
    </xf>
    <xf numFmtId="1" fontId="12" fillId="0" borderId="0" xfId="17" applyNumberFormat="1" applyFont="1" applyBorder="1" applyAlignment="1">
      <alignment horizontal="center"/>
    </xf>
    <xf numFmtId="168" fontId="5" fillId="0" borderId="0" xfId="11" applyNumberFormat="1" applyFont="1" applyBorder="1" applyAlignment="1">
      <alignment horizontal="right"/>
    </xf>
    <xf numFmtId="3" fontId="5" fillId="0" borderId="0" xfId="11" applyNumberFormat="1" applyFont="1" applyBorder="1" applyAlignment="1">
      <alignment horizontal="center"/>
    </xf>
    <xf numFmtId="0" fontId="5" fillId="0" borderId="0" xfId="17" applyFont="1" applyFill="1" applyBorder="1"/>
    <xf numFmtId="1" fontId="11" fillId="0" borderId="17" xfId="11" applyNumberFormat="1" applyFont="1" applyBorder="1"/>
    <xf numFmtId="3" fontId="11" fillId="0" borderId="17" xfId="11" applyNumberFormat="1" applyFont="1" applyBorder="1"/>
    <xf numFmtId="20" fontId="12" fillId="0" borderId="17" xfId="17" applyNumberFormat="1" applyFont="1" applyBorder="1" applyAlignment="1">
      <alignment horizontal="center"/>
    </xf>
    <xf numFmtId="20" fontId="12" fillId="0" borderId="0" xfId="17" applyNumberFormat="1" applyFont="1" applyBorder="1" applyAlignment="1">
      <alignment horizontal="center"/>
    </xf>
    <xf numFmtId="0" fontId="12" fillId="0" borderId="17" xfId="17" applyFont="1" applyBorder="1"/>
    <xf numFmtId="168" fontId="5" fillId="0" borderId="17" xfId="11" applyNumberFormat="1" applyFont="1" applyBorder="1"/>
    <xf numFmtId="0" fontId="12" fillId="0" borderId="0" xfId="17" applyFont="1" applyBorder="1"/>
    <xf numFmtId="164" fontId="6" fillId="0" borderId="17" xfId="29" applyFont="1" applyBorder="1" applyAlignment="1">
      <alignment horizontal="center" vertical="center" wrapText="1"/>
    </xf>
    <xf numFmtId="0" fontId="6" fillId="0" borderId="0" xfId="17"/>
    <xf numFmtId="0" fontId="14" fillId="9" borderId="18" xfId="18" applyFont="1" applyFill="1" applyBorder="1" applyAlignment="1">
      <alignment horizontal="center" vertical="center" wrapText="1"/>
    </xf>
    <xf numFmtId="165" fontId="14" fillId="10" borderId="37" xfId="19" applyNumberFormat="1" applyFont="1" applyFill="1" applyBorder="1" applyAlignment="1">
      <alignment horizontal="center" vertical="center"/>
    </xf>
    <xf numFmtId="164" fontId="5" fillId="0" borderId="17" xfId="30" applyFont="1" applyFill="1" applyBorder="1" applyAlignment="1">
      <alignment horizontal="center" vertical="center"/>
    </xf>
    <xf numFmtId="164" fontId="5" fillId="0" borderId="17" xfId="29" applyFont="1" applyFill="1" applyBorder="1" applyAlignment="1">
      <alignment horizontal="center" vertical="center"/>
    </xf>
    <xf numFmtId="0" fontId="5" fillId="0" borderId="17" xfId="17" applyFont="1" applyBorder="1" applyAlignment="1">
      <alignment horizontal="center" vertical="center"/>
    </xf>
    <xf numFmtId="0" fontId="5" fillId="0" borderId="17" xfId="17" applyFont="1" applyFill="1" applyBorder="1" applyAlignment="1">
      <alignment horizontal="center" vertical="center" wrapText="1"/>
    </xf>
    <xf numFmtId="169" fontId="5" fillId="0" borderId="17" xfId="18" applyNumberFormat="1" applyFont="1" applyBorder="1"/>
    <xf numFmtId="169" fontId="5" fillId="0" borderId="17" xfId="17" applyNumberFormat="1" applyFont="1" applyBorder="1" applyAlignment="1">
      <alignment vertical="center"/>
    </xf>
    <xf numFmtId="165" fontId="14" fillId="10" borderId="38" xfId="19" applyNumberFormat="1" applyFont="1" applyFill="1" applyBorder="1" applyAlignment="1">
      <alignment horizontal="center" vertical="center"/>
    </xf>
    <xf numFmtId="0" fontId="5" fillId="4" borderId="17" xfId="17" applyFont="1" applyFill="1" applyBorder="1" applyAlignment="1">
      <alignment vertical="center" wrapText="1"/>
    </xf>
    <xf numFmtId="165" fontId="5" fillId="0" borderId="17" xfId="19" applyNumberFormat="1" applyFont="1" applyBorder="1" applyAlignment="1">
      <alignment vertical="center"/>
    </xf>
    <xf numFmtId="0" fontId="5" fillId="0" borderId="17" xfId="17" applyFont="1" applyFill="1" applyBorder="1" applyAlignment="1">
      <alignment vertical="center" wrapText="1"/>
    </xf>
    <xf numFmtId="0" fontId="0" fillId="0" borderId="0" xfId="17" applyFont="1"/>
    <xf numFmtId="0" fontId="18" fillId="0" borderId="0" xfId="17" applyFont="1"/>
    <xf numFmtId="9" fontId="0" fillId="0" borderId="0" xfId="17" applyNumberFormat="1" applyFont="1"/>
    <xf numFmtId="0" fontId="14" fillId="12" borderId="17" xfId="34" applyFont="1" applyFill="1" applyBorder="1" applyAlignment="1">
      <alignment horizontal="center" vertical="center"/>
    </xf>
    <xf numFmtId="0" fontId="14" fillId="12" borderId="17" xfId="34" applyFont="1" applyFill="1" applyBorder="1" applyAlignment="1">
      <alignment horizontal="center" vertical="center" wrapText="1"/>
    </xf>
    <xf numFmtId="0" fontId="14" fillId="12" borderId="17" xfId="34" applyFont="1" applyFill="1" applyBorder="1" applyAlignment="1">
      <alignment horizontal="center"/>
    </xf>
    <xf numFmtId="171" fontId="23" fillId="4" borderId="17" xfId="34" applyNumberFormat="1" applyFont="1" applyFill="1" applyBorder="1"/>
    <xf numFmtId="0" fontId="20" fillId="0" borderId="1" xfId="34" applyFont="1" applyBorder="1" applyAlignment="1">
      <alignment horizontal="center" vertical="center"/>
    </xf>
    <xf numFmtId="0" fontId="23" fillId="4" borderId="17" xfId="34" applyFont="1" applyFill="1" applyBorder="1"/>
    <xf numFmtId="0" fontId="23" fillId="4" borderId="17" xfId="34" applyFont="1" applyFill="1" applyBorder="1" applyAlignment="1">
      <alignment horizontal="center"/>
    </xf>
    <xf numFmtId="20" fontId="23" fillId="4" borderId="17" xfId="34" applyNumberFormat="1" applyFont="1" applyFill="1" applyBorder="1" applyAlignment="1">
      <alignment horizontal="center"/>
    </xf>
    <xf numFmtId="0" fontId="20" fillId="0" borderId="17" xfId="34" applyFont="1" applyBorder="1" applyAlignment="1">
      <alignment horizontal="center" vertical="center"/>
    </xf>
    <xf numFmtId="0" fontId="23" fillId="0" borderId="17" xfId="34" applyFont="1" applyFill="1" applyBorder="1"/>
    <xf numFmtId="0" fontId="23" fillId="0" borderId="17" xfId="34" applyFont="1" applyFill="1" applyBorder="1" applyAlignment="1">
      <alignment horizontal="center"/>
    </xf>
    <xf numFmtId="20" fontId="23" fillId="0" borderId="17" xfId="34" applyNumberFormat="1" applyFont="1" applyFill="1" applyBorder="1" applyAlignment="1">
      <alignment horizontal="center"/>
    </xf>
    <xf numFmtId="0" fontId="23" fillId="4" borderId="17" xfId="10" applyNumberFormat="1" applyFont="1" applyFill="1" applyBorder="1" applyAlignment="1" applyProtection="1">
      <alignment horizontal="left"/>
    </xf>
    <xf numFmtId="0" fontId="23" fillId="15" borderId="17" xfId="10" applyNumberFormat="1" applyFont="1" applyFill="1" applyBorder="1" applyAlignment="1" applyProtection="1">
      <alignment horizontal="center"/>
    </xf>
    <xf numFmtId="20" fontId="23" fillId="15" borderId="17" xfId="10" applyNumberFormat="1" applyFont="1" applyFill="1" applyBorder="1" applyAlignment="1" applyProtection="1">
      <alignment horizontal="center"/>
    </xf>
    <xf numFmtId="0" fontId="24" fillId="0" borderId="17" xfId="34" applyFont="1" applyFill="1" applyBorder="1" applyAlignment="1">
      <alignment horizontal="center"/>
    </xf>
    <xf numFmtId="0" fontId="21" fillId="4" borderId="17" xfId="10" applyFont="1" applyFill="1" applyBorder="1" applyAlignment="1">
      <alignment horizontal="left" vertical="center"/>
    </xf>
    <xf numFmtId="3" fontId="21" fillId="4" borderId="17" xfId="39" applyNumberFormat="1" applyFont="1" applyFill="1" applyBorder="1" applyAlignment="1">
      <alignment horizontal="center" vertical="center" wrapText="1"/>
    </xf>
    <xf numFmtId="9" fontId="28" fillId="0" borderId="17" xfId="40" applyFont="1" applyFill="1" applyBorder="1" applyAlignment="1">
      <alignment wrapText="1"/>
    </xf>
    <xf numFmtId="171" fontId="17" fillId="4" borderId="17" xfId="34" applyNumberFormat="1" applyFont="1" applyFill="1" applyBorder="1"/>
    <xf numFmtId="0" fontId="5" fillId="4" borderId="17" xfId="17" applyFont="1" applyFill="1" applyBorder="1" applyAlignment="1">
      <alignment horizontal="center" vertical="center"/>
    </xf>
    <xf numFmtId="0" fontId="5" fillId="0" borderId="17" xfId="17" applyFont="1" applyBorder="1" applyAlignment="1">
      <alignment horizontal="center" vertical="center" wrapText="1"/>
    </xf>
    <xf numFmtId="0" fontId="5" fillId="4" borderId="17" xfId="17" applyFont="1" applyFill="1" applyBorder="1" applyAlignment="1">
      <alignment horizontal="center" vertical="center" wrapText="1"/>
    </xf>
    <xf numFmtId="0" fontId="12" fillId="0" borderId="17" xfId="17" applyFont="1" applyBorder="1" applyAlignment="1">
      <alignment vertical="center" wrapText="1"/>
    </xf>
    <xf numFmtId="0" fontId="5" fillId="0" borderId="17" xfId="17" applyFont="1" applyBorder="1" applyAlignment="1">
      <alignment horizontal="center" vertical="center" wrapText="1"/>
    </xf>
    <xf numFmtId="0" fontId="5" fillId="4" borderId="17" xfId="17" applyFont="1" applyFill="1" applyBorder="1" applyAlignment="1">
      <alignment horizontal="center" vertical="center" wrapText="1"/>
    </xf>
    <xf numFmtId="0" fontId="5" fillId="4" borderId="17" xfId="17" applyFont="1" applyFill="1" applyBorder="1" applyAlignment="1">
      <alignment horizontal="center" vertical="center"/>
    </xf>
    <xf numFmtId="0" fontId="29" fillId="6" borderId="10" xfId="0" applyFont="1" applyFill="1" applyBorder="1" applyAlignment="1">
      <alignment horizontal="center" vertical="center"/>
    </xf>
    <xf numFmtId="0" fontId="29" fillId="6" borderId="1" xfId="0" applyFont="1" applyFill="1" applyBorder="1" applyAlignment="1">
      <alignment horizontal="center" vertical="center"/>
    </xf>
    <xf numFmtId="0" fontId="29" fillId="6" borderId="8" xfId="0" applyFont="1" applyFill="1" applyBorder="1" applyAlignment="1">
      <alignment horizontal="center" vertical="center" wrapText="1"/>
    </xf>
    <xf numFmtId="0" fontId="29" fillId="5" borderId="5" xfId="0" applyFont="1" applyFill="1" applyBorder="1" applyAlignment="1">
      <alignment horizontal="center" vertical="center"/>
    </xf>
    <xf numFmtId="0" fontId="30" fillId="0" borderId="7" xfId="0" applyFont="1" applyBorder="1" applyAlignment="1">
      <alignment horizontal="center" vertical="center"/>
    </xf>
    <xf numFmtId="164" fontId="25" fillId="0" borderId="13" xfId="1" applyFont="1" applyFill="1" applyBorder="1" applyAlignment="1">
      <alignment horizontal="center" vertical="center" wrapText="1"/>
    </xf>
    <xf numFmtId="164" fontId="25" fillId="0" borderId="7" xfId="1" applyFont="1" applyFill="1" applyBorder="1" applyAlignment="1">
      <alignment horizontal="center" vertical="center" wrapText="1"/>
    </xf>
    <xf numFmtId="164" fontId="25" fillId="0" borderId="9" xfId="0" applyNumberFormat="1" applyFont="1" applyBorder="1" applyAlignment="1">
      <alignment vertical="center"/>
    </xf>
    <xf numFmtId="164" fontId="25" fillId="0" borderId="13" xfId="0" applyNumberFormat="1" applyFont="1" applyBorder="1" applyAlignment="1">
      <alignment vertical="center"/>
    </xf>
    <xf numFmtId="164" fontId="25" fillId="0" borderId="7" xfId="0" applyNumberFormat="1" applyFont="1" applyBorder="1" applyAlignment="1">
      <alignment vertical="center"/>
    </xf>
    <xf numFmtId="0" fontId="25" fillId="0" borderId="13" xfId="0" applyFont="1" applyBorder="1"/>
    <xf numFmtId="0" fontId="25" fillId="0" borderId="7" xfId="0" applyFont="1" applyBorder="1"/>
    <xf numFmtId="0" fontId="25" fillId="0" borderId="9" xfId="0" applyFont="1" applyBorder="1"/>
    <xf numFmtId="0" fontId="30" fillId="0" borderId="7" xfId="0" applyFont="1" applyBorder="1" applyAlignment="1">
      <alignment vertical="center" wrapText="1"/>
    </xf>
    <xf numFmtId="0" fontId="30" fillId="0" borderId="3" xfId="0" applyFont="1" applyBorder="1" applyAlignment="1">
      <alignment horizontal="center" vertical="center" wrapText="1"/>
    </xf>
    <xf numFmtId="0" fontId="30" fillId="0" borderId="7" xfId="0" applyFont="1" applyBorder="1" applyAlignment="1">
      <alignment wrapText="1"/>
    </xf>
    <xf numFmtId="0" fontId="30" fillId="0" borderId="7" xfId="0" applyFont="1" applyBorder="1" applyAlignment="1">
      <alignment vertical="top" wrapText="1"/>
    </xf>
    <xf numFmtId="164" fontId="25" fillId="0" borderId="13" xfId="1" applyFont="1" applyBorder="1" applyAlignment="1">
      <alignment horizontal="center" vertical="center" wrapText="1"/>
    </xf>
    <xf numFmtId="164" fontId="25" fillId="0" borderId="13" xfId="1" applyFont="1" applyFill="1" applyBorder="1" applyAlignment="1">
      <alignment horizontal="center" vertical="center" wrapText="1"/>
    </xf>
    <xf numFmtId="164" fontId="25" fillId="0" borderId="7" xfId="1" applyFont="1" applyFill="1" applyBorder="1" applyAlignment="1">
      <alignment horizontal="center" vertical="center" wrapText="1"/>
    </xf>
    <xf numFmtId="0" fontId="2" fillId="4" borderId="0" xfId="41" applyFill="1"/>
    <xf numFmtId="0" fontId="2" fillId="0" borderId="0" xfId="41" applyFill="1"/>
    <xf numFmtId="0" fontId="2" fillId="0" borderId="0" xfId="41"/>
    <xf numFmtId="0" fontId="14" fillId="11" borderId="17" xfId="41" applyFont="1" applyFill="1" applyBorder="1" applyAlignment="1">
      <alignment horizontal="center" vertical="center"/>
    </xf>
    <xf numFmtId="0" fontId="2" fillId="4" borderId="0" xfId="41" applyFill="1" applyAlignment="1">
      <alignment horizontal="center"/>
    </xf>
    <xf numFmtId="0" fontId="2" fillId="4" borderId="17" xfId="41" applyFont="1" applyFill="1" applyBorder="1"/>
    <xf numFmtId="0" fontId="2" fillId="4" borderId="17" xfId="41" applyFont="1" applyFill="1" applyBorder="1" applyAlignment="1">
      <alignment horizontal="center"/>
    </xf>
    <xf numFmtId="169" fontId="2" fillId="4" borderId="17" xfId="41" applyNumberFormat="1" applyFont="1" applyFill="1" applyBorder="1"/>
    <xf numFmtId="0" fontId="2" fillId="4" borderId="0" xfId="41" applyFont="1" applyFill="1"/>
    <xf numFmtId="0" fontId="20" fillId="4" borderId="17" xfId="41" applyFont="1" applyFill="1" applyBorder="1"/>
    <xf numFmtId="0" fontId="20" fillId="4" borderId="0" xfId="41" applyFont="1" applyFill="1"/>
    <xf numFmtId="0" fontId="2" fillId="4" borderId="17" xfId="41" applyFill="1" applyBorder="1"/>
    <xf numFmtId="170" fontId="0" fillId="4" borderId="17" xfId="42" applyFont="1" applyFill="1" applyBorder="1"/>
    <xf numFmtId="170" fontId="0" fillId="4" borderId="0" xfId="42" applyFont="1" applyFill="1" applyBorder="1"/>
    <xf numFmtId="0" fontId="2" fillId="4" borderId="0" xfId="41" applyFill="1" applyBorder="1"/>
    <xf numFmtId="0" fontId="2" fillId="4" borderId="0" xfId="43" applyFill="1" applyAlignment="1"/>
    <xf numFmtId="0" fontId="15" fillId="4" borderId="0" xfId="41" applyFont="1" applyFill="1" applyAlignment="1">
      <alignment horizontal="center" vertical="center"/>
    </xf>
    <xf numFmtId="0" fontId="2" fillId="4" borderId="0" xfId="43" applyFill="1" applyAlignment="1">
      <alignment horizontal="left"/>
    </xf>
    <xf numFmtId="0" fontId="2" fillId="4" borderId="0" xfId="43" applyFill="1" applyAlignment="1">
      <alignment horizontal="center"/>
    </xf>
    <xf numFmtId="0" fontId="14" fillId="11" borderId="17" xfId="43" applyFont="1" applyFill="1" applyBorder="1" applyAlignment="1">
      <alignment horizontal="left" vertical="center"/>
    </xf>
    <xf numFmtId="0" fontId="14" fillId="11" borderId="17" xfId="43" applyFont="1" applyFill="1" applyBorder="1" applyAlignment="1">
      <alignment horizontal="center" vertical="center"/>
    </xf>
    <xf numFmtId="0" fontId="2" fillId="4" borderId="0" xfId="43" applyFont="1" applyFill="1" applyAlignment="1"/>
    <xf numFmtId="0" fontId="11" fillId="4" borderId="17" xfId="43" applyFont="1" applyFill="1" applyBorder="1" applyAlignment="1">
      <alignment horizontal="left"/>
    </xf>
    <xf numFmtId="49" fontId="21" fillId="4" borderId="17" xfId="43" applyNumberFormat="1" applyFont="1" applyFill="1" applyBorder="1" applyAlignment="1">
      <alignment horizontal="center" vertical="center" wrapText="1"/>
    </xf>
    <xf numFmtId="169" fontId="2" fillId="4" borderId="17" xfId="43" applyNumberFormat="1" applyFont="1" applyFill="1" applyBorder="1" applyAlignment="1">
      <alignment horizontal="center" vertical="center"/>
    </xf>
    <xf numFmtId="169" fontId="2" fillId="4" borderId="17" xfId="43" applyNumberFormat="1" applyFont="1" applyFill="1" applyBorder="1" applyAlignment="1"/>
    <xf numFmtId="0" fontId="2" fillId="4" borderId="17" xfId="43" applyFont="1" applyFill="1" applyBorder="1" applyAlignment="1">
      <alignment horizontal="center" vertical="center"/>
    </xf>
    <xf numFmtId="0" fontId="25" fillId="4" borderId="17" xfId="43" applyFont="1" applyFill="1" applyBorder="1" applyAlignment="1">
      <alignment horizontal="center" wrapText="1"/>
    </xf>
    <xf numFmtId="11" fontId="21" fillId="4" borderId="17" xfId="43" applyNumberFormat="1" applyFont="1" applyFill="1" applyBorder="1" applyAlignment="1">
      <alignment horizontal="center" vertical="center" wrapText="1"/>
    </xf>
    <xf numFmtId="0" fontId="20" fillId="4" borderId="0" xfId="43" applyFont="1" applyFill="1" applyAlignment="1"/>
    <xf numFmtId="0" fontId="19" fillId="4" borderId="17" xfId="43" applyFont="1" applyFill="1" applyBorder="1" applyAlignment="1">
      <alignment horizontal="left"/>
    </xf>
    <xf numFmtId="0" fontId="20" fillId="4" borderId="17" xfId="43" applyFont="1" applyFill="1" applyBorder="1" applyAlignment="1">
      <alignment horizontal="center" vertical="center"/>
    </xf>
    <xf numFmtId="0" fontId="26" fillId="4" borderId="17" xfId="43" applyFont="1" applyFill="1" applyBorder="1" applyAlignment="1">
      <alignment horizontal="center" wrapText="1"/>
    </xf>
    <xf numFmtId="0" fontId="21" fillId="4" borderId="17" xfId="43" applyFont="1" applyFill="1" applyBorder="1" applyAlignment="1">
      <alignment horizontal="left" vertical="center"/>
    </xf>
    <xf numFmtId="172" fontId="21" fillId="4" borderId="17" xfId="43" applyNumberFormat="1" applyFont="1" applyFill="1" applyBorder="1" applyAlignment="1">
      <alignment horizontal="center" vertical="center" wrapText="1"/>
    </xf>
    <xf numFmtId="0" fontId="19" fillId="0" borderId="17" xfId="43" applyFont="1" applyFill="1" applyBorder="1" applyAlignment="1">
      <alignment horizontal="left"/>
    </xf>
    <xf numFmtId="0" fontId="21" fillId="0" borderId="17" xfId="43" applyFont="1" applyFill="1" applyBorder="1" applyAlignment="1">
      <alignment horizontal="left" vertical="center" wrapText="1"/>
    </xf>
    <xf numFmtId="0" fontId="21" fillId="4" borderId="17" xfId="43" applyFont="1" applyFill="1" applyBorder="1" applyAlignment="1">
      <alignment horizontal="center" vertical="center" wrapText="1"/>
    </xf>
    <xf numFmtId="0" fontId="21" fillId="4" borderId="17" xfId="43" applyNumberFormat="1" applyFont="1" applyFill="1" applyBorder="1" applyAlignment="1">
      <alignment horizontal="center" vertical="center" wrapText="1"/>
    </xf>
    <xf numFmtId="0" fontId="27" fillId="0" borderId="17" xfId="43" applyFont="1" applyFill="1" applyBorder="1" applyAlignment="1">
      <alignment wrapText="1"/>
    </xf>
    <xf numFmtId="0" fontId="9" fillId="0" borderId="17" xfId="43" applyFont="1" applyFill="1" applyBorder="1" applyAlignment="1">
      <alignment wrapText="1"/>
    </xf>
    <xf numFmtId="1" fontId="21" fillId="4" borderId="17" xfId="43" applyNumberFormat="1" applyFont="1" applyFill="1" applyBorder="1" applyAlignment="1">
      <alignment horizontal="center" vertical="center" wrapText="1"/>
    </xf>
    <xf numFmtId="0" fontId="14" fillId="4" borderId="0" xfId="34" applyFont="1" applyFill="1" applyAlignment="1">
      <alignment horizontal="center" vertical="center"/>
    </xf>
    <xf numFmtId="0" fontId="2" fillId="0" borderId="1" xfId="34" applyFont="1" applyFill="1" applyBorder="1" applyAlignment="1">
      <alignment horizontal="center" vertical="center"/>
    </xf>
    <xf numFmtId="0" fontId="22" fillId="0" borderId="17" xfId="41" applyFont="1" applyFill="1" applyBorder="1" applyAlignment="1">
      <alignment horizontal="left"/>
    </xf>
    <xf numFmtId="0" fontId="23" fillId="0" borderId="17" xfId="41" applyFont="1" applyFill="1" applyBorder="1" applyAlignment="1">
      <alignment horizontal="center"/>
    </xf>
    <xf numFmtId="0" fontId="22" fillId="0" borderId="17" xfId="41" applyNumberFormat="1" applyFont="1" applyFill="1" applyBorder="1" applyAlignment="1" applyProtection="1"/>
    <xf numFmtId="0" fontId="22" fillId="0" borderId="17" xfId="41" applyNumberFormat="1" applyFont="1" applyFill="1" applyBorder="1" applyAlignment="1" applyProtection="1">
      <alignment horizontal="center"/>
    </xf>
    <xf numFmtId="20" fontId="22" fillId="0" borderId="17" xfId="41" applyNumberFormat="1" applyFont="1" applyFill="1" applyBorder="1" applyAlignment="1" applyProtection="1">
      <alignment horizontal="center"/>
    </xf>
    <xf numFmtId="0" fontId="23" fillId="0" borderId="17" xfId="41" applyNumberFormat="1" applyFont="1" applyFill="1" applyBorder="1" applyAlignment="1" applyProtection="1">
      <alignment horizontal="center"/>
    </xf>
    <xf numFmtId="0" fontId="23" fillId="0" borderId="17" xfId="41" applyNumberFormat="1" applyFont="1" applyFill="1" applyBorder="1" applyAlignment="1" applyProtection="1">
      <alignment horizontal="left"/>
    </xf>
    <xf numFmtId="0" fontId="23" fillId="4" borderId="17" xfId="41" applyNumberFormat="1" applyFont="1" applyFill="1" applyBorder="1" applyAlignment="1" applyProtection="1">
      <alignment horizontal="center"/>
    </xf>
    <xf numFmtId="170" fontId="24" fillId="0" borderId="17" xfId="42" applyFont="1" applyFill="1" applyBorder="1" applyAlignment="1">
      <alignment horizontal="center"/>
    </xf>
    <xf numFmtId="0" fontId="2" fillId="0" borderId="0" xfId="41" applyFont="1"/>
    <xf numFmtId="0" fontId="2" fillId="0" borderId="0" xfId="41" applyFill="1" applyBorder="1"/>
    <xf numFmtId="0" fontId="14" fillId="12" borderId="17" xfId="41" applyFont="1" applyFill="1" applyBorder="1" applyAlignment="1">
      <alignment horizontal="center" vertical="center" wrapText="1"/>
    </xf>
    <xf numFmtId="0" fontId="2" fillId="0" borderId="17" xfId="41" applyBorder="1"/>
    <xf numFmtId="165" fontId="2" fillId="0" borderId="17" xfId="41" applyNumberFormat="1" applyFont="1" applyBorder="1"/>
    <xf numFmtId="0" fontId="14" fillId="12" borderId="0" xfId="41" applyFont="1" applyFill="1" applyAlignment="1">
      <alignment horizontal="center" vertical="center" wrapText="1"/>
    </xf>
    <xf numFmtId="0" fontId="2" fillId="0" borderId="17" xfId="41" applyBorder="1" applyAlignment="1">
      <alignment horizontal="center" vertical="center"/>
    </xf>
    <xf numFmtId="0" fontId="2" fillId="0" borderId="17" xfId="41" applyFont="1" applyBorder="1" applyAlignment="1">
      <alignment horizontal="center" vertical="center" wrapText="1"/>
    </xf>
    <xf numFmtId="0" fontId="2" fillId="0" borderId="17" xfId="41" applyBorder="1" applyAlignment="1">
      <alignment horizontal="center" vertical="center" wrapText="1"/>
    </xf>
    <xf numFmtId="0" fontId="2" fillId="0" borderId="17" xfId="41" applyBorder="1" applyAlignment="1">
      <alignment wrapText="1"/>
    </xf>
    <xf numFmtId="170" fontId="0" fillId="0" borderId="17" xfId="42" applyFont="1" applyBorder="1" applyAlignment="1">
      <alignment horizontal="center" vertical="center"/>
    </xf>
    <xf numFmtId="0" fontId="2" fillId="0" borderId="17" xfId="41" applyFont="1" applyBorder="1" applyAlignment="1">
      <alignment wrapText="1"/>
    </xf>
    <xf numFmtId="0" fontId="14" fillId="12" borderId="17" xfId="41" applyFont="1" applyFill="1" applyBorder="1" applyAlignment="1">
      <alignment horizontal="center" vertical="center"/>
    </xf>
    <xf numFmtId="0" fontId="2" fillId="0" borderId="17" xfId="41" applyBorder="1" applyAlignment="1">
      <alignment horizontal="center"/>
    </xf>
    <xf numFmtId="170" fontId="0" fillId="0" borderId="17" xfId="42" applyFont="1" applyBorder="1"/>
    <xf numFmtId="3" fontId="2" fillId="0" borderId="17" xfId="41" applyNumberFormat="1" applyBorder="1"/>
    <xf numFmtId="170" fontId="2" fillId="0" borderId="17" xfId="41" applyNumberFormat="1" applyBorder="1"/>
    <xf numFmtId="9" fontId="14" fillId="16" borderId="17" xfId="44" applyFont="1" applyFill="1" applyBorder="1" applyAlignment="1">
      <alignment horizontal="center"/>
    </xf>
    <xf numFmtId="0" fontId="14" fillId="16" borderId="17" xfId="41" applyFont="1" applyFill="1" applyBorder="1" applyAlignment="1">
      <alignment horizontal="center" vertical="center"/>
    </xf>
    <xf numFmtId="9" fontId="14" fillId="16" borderId="17" xfId="44" applyFont="1" applyFill="1" applyBorder="1" applyAlignment="1">
      <alignment horizontal="center" vertical="center"/>
    </xf>
    <xf numFmtId="173" fontId="14" fillId="16" borderId="17" xfId="45" applyNumberFormat="1" applyFont="1" applyFill="1" applyBorder="1" applyAlignment="1">
      <alignment horizontal="center" vertical="center"/>
    </xf>
    <xf numFmtId="0" fontId="14" fillId="16" borderId="17" xfId="41" applyFont="1" applyFill="1" applyBorder="1" applyAlignment="1">
      <alignment horizontal="center" vertical="center" wrapText="1"/>
    </xf>
    <xf numFmtId="0" fontId="11" fillId="4" borderId="0" xfId="41" applyFont="1" applyFill="1" applyAlignment="1">
      <alignment horizontal="center"/>
    </xf>
    <xf numFmtId="0" fontId="2" fillId="0" borderId="17" xfId="41" applyFill="1" applyBorder="1"/>
    <xf numFmtId="18" fontId="2" fillId="0" borderId="17" xfId="41" applyNumberFormat="1" applyFill="1" applyBorder="1" applyAlignment="1">
      <alignment horizontal="right"/>
    </xf>
    <xf numFmtId="0" fontId="2" fillId="0" borderId="17" xfId="41" applyFill="1" applyBorder="1" applyAlignment="1">
      <alignment horizontal="center"/>
    </xf>
    <xf numFmtId="0" fontId="2" fillId="0" borderId="17" xfId="41" applyFill="1" applyBorder="1" applyAlignment="1">
      <alignment horizontal="center" vertical="center"/>
    </xf>
    <xf numFmtId="165" fontId="0" fillId="0" borderId="17" xfId="46" applyNumberFormat="1" applyFont="1" applyFill="1" applyBorder="1"/>
    <xf numFmtId="0" fontId="2" fillId="2" borderId="17" xfId="41" applyFill="1" applyBorder="1"/>
    <xf numFmtId="1" fontId="6" fillId="4" borderId="17" xfId="46" applyNumberFormat="1" applyFont="1" applyFill="1" applyBorder="1" applyAlignment="1">
      <alignment horizontal="center"/>
    </xf>
    <xf numFmtId="165" fontId="0" fillId="4" borderId="17" xfId="46" applyNumberFormat="1" applyFont="1" applyFill="1" applyBorder="1"/>
    <xf numFmtId="0" fontId="2" fillId="0" borderId="17" xfId="41" applyFill="1" applyBorder="1" applyAlignment="1">
      <alignment horizontal="right"/>
    </xf>
    <xf numFmtId="18" fontId="2" fillId="0" borderId="17" xfId="41" applyNumberFormat="1" applyFill="1" applyBorder="1"/>
    <xf numFmtId="18" fontId="2" fillId="0" borderId="17" xfId="41" applyNumberFormat="1" applyFill="1" applyBorder="1" applyAlignment="1">
      <alignment horizontal="center"/>
    </xf>
    <xf numFmtId="165" fontId="0" fillId="7" borderId="19" xfId="46" applyNumberFormat="1" applyFont="1" applyFill="1" applyBorder="1" applyAlignment="1">
      <alignment horizontal="center"/>
    </xf>
    <xf numFmtId="18" fontId="2" fillId="4" borderId="17" xfId="41" applyNumberFormat="1" applyFill="1" applyBorder="1"/>
    <xf numFmtId="0" fontId="2" fillId="4" borderId="17" xfId="41" applyFill="1" applyBorder="1" applyAlignment="1">
      <alignment horizontal="center"/>
    </xf>
    <xf numFmtId="0" fontId="2" fillId="4" borderId="17" xfId="41" applyFill="1" applyBorder="1" applyAlignment="1">
      <alignment horizontal="center" vertical="center"/>
    </xf>
    <xf numFmtId="18" fontId="2" fillId="4" borderId="17" xfId="41" applyNumberFormat="1" applyFill="1" applyBorder="1" applyAlignment="1">
      <alignment horizontal="center"/>
    </xf>
    <xf numFmtId="0" fontId="11" fillId="2" borderId="17" xfId="41" applyFont="1" applyFill="1" applyBorder="1"/>
    <xf numFmtId="165" fontId="11" fillId="2" borderId="17" xfId="41" applyNumberFormat="1" applyFont="1" applyFill="1" applyBorder="1"/>
    <xf numFmtId="0" fontId="11" fillId="7" borderId="0" xfId="41" applyFont="1" applyFill="1"/>
    <xf numFmtId="0" fontId="2" fillId="7" borderId="0" xfId="41" applyFill="1"/>
    <xf numFmtId="165" fontId="2" fillId="4" borderId="0" xfId="41" applyNumberFormat="1" applyFill="1"/>
    <xf numFmtId="9" fontId="14" fillId="17" borderId="17" xfId="44" applyFont="1" applyFill="1" applyBorder="1" applyAlignment="1">
      <alignment horizontal="center" vertical="center" wrapText="1"/>
    </xf>
    <xf numFmtId="0" fontId="2" fillId="4" borderId="17" xfId="41" applyFill="1" applyBorder="1" applyAlignment="1">
      <alignment horizontal="right"/>
    </xf>
    <xf numFmtId="1" fontId="0" fillId="4" borderId="17" xfId="46" applyNumberFormat="1" applyFont="1" applyFill="1" applyBorder="1"/>
    <xf numFmtId="0" fontId="2" fillId="0" borderId="17" xfId="41" applyFill="1" applyBorder="1" applyAlignment="1">
      <alignment horizontal="center" vertical="center"/>
    </xf>
    <xf numFmtId="0" fontId="11" fillId="2" borderId="18" xfId="41" applyFont="1" applyFill="1" applyBorder="1" applyAlignment="1">
      <alignment horizontal="center"/>
    </xf>
    <xf numFmtId="1" fontId="14" fillId="16" borderId="17" xfId="41" applyNumberFormat="1" applyFont="1" applyFill="1" applyBorder="1" applyAlignment="1">
      <alignment horizontal="center" vertical="center" wrapText="1"/>
    </xf>
    <xf numFmtId="0" fontId="14" fillId="16" borderId="17" xfId="41" applyFont="1" applyFill="1" applyBorder="1" applyAlignment="1">
      <alignment horizontal="center"/>
    </xf>
    <xf numFmtId="173" fontId="14" fillId="16" borderId="17" xfId="45" applyNumberFormat="1" applyFont="1" applyFill="1" applyBorder="1" applyAlignment="1">
      <alignment horizontal="center"/>
    </xf>
    <xf numFmtId="0" fontId="2" fillId="4" borderId="17" xfId="41" applyFill="1" applyBorder="1" applyAlignment="1">
      <alignment vertical="center"/>
    </xf>
    <xf numFmtId="1" fontId="0" fillId="4" borderId="17" xfId="46" applyNumberFormat="1" applyFont="1" applyFill="1" applyBorder="1" applyAlignment="1">
      <alignment horizontal="center"/>
    </xf>
    <xf numFmtId="18" fontId="20" fillId="4" borderId="17" xfId="41" applyNumberFormat="1" applyFont="1" applyFill="1" applyBorder="1"/>
    <xf numFmtId="174" fontId="0" fillId="4" borderId="17" xfId="47" applyFont="1" applyFill="1" applyBorder="1"/>
    <xf numFmtId="170" fontId="0" fillId="4" borderId="17" xfId="42" applyFont="1" applyFill="1" applyBorder="1" applyAlignment="1">
      <alignment horizontal="center"/>
    </xf>
    <xf numFmtId="174" fontId="20" fillId="4" borderId="17" xfId="47" applyFont="1" applyFill="1" applyBorder="1"/>
    <xf numFmtId="174" fontId="14" fillId="16" borderId="17" xfId="47" applyFont="1" applyFill="1" applyBorder="1" applyAlignment="1">
      <alignment horizontal="center" vertical="center"/>
    </xf>
    <xf numFmtId="0" fontId="18" fillId="2" borderId="17" xfId="41" applyFont="1" applyFill="1" applyBorder="1"/>
    <xf numFmtId="170" fontId="18" fillId="2" borderId="17" xfId="41" applyNumberFormat="1" applyFont="1" applyFill="1" applyBorder="1"/>
    <xf numFmtId="0" fontId="5" fillId="0" borderId="0" xfId="17" applyFont="1" applyAlignment="1">
      <alignment vertical="center"/>
    </xf>
    <xf numFmtId="0" fontId="12" fillId="0" borderId="17" xfId="17" applyNumberFormat="1" applyFont="1" applyFill="1" applyBorder="1" applyAlignment="1">
      <alignment horizontal="center" vertical="center" wrapText="1"/>
    </xf>
    <xf numFmtId="166" fontId="16" fillId="0" borderId="17" xfId="20" applyNumberFormat="1" applyFont="1" applyFill="1" applyBorder="1" applyAlignment="1">
      <alignment horizontal="right" vertical="center" wrapText="1"/>
    </xf>
    <xf numFmtId="166" fontId="12" fillId="0" borderId="17" xfId="17" applyNumberFormat="1" applyFont="1" applyFill="1" applyBorder="1" applyAlignment="1">
      <alignment horizontal="right" vertical="center" wrapText="1"/>
    </xf>
    <xf numFmtId="42" fontId="12" fillId="0" borderId="17" xfId="20" applyNumberFormat="1" applyFont="1" applyFill="1" applyBorder="1" applyAlignment="1">
      <alignment vertical="center"/>
    </xf>
    <xf numFmtId="6" fontId="5" fillId="0" borderId="17" xfId="18" applyNumberFormat="1" applyBorder="1" applyAlignment="1">
      <alignment vertical="center"/>
    </xf>
    <xf numFmtId="0" fontId="5" fillId="0" borderId="17" xfId="11" applyFont="1" applyBorder="1" applyAlignment="1">
      <alignment vertical="center"/>
    </xf>
    <xf numFmtId="1" fontId="5" fillId="0" borderId="17" xfId="11" applyNumberFormat="1" applyFont="1" applyBorder="1" applyAlignment="1">
      <alignment horizontal="center" vertical="center"/>
    </xf>
    <xf numFmtId="1" fontId="12" fillId="0" borderId="17" xfId="17" applyNumberFormat="1" applyFont="1" applyBorder="1" applyAlignment="1">
      <alignment horizontal="center" vertical="center"/>
    </xf>
    <xf numFmtId="0" fontId="5" fillId="0" borderId="17" xfId="17" applyFont="1" applyBorder="1" applyAlignment="1">
      <alignment vertical="center"/>
    </xf>
    <xf numFmtId="168" fontId="5" fillId="0" borderId="17" xfId="11" applyNumberFormat="1" applyFont="1" applyBorder="1" applyAlignment="1">
      <alignment horizontal="right" vertical="center"/>
    </xf>
    <xf numFmtId="42" fontId="5" fillId="0" borderId="17" xfId="17" applyNumberFormat="1" applyFont="1" applyBorder="1" applyAlignment="1">
      <alignment vertical="center"/>
    </xf>
    <xf numFmtId="0" fontId="11" fillId="0" borderId="17" xfId="11" applyFont="1" applyBorder="1" applyAlignment="1">
      <alignment vertical="center"/>
    </xf>
    <xf numFmtId="1" fontId="11" fillId="0" borderId="17" xfId="11" applyNumberFormat="1" applyFont="1" applyBorder="1" applyAlignment="1">
      <alignment horizontal="center" vertical="center"/>
    </xf>
    <xf numFmtId="1" fontId="13" fillId="0" borderId="17" xfId="17" applyNumberFormat="1" applyFont="1" applyBorder="1" applyAlignment="1">
      <alignment horizontal="center" vertical="center"/>
    </xf>
    <xf numFmtId="168" fontId="11" fillId="0" borderId="17" xfId="11" applyNumberFormat="1" applyFont="1" applyBorder="1" applyAlignment="1">
      <alignment horizontal="right" vertical="center"/>
    </xf>
    <xf numFmtId="3" fontId="11" fillId="0" borderId="17" xfId="11" applyNumberFormat="1" applyFont="1" applyBorder="1" applyAlignment="1">
      <alignment horizontal="center" vertical="center"/>
    </xf>
    <xf numFmtId="3" fontId="5" fillId="0" borderId="17" xfId="11" applyNumberFormat="1" applyFont="1" applyBorder="1" applyAlignment="1">
      <alignment horizontal="center" vertical="center"/>
    </xf>
    <xf numFmtId="1" fontId="11" fillId="0" borderId="17" xfId="11" applyNumberFormat="1" applyFont="1" applyBorder="1" applyAlignment="1">
      <alignment vertical="center"/>
    </xf>
    <xf numFmtId="3" fontId="11" fillId="0" borderId="17" xfId="11" applyNumberFormat="1" applyFont="1" applyBorder="1" applyAlignment="1">
      <alignment vertical="center"/>
    </xf>
    <xf numFmtId="20" fontId="12" fillId="0" borderId="17" xfId="17" applyNumberFormat="1" applyFont="1" applyBorder="1" applyAlignment="1">
      <alignment horizontal="center" vertical="center"/>
    </xf>
    <xf numFmtId="168" fontId="5" fillId="0" borderId="17" xfId="11" applyNumberFormat="1" applyFont="1" applyBorder="1" applyAlignment="1">
      <alignment vertical="center"/>
    </xf>
    <xf numFmtId="0" fontId="18" fillId="0" borderId="0" xfId="17" applyFont="1" applyAlignment="1">
      <alignment vertical="center"/>
    </xf>
    <xf numFmtId="0" fontId="0" fillId="0" borderId="0" xfId="17" applyFont="1" applyAlignment="1">
      <alignment vertical="center"/>
    </xf>
    <xf numFmtId="0" fontId="6" fillId="0" borderId="0" xfId="17" applyAlignment="1">
      <alignment vertical="center"/>
    </xf>
    <xf numFmtId="9" fontId="0" fillId="0" borderId="0" xfId="17" applyNumberFormat="1" applyFont="1" applyAlignment="1">
      <alignment vertical="center"/>
    </xf>
    <xf numFmtId="169" fontId="5" fillId="0" borderId="17" xfId="18" applyNumberFormat="1" applyFont="1" applyBorder="1" applyAlignment="1">
      <alignment vertical="center"/>
    </xf>
    <xf numFmtId="0" fontId="0" fillId="0" borderId="0" xfId="0" applyAlignment="1">
      <alignment vertical="center"/>
    </xf>
    <xf numFmtId="0" fontId="25" fillId="0" borderId="13" xfId="0" applyFont="1" applyBorder="1" applyAlignment="1">
      <alignment vertical="center"/>
    </xf>
    <xf numFmtId="0" fontId="25" fillId="0" borderId="7" xfId="0" applyFont="1" applyBorder="1" applyAlignment="1">
      <alignment vertical="center"/>
    </xf>
    <xf numFmtId="0" fontId="25" fillId="0" borderId="9" xfId="0" applyFont="1" applyBorder="1" applyAlignment="1">
      <alignment vertical="center"/>
    </xf>
    <xf numFmtId="0" fontId="11" fillId="0" borderId="0" xfId="17" applyFont="1" applyAlignment="1">
      <alignment vertical="center" wrapText="1"/>
    </xf>
    <xf numFmtId="0" fontId="11" fillId="0" borderId="0" xfId="17" applyFont="1" applyAlignment="1">
      <alignment vertical="center"/>
    </xf>
    <xf numFmtId="0" fontId="18" fillId="0" borderId="0" xfId="0" applyFont="1" applyAlignment="1">
      <alignment vertical="center" wrapText="1"/>
    </xf>
    <xf numFmtId="165" fontId="15" fillId="10" borderId="17" xfId="19" applyNumberFormat="1" applyFont="1" applyFill="1" applyBorder="1" applyAlignment="1">
      <alignment horizontal="center" vertical="center"/>
    </xf>
    <xf numFmtId="0" fontId="11" fillId="0" borderId="17" xfId="17" applyFont="1" applyFill="1" applyBorder="1" applyAlignment="1">
      <alignment vertical="center"/>
    </xf>
    <xf numFmtId="0" fontId="11" fillId="0" borderId="17" xfId="17" applyFont="1" applyBorder="1" applyAlignment="1">
      <alignment vertical="center"/>
    </xf>
    <xf numFmtId="0" fontId="11" fillId="0" borderId="17" xfId="17" applyFont="1" applyBorder="1" applyAlignment="1">
      <alignment vertical="center" wrapText="1"/>
    </xf>
    <xf numFmtId="0" fontId="0" fillId="0" borderId="0" xfId="17" applyFont="1" applyAlignment="1">
      <alignment horizontal="center" vertical="center"/>
    </xf>
    <xf numFmtId="0" fontId="6" fillId="0" borderId="0" xfId="17" applyAlignment="1">
      <alignment horizontal="center" vertical="center"/>
    </xf>
    <xf numFmtId="0" fontId="2" fillId="4" borderId="0" xfId="41" applyFill="1" applyAlignment="1">
      <alignment vertical="center"/>
    </xf>
    <xf numFmtId="0" fontId="11" fillId="4" borderId="0" xfId="41" applyFont="1" applyFill="1" applyAlignment="1">
      <alignment horizontal="center" vertical="center"/>
    </xf>
    <xf numFmtId="1" fontId="6" fillId="4" borderId="17" xfId="46" applyNumberFormat="1" applyFont="1" applyFill="1" applyBorder="1" applyAlignment="1">
      <alignment horizontal="center" vertical="center"/>
    </xf>
    <xf numFmtId="18" fontId="2" fillId="0" borderId="17" xfId="41" applyNumberFormat="1" applyFill="1" applyBorder="1" applyAlignment="1">
      <alignment horizontal="center" vertical="center"/>
    </xf>
    <xf numFmtId="18" fontId="2" fillId="4" borderId="17" xfId="41" applyNumberFormat="1" applyFill="1" applyBorder="1" applyAlignment="1">
      <alignment horizontal="center" vertical="center"/>
    </xf>
    <xf numFmtId="0" fontId="2" fillId="0" borderId="0" xfId="41" applyAlignment="1">
      <alignment vertical="center"/>
    </xf>
    <xf numFmtId="1" fontId="0" fillId="4" borderId="17" xfId="46" applyNumberFormat="1" applyFont="1" applyFill="1" applyBorder="1" applyAlignment="1">
      <alignment horizontal="center" vertical="center"/>
    </xf>
    <xf numFmtId="170" fontId="0" fillId="4" borderId="17" xfId="42" applyFont="1" applyFill="1" applyBorder="1" applyAlignment="1">
      <alignment horizontal="center" vertical="center"/>
    </xf>
    <xf numFmtId="170" fontId="0" fillId="0" borderId="17" xfId="42" applyFont="1" applyBorder="1" applyAlignment="1">
      <alignment vertical="center"/>
    </xf>
    <xf numFmtId="0" fontId="2" fillId="4" borderId="0" xfId="41" applyFill="1" applyAlignment="1">
      <alignment horizontal="center" vertical="center"/>
    </xf>
    <xf numFmtId="0" fontId="2" fillId="0" borderId="0" xfId="41" applyAlignment="1">
      <alignment horizontal="center" vertical="center"/>
    </xf>
    <xf numFmtId="0" fontId="12" fillId="0" borderId="17" xfId="17" applyFont="1" applyBorder="1" applyAlignment="1">
      <alignment horizontal="center" vertical="center"/>
    </xf>
    <xf numFmtId="0" fontId="14" fillId="16" borderId="1" xfId="41" applyFont="1" applyFill="1" applyBorder="1" applyAlignment="1">
      <alignment horizontal="center" vertical="center"/>
    </xf>
    <xf numFmtId="9" fontId="14" fillId="16" borderId="1" xfId="44" applyFont="1" applyFill="1" applyBorder="1" applyAlignment="1">
      <alignment horizontal="center" vertical="center"/>
    </xf>
    <xf numFmtId="173" fontId="14" fillId="16" borderId="1" xfId="45" applyNumberFormat="1" applyFont="1" applyFill="1" applyBorder="1" applyAlignment="1">
      <alignment horizontal="center" vertical="center"/>
    </xf>
    <xf numFmtId="0" fontId="14" fillId="16" borderId="1" xfId="41" applyFont="1" applyFill="1" applyBorder="1" applyAlignment="1">
      <alignment horizontal="center" vertical="center" wrapText="1"/>
    </xf>
    <xf numFmtId="165" fontId="0" fillId="7" borderId="17" xfId="46" applyNumberFormat="1" applyFont="1" applyFill="1" applyBorder="1" applyAlignment="1">
      <alignment horizontal="center" vertical="center"/>
    </xf>
    <xf numFmtId="0" fontId="11" fillId="2" borderId="17" xfId="41" applyFont="1" applyFill="1" applyBorder="1" applyAlignment="1">
      <alignment horizontal="center" vertical="center"/>
    </xf>
    <xf numFmtId="170" fontId="0" fillId="4" borderId="17" xfId="42" applyFont="1" applyFill="1" applyBorder="1" applyAlignment="1">
      <alignment vertical="center"/>
    </xf>
    <xf numFmtId="165" fontId="0" fillId="0" borderId="17" xfId="46" applyNumberFormat="1" applyFont="1" applyFill="1" applyBorder="1" applyAlignment="1">
      <alignment horizontal="center" vertical="center"/>
    </xf>
    <xf numFmtId="0" fontId="2" fillId="2" borderId="17" xfId="41" applyFill="1" applyBorder="1" applyAlignment="1">
      <alignment horizontal="center" vertical="center"/>
    </xf>
    <xf numFmtId="165" fontId="0" fillId="4" borderId="17" xfId="46" applyNumberFormat="1" applyFont="1" applyFill="1" applyBorder="1" applyAlignment="1">
      <alignment horizontal="center" vertical="center"/>
    </xf>
    <xf numFmtId="165" fontId="11" fillId="2" borderId="17" xfId="41" applyNumberFormat="1" applyFont="1" applyFill="1" applyBorder="1" applyAlignment="1">
      <alignment horizontal="center" vertical="center"/>
    </xf>
    <xf numFmtId="18" fontId="20" fillId="4" borderId="17" xfId="41" applyNumberFormat="1" applyFont="1" applyFill="1" applyBorder="1" applyAlignment="1">
      <alignment horizontal="center" vertical="center"/>
    </xf>
    <xf numFmtId="0" fontId="11" fillId="0" borderId="0" xfId="41" applyFont="1" applyAlignment="1">
      <alignment horizontal="center" vertical="center"/>
    </xf>
    <xf numFmtId="174" fontId="0" fillId="4" borderId="17" xfId="47" applyFont="1" applyFill="1" applyBorder="1" applyAlignment="1">
      <alignment horizontal="center" vertical="center"/>
    </xf>
    <xf numFmtId="174" fontId="20" fillId="4" borderId="17" xfId="47" applyFont="1" applyFill="1" applyBorder="1" applyAlignment="1">
      <alignment horizontal="center" vertical="center"/>
    </xf>
    <xf numFmtId="170" fontId="18" fillId="2" borderId="17" xfId="41" applyNumberFormat="1" applyFont="1" applyFill="1" applyBorder="1" applyAlignment="1">
      <alignment horizontal="center" vertical="center"/>
    </xf>
    <xf numFmtId="0" fontId="2" fillId="4" borderId="17" xfId="41" applyFont="1" applyFill="1" applyBorder="1" applyAlignment="1">
      <alignment vertical="center"/>
    </xf>
    <xf numFmtId="0" fontId="2" fillId="4" borderId="17" xfId="41" applyFont="1" applyFill="1" applyBorder="1" applyAlignment="1">
      <alignment horizontal="center" vertical="center"/>
    </xf>
    <xf numFmtId="169" fontId="2" fillId="4" borderId="17" xfId="41" applyNumberFormat="1" applyFont="1" applyFill="1" applyBorder="1" applyAlignment="1">
      <alignment vertical="center"/>
    </xf>
    <xf numFmtId="0" fontId="2" fillId="4" borderId="0" xfId="41" applyFont="1" applyFill="1" applyAlignment="1">
      <alignment vertical="center"/>
    </xf>
    <xf numFmtId="0" fontId="20" fillId="4" borderId="17" xfId="41" applyFont="1" applyFill="1" applyBorder="1" applyAlignment="1">
      <alignment vertical="center"/>
    </xf>
    <xf numFmtId="0" fontId="20" fillId="4" borderId="0" xfId="41" applyFont="1" applyFill="1" applyAlignment="1">
      <alignment vertical="center"/>
    </xf>
    <xf numFmtId="170" fontId="0" fillId="4" borderId="0" xfId="42" applyFont="1" applyFill="1" applyBorder="1" applyAlignment="1">
      <alignment vertical="center"/>
    </xf>
    <xf numFmtId="0" fontId="2" fillId="4" borderId="0" xfId="41" applyFill="1" applyBorder="1" applyAlignment="1">
      <alignment vertical="center"/>
    </xf>
    <xf numFmtId="0" fontId="2" fillId="4" borderId="0" xfId="43" applyFill="1" applyAlignment="1">
      <alignment vertical="center"/>
    </xf>
    <xf numFmtId="0" fontId="2" fillId="4" borderId="0" xfId="43" applyFill="1" applyAlignment="1">
      <alignment horizontal="left" vertical="center"/>
    </xf>
    <xf numFmtId="0" fontId="2" fillId="4" borderId="0" xfId="43" applyFill="1" applyAlignment="1">
      <alignment horizontal="center" vertical="center"/>
    </xf>
    <xf numFmtId="0" fontId="2" fillId="4" borderId="0" xfId="43" applyFont="1" applyFill="1" applyAlignment="1">
      <alignment vertical="center"/>
    </xf>
    <xf numFmtId="0" fontId="11" fillId="4" borderId="17" xfId="43" applyFont="1" applyFill="1" applyBorder="1" applyAlignment="1">
      <alignment horizontal="left" vertical="center"/>
    </xf>
    <xf numFmtId="169" fontId="2" fillId="4" borderId="17" xfId="43" applyNumberFormat="1" applyFont="1" applyFill="1" applyBorder="1" applyAlignment="1">
      <alignment vertical="center"/>
    </xf>
    <xf numFmtId="0" fontId="25" fillId="4" borderId="17" xfId="43" applyFont="1" applyFill="1" applyBorder="1" applyAlignment="1">
      <alignment horizontal="center" vertical="center" wrapText="1"/>
    </xf>
    <xf numFmtId="0" fontId="20" fillId="4" borderId="0" xfId="43" applyFont="1" applyFill="1" applyAlignment="1">
      <alignment vertical="center"/>
    </xf>
    <xf numFmtId="0" fontId="19" fillId="4" borderId="17" xfId="43" applyFont="1" applyFill="1" applyBorder="1" applyAlignment="1">
      <alignment horizontal="left" vertical="center"/>
    </xf>
    <xf numFmtId="0" fontId="26" fillId="4" borderId="17" xfId="43" applyFont="1" applyFill="1" applyBorder="1" applyAlignment="1">
      <alignment horizontal="center" vertical="center" wrapText="1"/>
    </xf>
    <xf numFmtId="0" fontId="19" fillId="0" borderId="17" xfId="43" applyFont="1" applyFill="1" applyBorder="1" applyAlignment="1">
      <alignment horizontal="left" vertical="center"/>
    </xf>
    <xf numFmtId="0" fontId="27" fillId="0" borderId="17" xfId="43" applyFont="1" applyFill="1" applyBorder="1" applyAlignment="1">
      <alignment vertical="center" wrapText="1"/>
    </xf>
    <xf numFmtId="0" fontId="9" fillId="0" borderId="17" xfId="43" applyFont="1" applyFill="1" applyBorder="1" applyAlignment="1">
      <alignment vertical="center" wrapText="1"/>
    </xf>
    <xf numFmtId="9" fontId="28" fillId="0" borderId="17" xfId="40" applyFont="1" applyFill="1" applyBorder="1" applyAlignment="1">
      <alignment vertical="center" wrapText="1"/>
    </xf>
    <xf numFmtId="0" fontId="22" fillId="0" borderId="17" xfId="41" applyFont="1" applyFill="1" applyBorder="1" applyAlignment="1">
      <alignment horizontal="left" vertical="center"/>
    </xf>
    <xf numFmtId="0" fontId="23" fillId="0" borderId="17" xfId="41" applyFont="1" applyFill="1" applyBorder="1" applyAlignment="1">
      <alignment horizontal="center" vertical="center"/>
    </xf>
    <xf numFmtId="171" fontId="23" fillId="4" borderId="17" xfId="34" applyNumberFormat="1" applyFont="1" applyFill="1" applyBorder="1" applyAlignment="1">
      <alignment vertical="center"/>
    </xf>
    <xf numFmtId="0" fontId="22" fillId="0" borderId="17" xfId="41" applyNumberFormat="1" applyFont="1" applyFill="1" applyBorder="1" applyAlignment="1" applyProtection="1">
      <alignment vertical="center"/>
    </xf>
    <xf numFmtId="0" fontId="22" fillId="0" borderId="17" xfId="41" applyNumberFormat="1" applyFont="1" applyFill="1" applyBorder="1" applyAlignment="1" applyProtection="1">
      <alignment horizontal="center" vertical="center"/>
    </xf>
    <xf numFmtId="20" fontId="22" fillId="0" borderId="17" xfId="41" applyNumberFormat="1" applyFont="1" applyFill="1" applyBorder="1" applyAlignment="1" applyProtection="1">
      <alignment horizontal="center" vertical="center"/>
    </xf>
    <xf numFmtId="0" fontId="23" fillId="0" borderId="17" xfId="41" applyNumberFormat="1" applyFont="1" applyFill="1" applyBorder="1" applyAlignment="1" applyProtection="1">
      <alignment horizontal="center" vertical="center"/>
    </xf>
    <xf numFmtId="0" fontId="23" fillId="4" borderId="17" xfId="34" applyFont="1" applyFill="1" applyBorder="1" applyAlignment="1">
      <alignment vertical="center"/>
    </xf>
    <xf numFmtId="0" fontId="23" fillId="4" borderId="17" xfId="34" applyFont="1" applyFill="1" applyBorder="1" applyAlignment="1">
      <alignment horizontal="center" vertical="center"/>
    </xf>
    <xf numFmtId="20" fontId="23" fillId="4" borderId="17" xfId="34" applyNumberFormat="1" applyFont="1" applyFill="1" applyBorder="1" applyAlignment="1">
      <alignment horizontal="center" vertical="center"/>
    </xf>
    <xf numFmtId="0" fontId="23" fillId="0" borderId="17" xfId="41" applyNumberFormat="1" applyFont="1" applyFill="1" applyBorder="1" applyAlignment="1" applyProtection="1">
      <alignment horizontal="left" vertical="center"/>
    </xf>
    <xf numFmtId="0" fontId="23" fillId="4" borderId="17" xfId="41" applyNumberFormat="1" applyFont="1" applyFill="1" applyBorder="1" applyAlignment="1" applyProtection="1">
      <alignment horizontal="center" vertical="center"/>
    </xf>
    <xf numFmtId="0" fontId="23" fillId="0" borderId="17" xfId="34" applyFont="1" applyFill="1" applyBorder="1" applyAlignment="1">
      <alignment vertical="center"/>
    </xf>
    <xf numFmtId="0" fontId="23" fillId="0" borderId="17" xfId="34" applyFont="1" applyFill="1" applyBorder="1" applyAlignment="1">
      <alignment horizontal="center" vertical="center"/>
    </xf>
    <xf numFmtId="20" fontId="23" fillId="0" borderId="17" xfId="34" applyNumberFormat="1" applyFont="1" applyFill="1" applyBorder="1" applyAlignment="1">
      <alignment horizontal="center" vertical="center"/>
    </xf>
    <xf numFmtId="0" fontId="23" fillId="4" borderId="17" xfId="10" applyNumberFormat="1" applyFont="1" applyFill="1" applyBorder="1" applyAlignment="1" applyProtection="1">
      <alignment horizontal="left" vertical="center"/>
    </xf>
    <xf numFmtId="0" fontId="23" fillId="15" borderId="17" xfId="10" applyNumberFormat="1" applyFont="1" applyFill="1" applyBorder="1" applyAlignment="1" applyProtection="1">
      <alignment horizontal="center" vertical="center"/>
    </xf>
    <xf numFmtId="20" fontId="23" fillId="15" borderId="17" xfId="10" applyNumberFormat="1" applyFont="1" applyFill="1" applyBorder="1" applyAlignment="1" applyProtection="1">
      <alignment horizontal="center" vertical="center"/>
    </xf>
    <xf numFmtId="0" fontId="24" fillId="0" borderId="17" xfId="34" applyFont="1" applyFill="1" applyBorder="1" applyAlignment="1">
      <alignment horizontal="center" vertical="center"/>
    </xf>
    <xf numFmtId="170" fontId="24" fillId="0" borderId="17" xfId="42" applyFont="1" applyFill="1" applyBorder="1" applyAlignment="1">
      <alignment horizontal="center" vertical="center"/>
    </xf>
    <xf numFmtId="0" fontId="2" fillId="0" borderId="17" xfId="41" applyBorder="1" applyAlignment="1">
      <alignment vertical="center"/>
    </xf>
    <xf numFmtId="165" fontId="2" fillId="0" borderId="17" xfId="41" applyNumberFormat="1" applyFont="1" applyBorder="1" applyAlignment="1">
      <alignment vertical="center"/>
    </xf>
    <xf numFmtId="171" fontId="17" fillId="4" borderId="17" xfId="34" applyNumberFormat="1" applyFont="1" applyFill="1" applyBorder="1" applyAlignment="1">
      <alignment vertical="center"/>
    </xf>
    <xf numFmtId="0" fontId="2" fillId="0" borderId="17" xfId="41" applyBorder="1" applyAlignment="1">
      <alignment vertical="center" wrapText="1"/>
    </xf>
    <xf numFmtId="0" fontId="2" fillId="0" borderId="17" xfId="41" applyFont="1" applyBorder="1" applyAlignment="1">
      <alignment vertical="center" wrapText="1"/>
    </xf>
    <xf numFmtId="3" fontId="2" fillId="0" borderId="17" xfId="41" applyNumberFormat="1" applyBorder="1" applyAlignment="1">
      <alignment vertical="center"/>
    </xf>
    <xf numFmtId="170" fontId="2" fillId="0" borderId="17" xfId="41" applyNumberFormat="1" applyBorder="1" applyAlignment="1">
      <alignment vertical="center"/>
    </xf>
    <xf numFmtId="0" fontId="10" fillId="6" borderId="6" xfId="0" applyFont="1" applyFill="1" applyBorder="1" applyAlignment="1">
      <alignment horizontal="center" vertical="center" wrapText="1"/>
    </xf>
    <xf numFmtId="0" fontId="2" fillId="0" borderId="17" xfId="41" applyBorder="1" applyAlignment="1">
      <alignment horizontal="center" vertical="center"/>
    </xf>
    <xf numFmtId="170" fontId="0" fillId="0" borderId="1" xfId="42" applyFont="1" applyBorder="1" applyAlignment="1">
      <alignment horizontal="center" vertical="center"/>
    </xf>
    <xf numFmtId="170" fontId="0" fillId="0" borderId="33" xfId="42" applyFont="1" applyBorder="1" applyAlignment="1">
      <alignment horizontal="center" vertical="center"/>
    </xf>
    <xf numFmtId="170" fontId="0" fillId="0" borderId="18" xfId="42" applyFont="1" applyBorder="1" applyAlignment="1">
      <alignment horizontal="center" vertical="center"/>
    </xf>
    <xf numFmtId="0" fontId="2" fillId="0" borderId="17" xfId="41" applyBorder="1" applyAlignment="1">
      <alignment horizontal="center" vertical="center" wrapText="1"/>
    </xf>
    <xf numFmtId="0" fontId="2" fillId="4" borderId="17" xfId="43" applyFont="1" applyFill="1" applyBorder="1" applyAlignment="1">
      <alignment horizontal="center" vertical="center"/>
    </xf>
    <xf numFmtId="0" fontId="32" fillId="15" borderId="0" xfId="0" applyFont="1" applyFill="1" applyAlignment="1">
      <alignment horizontal="center" vertical="top" wrapText="1"/>
    </xf>
    <xf numFmtId="0" fontId="33" fillId="0" borderId="17" xfId="0" applyFont="1" applyBorder="1" applyAlignment="1">
      <alignment horizontal="left"/>
    </xf>
    <xf numFmtId="0" fontId="34" fillId="0" borderId="0" xfId="0" applyFont="1" applyBorder="1" applyAlignment="1">
      <alignment horizontal="center" wrapText="1"/>
    </xf>
    <xf numFmtId="0" fontId="33" fillId="0" borderId="0" xfId="0" applyFont="1" applyBorder="1" applyAlignment="1">
      <alignment horizontal="left"/>
    </xf>
    <xf numFmtId="170" fontId="0" fillId="0" borderId="1" xfId="42" applyFont="1" applyBorder="1" applyAlignment="1">
      <alignment horizontal="center" vertical="center"/>
    </xf>
    <xf numFmtId="170" fontId="0" fillId="0" borderId="33" xfId="42" applyFont="1" applyBorder="1" applyAlignment="1">
      <alignment horizontal="center" vertical="center"/>
    </xf>
    <xf numFmtId="170" fontId="0" fillId="0" borderId="18" xfId="42" applyFont="1" applyBorder="1" applyAlignment="1">
      <alignment horizontal="center" vertical="center"/>
    </xf>
    <xf numFmtId="0" fontId="1" fillId="4" borderId="1" xfId="41" applyFont="1" applyFill="1" applyBorder="1" applyAlignment="1">
      <alignment horizontal="center" vertical="center"/>
    </xf>
    <xf numFmtId="0" fontId="1" fillId="4" borderId="33" xfId="41" applyFont="1" applyFill="1" applyBorder="1" applyAlignment="1">
      <alignment horizontal="center" vertical="center"/>
    </xf>
    <xf numFmtId="0" fontId="1" fillId="4" borderId="18" xfId="41" applyFont="1" applyFill="1" applyBorder="1" applyAlignment="1">
      <alignment horizontal="center" vertical="center"/>
    </xf>
    <xf numFmtId="0" fontId="1" fillId="4" borderId="1" xfId="43" applyFont="1" applyFill="1" applyBorder="1" applyAlignment="1">
      <alignment horizontal="center" vertical="center"/>
    </xf>
    <xf numFmtId="0" fontId="1" fillId="4" borderId="33" xfId="43" applyFont="1" applyFill="1" applyBorder="1" applyAlignment="1">
      <alignment horizontal="center" vertical="center"/>
    </xf>
    <xf numFmtId="0" fontId="1" fillId="4" borderId="18" xfId="43" applyFont="1" applyFill="1" applyBorder="1" applyAlignment="1">
      <alignment horizontal="center" vertical="center"/>
    </xf>
    <xf numFmtId="0" fontId="1" fillId="0" borderId="1" xfId="41" applyFont="1" applyBorder="1" applyAlignment="1">
      <alignment horizontal="center" vertical="center"/>
    </xf>
    <xf numFmtId="0" fontId="1" fillId="0" borderId="33" xfId="41" applyFont="1" applyBorder="1" applyAlignment="1">
      <alignment horizontal="center" vertical="center"/>
    </xf>
    <xf numFmtId="0" fontId="1" fillId="0" borderId="18" xfId="41" applyFont="1" applyBorder="1" applyAlignment="1">
      <alignment horizontal="center" vertical="center"/>
    </xf>
    <xf numFmtId="0" fontId="1" fillId="4" borderId="1" xfId="41" applyFont="1" applyFill="1" applyBorder="1" applyAlignment="1">
      <alignment horizontal="center" vertical="center" wrapText="1"/>
    </xf>
    <xf numFmtId="0" fontId="1" fillId="4" borderId="33" xfId="41" applyFont="1" applyFill="1" applyBorder="1" applyAlignment="1">
      <alignment horizontal="center" vertical="center" wrapText="1"/>
    </xf>
    <xf numFmtId="0" fontId="1" fillId="4" borderId="18" xfId="41" applyFont="1" applyFill="1" applyBorder="1" applyAlignment="1">
      <alignment horizontal="center" vertical="center" wrapText="1"/>
    </xf>
    <xf numFmtId="0" fontId="2" fillId="0" borderId="1" xfId="41" applyBorder="1" applyAlignment="1">
      <alignment horizontal="center" vertical="center" wrapText="1"/>
    </xf>
    <xf numFmtId="0" fontId="2" fillId="0" borderId="33" xfId="41" applyBorder="1" applyAlignment="1">
      <alignment horizontal="center" vertical="center" wrapText="1"/>
    </xf>
    <xf numFmtId="0" fontId="2" fillId="0" borderId="18" xfId="41" applyBorder="1" applyAlignment="1">
      <alignment horizontal="center" vertical="center" wrapText="1"/>
    </xf>
    <xf numFmtId="0" fontId="31" fillId="15" borderId="0" xfId="0" applyFont="1" applyFill="1" applyAlignment="1">
      <alignment horizontal="center" vertical="top" wrapText="1"/>
    </xf>
    <xf numFmtId="0" fontId="33" fillId="0" borderId="17" xfId="0" applyFont="1" applyBorder="1" applyAlignment="1">
      <alignment horizontal="left"/>
    </xf>
    <xf numFmtId="0" fontId="0" fillId="0" borderId="17" xfId="0" applyBorder="1" applyAlignment="1"/>
    <xf numFmtId="0" fontId="2" fillId="4" borderId="1" xfId="41" applyFont="1" applyFill="1" applyBorder="1" applyAlignment="1">
      <alignment horizontal="center" vertical="center"/>
    </xf>
    <xf numFmtId="0" fontId="2" fillId="4" borderId="33" xfId="41" applyFont="1" applyFill="1" applyBorder="1" applyAlignment="1">
      <alignment horizontal="center" vertical="center"/>
    </xf>
    <xf numFmtId="0" fontId="2" fillId="4" borderId="18" xfId="41" applyFont="1" applyFill="1" applyBorder="1" applyAlignment="1">
      <alignment horizontal="center" vertical="center"/>
    </xf>
    <xf numFmtId="0" fontId="1" fillId="0" borderId="1" xfId="41" applyFont="1" applyBorder="1" applyAlignment="1">
      <alignment horizontal="center" vertical="center" wrapText="1"/>
    </xf>
    <xf numFmtId="0" fontId="1" fillId="0" borderId="33" xfId="41" applyFont="1" applyBorder="1" applyAlignment="1">
      <alignment horizontal="center" vertical="center" wrapText="1"/>
    </xf>
    <xf numFmtId="0" fontId="1" fillId="0" borderId="18" xfId="41" applyFont="1" applyBorder="1" applyAlignment="1">
      <alignment horizontal="center" vertical="center" wrapText="1"/>
    </xf>
    <xf numFmtId="0" fontId="0" fillId="0" borderId="0" xfId="17" applyFont="1" applyAlignment="1">
      <alignment horizontal="center" vertical="center"/>
    </xf>
    <xf numFmtId="0" fontId="11" fillId="0" borderId="17" xfId="17" applyFont="1" applyFill="1" applyBorder="1" applyAlignment="1">
      <alignment horizontal="center" vertical="center"/>
    </xf>
    <xf numFmtId="0" fontId="11" fillId="0" borderId="17" xfId="17" applyFont="1" applyBorder="1" applyAlignment="1">
      <alignment horizontal="center" vertical="center" wrapText="1"/>
    </xf>
    <xf numFmtId="0" fontId="5" fillId="4" borderId="17" xfId="17" applyFont="1" applyFill="1" applyBorder="1" applyAlignment="1">
      <alignment horizontal="center" vertical="center"/>
    </xf>
    <xf numFmtId="0" fontId="5" fillId="0" borderId="17" xfId="11" applyFont="1" applyBorder="1" applyAlignment="1">
      <alignment horizontal="left" vertical="center"/>
    </xf>
    <xf numFmtId="0" fontId="2" fillId="0" borderId="3" xfId="17" applyFont="1" applyBorder="1" applyAlignment="1">
      <alignment horizontal="center" vertical="center" wrapText="1"/>
    </xf>
    <xf numFmtId="0" fontId="5" fillId="0" borderId="4" xfId="17" applyFont="1" applyBorder="1" applyAlignment="1">
      <alignment horizontal="center" vertical="center" wrapText="1"/>
    </xf>
    <xf numFmtId="0" fontId="5" fillId="0" borderId="2" xfId="17" applyFont="1" applyBorder="1" applyAlignment="1">
      <alignment horizontal="center" vertical="center" wrapText="1"/>
    </xf>
    <xf numFmtId="0" fontId="14" fillId="8" borderId="3" xfId="18" applyFont="1" applyFill="1" applyBorder="1" applyAlignment="1">
      <alignment horizontal="center" vertical="center"/>
    </xf>
    <xf numFmtId="0" fontId="14" fillId="8" borderId="4" xfId="18" applyFont="1" applyFill="1" applyBorder="1" applyAlignment="1">
      <alignment horizontal="center" vertical="center"/>
    </xf>
    <xf numFmtId="0" fontId="14" fillId="8" borderId="2" xfId="18" applyFont="1" applyFill="1" applyBorder="1" applyAlignment="1">
      <alignment horizontal="center" vertical="center"/>
    </xf>
    <xf numFmtId="0" fontId="29" fillId="3" borderId="7" xfId="0" applyFont="1" applyFill="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15" xfId="0" applyFont="1" applyBorder="1" applyAlignment="1">
      <alignment horizontal="center" vertical="center" wrapText="1"/>
    </xf>
    <xf numFmtId="164" fontId="25" fillId="0" borderId="13" xfId="1" applyFont="1" applyFill="1" applyBorder="1" applyAlignment="1">
      <alignment horizontal="center" vertical="center" wrapText="1"/>
    </xf>
    <xf numFmtId="164" fontId="25" fillId="0" borderId="7" xfId="1" applyFont="1" applyFill="1" applyBorder="1" applyAlignment="1">
      <alignment horizontal="center" vertical="center" wrapText="1"/>
    </xf>
    <xf numFmtId="164" fontId="25" fillId="0" borderId="9" xfId="0" applyNumberFormat="1" applyFont="1" applyBorder="1" applyAlignment="1">
      <alignment horizontal="center" vertical="center"/>
    </xf>
    <xf numFmtId="0" fontId="30" fillId="0" borderId="3" xfId="0" applyFont="1" applyBorder="1" applyAlignment="1">
      <alignment horizontal="center" vertical="center" wrapText="1"/>
    </xf>
    <xf numFmtId="0" fontId="30" fillId="0" borderId="26"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5" fillId="4" borderId="1" xfId="17" applyFont="1" applyFill="1" applyBorder="1" applyAlignment="1">
      <alignment horizontal="center" vertical="center" wrapText="1"/>
    </xf>
    <xf numFmtId="0" fontId="5" fillId="4" borderId="33" xfId="17" applyFont="1" applyFill="1" applyBorder="1" applyAlignment="1">
      <alignment horizontal="center" vertical="center" wrapText="1"/>
    </xf>
    <xf numFmtId="0" fontId="5" fillId="4" borderId="18" xfId="17" applyFont="1" applyFill="1" applyBorder="1" applyAlignment="1">
      <alignment horizontal="center" vertical="center" wrapText="1"/>
    </xf>
    <xf numFmtId="0" fontId="5" fillId="0" borderId="1" xfId="17" applyFont="1" applyBorder="1" applyAlignment="1">
      <alignment horizontal="center" vertical="center" wrapText="1"/>
    </xf>
    <xf numFmtId="0" fontId="5" fillId="0" borderId="18" xfId="17" applyFont="1" applyBorder="1" applyAlignment="1">
      <alignment horizontal="center" vertical="center" wrapText="1"/>
    </xf>
    <xf numFmtId="0" fontId="5" fillId="0" borderId="33" xfId="17" applyFont="1" applyBorder="1" applyAlignment="1">
      <alignment horizontal="center" vertical="center" wrapText="1"/>
    </xf>
    <xf numFmtId="0" fontId="29" fillId="6" borderId="22" xfId="0" applyFont="1" applyFill="1" applyBorder="1" applyAlignment="1">
      <alignment horizontal="center" vertical="center"/>
    </xf>
    <xf numFmtId="0" fontId="29" fillId="6" borderId="5" xfId="0" applyFont="1" applyFill="1" applyBorder="1" applyAlignment="1">
      <alignment horizontal="center" vertical="center"/>
    </xf>
    <xf numFmtId="0" fontId="29" fillId="6" borderId="12" xfId="0" applyFont="1" applyFill="1" applyBorder="1" applyAlignment="1">
      <alignment horizontal="center" vertical="center"/>
    </xf>
    <xf numFmtId="0" fontId="5" fillId="4" borderId="1" xfId="17" applyFont="1" applyFill="1" applyBorder="1" applyAlignment="1">
      <alignment horizontal="center" vertical="center"/>
    </xf>
    <xf numFmtId="0" fontId="5" fillId="4" borderId="33" xfId="17" applyFont="1" applyFill="1" applyBorder="1" applyAlignment="1">
      <alignment horizontal="center" vertical="center"/>
    </xf>
    <xf numFmtId="0" fontId="5" fillId="4" borderId="18" xfId="17" applyFont="1" applyFill="1" applyBorder="1" applyAlignment="1">
      <alignment horizontal="center" vertical="center"/>
    </xf>
    <xf numFmtId="0" fontId="5" fillId="0" borderId="3" xfId="17" applyFont="1" applyBorder="1" applyAlignment="1">
      <alignment horizontal="center" vertical="center" wrapText="1"/>
    </xf>
    <xf numFmtId="0" fontId="12" fillId="0" borderId="17" xfId="17" applyFont="1" applyBorder="1" applyAlignment="1">
      <alignment vertical="center" wrapText="1"/>
    </xf>
    <xf numFmtId="0" fontId="5" fillId="0" borderId="1" xfId="17" applyFont="1" applyBorder="1" applyAlignment="1">
      <alignment horizontal="center" vertical="center"/>
    </xf>
    <xf numFmtId="0" fontId="5" fillId="0" borderId="33" xfId="17" applyFont="1" applyBorder="1" applyAlignment="1">
      <alignment horizontal="center" vertical="center"/>
    </xf>
    <xf numFmtId="0" fontId="5" fillId="0" borderId="18" xfId="17" applyFont="1" applyBorder="1" applyAlignment="1">
      <alignment horizontal="center" vertical="center"/>
    </xf>
    <xf numFmtId="0" fontId="5" fillId="0" borderId="17" xfId="17" applyFont="1" applyBorder="1" applyAlignment="1">
      <alignment horizontal="center" vertical="center" wrapText="1"/>
    </xf>
    <xf numFmtId="0" fontId="5" fillId="4" borderId="17" xfId="17" applyFont="1" applyFill="1" applyBorder="1" applyAlignment="1">
      <alignment horizontal="center" vertical="center" wrapText="1"/>
    </xf>
    <xf numFmtId="0" fontId="14" fillId="8" borderId="34" xfId="18" applyFont="1" applyFill="1" applyBorder="1" applyAlignment="1">
      <alignment horizontal="center" vertical="center"/>
    </xf>
    <xf numFmtId="0" fontId="14" fillId="8" borderId="35" xfId="18" applyFont="1" applyFill="1" applyBorder="1" applyAlignment="1">
      <alignment horizontal="center" vertical="center"/>
    </xf>
    <xf numFmtId="0" fontId="5" fillId="0" borderId="16" xfId="11" applyFont="1" applyBorder="1" applyAlignment="1">
      <alignment horizontal="left"/>
    </xf>
    <xf numFmtId="0" fontId="5" fillId="0" borderId="23" xfId="11" applyFont="1" applyBorder="1" applyAlignment="1">
      <alignment horizontal="left"/>
    </xf>
    <xf numFmtId="0" fontId="5" fillId="0" borderId="19" xfId="11" applyFont="1" applyBorder="1" applyAlignment="1">
      <alignment horizontal="left"/>
    </xf>
    <xf numFmtId="0" fontId="14" fillId="8" borderId="36" xfId="18" applyFont="1" applyFill="1" applyBorder="1" applyAlignment="1">
      <alignment horizontal="center" vertical="center"/>
    </xf>
    <xf numFmtId="0" fontId="14" fillId="8" borderId="24" xfId="18" applyFont="1" applyFill="1" applyBorder="1" applyAlignment="1">
      <alignment horizontal="center" vertical="center"/>
    </xf>
    <xf numFmtId="0" fontId="14" fillId="8" borderId="39" xfId="18" applyFont="1" applyFill="1" applyBorder="1" applyAlignment="1">
      <alignment horizontal="center" vertical="center"/>
    </xf>
    <xf numFmtId="0" fontId="14" fillId="8" borderId="40" xfId="18" applyFont="1" applyFill="1" applyBorder="1" applyAlignment="1">
      <alignment horizontal="center" vertical="center"/>
    </xf>
    <xf numFmtId="0" fontId="30" fillId="0" borderId="21" xfId="0" applyFont="1" applyBorder="1" applyAlignment="1">
      <alignment horizontal="center" vertical="top" wrapText="1"/>
    </xf>
    <xf numFmtId="0" fontId="30" fillId="0" borderId="20" xfId="0" applyFont="1" applyBorder="1" applyAlignment="1">
      <alignment horizontal="center" vertical="top" wrapText="1"/>
    </xf>
    <xf numFmtId="0" fontId="14" fillId="8" borderId="41" xfId="18" applyFont="1" applyFill="1" applyBorder="1" applyAlignment="1">
      <alignment horizontal="center" vertical="center"/>
    </xf>
    <xf numFmtId="0" fontId="14" fillId="8" borderId="27" xfId="18" applyFont="1" applyFill="1" applyBorder="1" applyAlignment="1">
      <alignment horizontal="center" vertical="center"/>
    </xf>
    <xf numFmtId="0" fontId="29" fillId="7" borderId="11" xfId="0" applyFont="1" applyFill="1" applyBorder="1" applyAlignment="1">
      <alignment horizontal="center" vertical="center"/>
    </xf>
    <xf numFmtId="0" fontId="29" fillId="7" borderId="5" xfId="0" applyFont="1" applyFill="1" applyBorder="1" applyAlignment="1">
      <alignment horizontal="center" vertical="center"/>
    </xf>
    <xf numFmtId="0" fontId="29" fillId="7" borderId="12" xfId="0" applyFont="1" applyFill="1" applyBorder="1" applyAlignment="1">
      <alignment horizontal="center" vertical="center"/>
    </xf>
    <xf numFmtId="0" fontId="30" fillId="0" borderId="30" xfId="0" applyFont="1" applyBorder="1" applyAlignment="1">
      <alignment horizontal="center" vertical="top" wrapText="1"/>
    </xf>
    <xf numFmtId="0" fontId="30" fillId="0" borderId="31" xfId="0" applyFont="1" applyBorder="1" applyAlignment="1">
      <alignment horizontal="center" vertical="top" wrapText="1"/>
    </xf>
    <xf numFmtId="0" fontId="29" fillId="5" borderId="14" xfId="0" applyFont="1" applyFill="1" applyBorder="1" applyAlignment="1">
      <alignment horizontal="center" vertical="center"/>
    </xf>
    <xf numFmtId="0" fontId="30" fillId="0" borderId="29" xfId="0" applyFont="1" applyBorder="1" applyAlignment="1">
      <alignment horizontal="center" vertical="top" wrapText="1"/>
    </xf>
    <xf numFmtId="0" fontId="30" fillId="0" borderId="15" xfId="0" applyFont="1" applyBorder="1" applyAlignment="1">
      <alignment horizontal="center" vertical="top" wrapText="1"/>
    </xf>
    <xf numFmtId="0" fontId="30" fillId="0" borderId="3" xfId="0" applyFont="1" applyBorder="1" applyAlignment="1">
      <alignment horizontal="center" vertical="top" wrapText="1"/>
    </xf>
    <xf numFmtId="0" fontId="30" fillId="0" borderId="26" xfId="0" applyFont="1" applyBorder="1" applyAlignment="1">
      <alignment horizontal="center" vertical="top" wrapText="1"/>
    </xf>
    <xf numFmtId="0" fontId="29" fillId="3" borderId="7" xfId="0" applyFont="1" applyFill="1" applyBorder="1" applyAlignment="1">
      <alignment horizontal="center" vertical="top" wrapText="1"/>
    </xf>
    <xf numFmtId="0" fontId="9" fillId="0" borderId="3" xfId="0" applyFont="1" applyBorder="1" applyAlignment="1">
      <alignment horizontal="center" vertical="top" wrapText="1"/>
    </xf>
    <xf numFmtId="0" fontId="9" fillId="0" borderId="26" xfId="0" applyFont="1" applyBorder="1" applyAlignment="1">
      <alignment horizontal="center" vertical="top" wrapText="1"/>
    </xf>
    <xf numFmtId="0" fontId="30" fillId="0" borderId="29" xfId="0" applyFont="1" applyBorder="1" applyAlignment="1">
      <alignment horizontal="center" wrapText="1"/>
    </xf>
    <xf numFmtId="0" fontId="30" fillId="0" borderId="15" xfId="0" applyFont="1" applyBorder="1" applyAlignment="1">
      <alignment horizontal="center" wrapText="1"/>
    </xf>
    <xf numFmtId="0" fontId="9" fillId="0" borderId="3" xfId="0" applyFont="1" applyFill="1" applyBorder="1" applyAlignment="1">
      <alignment horizontal="center" vertical="top" wrapText="1"/>
    </xf>
    <xf numFmtId="0" fontId="9" fillId="0" borderId="26" xfId="0" applyFont="1" applyFill="1" applyBorder="1" applyAlignment="1">
      <alignment horizontal="center" vertical="top" wrapText="1"/>
    </xf>
    <xf numFmtId="0" fontId="30" fillId="0" borderId="30" xfId="0" applyFont="1" applyBorder="1" applyAlignment="1">
      <alignment horizontal="center" wrapText="1"/>
    </xf>
    <xf numFmtId="0" fontId="30" fillId="0" borderId="31" xfId="0" applyFont="1" applyBorder="1" applyAlignment="1">
      <alignment horizontal="center" wrapText="1"/>
    </xf>
    <xf numFmtId="0" fontId="11" fillId="4" borderId="17" xfId="41" applyFont="1" applyFill="1" applyBorder="1" applyAlignment="1">
      <alignment horizontal="center" vertical="center"/>
    </xf>
    <xf numFmtId="9" fontId="14" fillId="16" borderId="16" xfId="44" applyFont="1" applyFill="1" applyBorder="1" applyAlignment="1">
      <alignment horizontal="center" vertical="center"/>
    </xf>
    <xf numFmtId="9" fontId="14" fillId="16" borderId="23" xfId="44" applyFont="1" applyFill="1" applyBorder="1" applyAlignment="1">
      <alignment horizontal="center" vertical="center"/>
    </xf>
    <xf numFmtId="0" fontId="11" fillId="18" borderId="17" xfId="41" applyFont="1" applyFill="1" applyBorder="1" applyAlignment="1">
      <alignment horizontal="center" vertical="center"/>
    </xf>
    <xf numFmtId="0" fontId="2" fillId="4" borderId="1" xfId="41" applyFill="1" applyBorder="1" applyAlignment="1">
      <alignment horizontal="center" vertical="center"/>
    </xf>
    <xf numFmtId="0" fontId="2" fillId="4" borderId="33" xfId="41" applyFill="1" applyBorder="1" applyAlignment="1">
      <alignment horizontal="center" vertical="center"/>
    </xf>
    <xf numFmtId="0" fontId="2" fillId="4" borderId="18" xfId="41" applyFill="1" applyBorder="1" applyAlignment="1">
      <alignment horizontal="center" vertical="center"/>
    </xf>
    <xf numFmtId="0" fontId="11" fillId="4" borderId="17" xfId="41" applyFont="1" applyFill="1" applyBorder="1" applyAlignment="1">
      <alignment horizontal="center" vertical="center" wrapText="1"/>
    </xf>
    <xf numFmtId="0" fontId="2" fillId="4" borderId="17" xfId="41" applyFill="1" applyBorder="1" applyAlignment="1">
      <alignment horizontal="center" vertical="center"/>
    </xf>
    <xf numFmtId="0" fontId="2" fillId="0" borderId="17" xfId="41" applyFill="1" applyBorder="1" applyAlignment="1">
      <alignment horizontal="center" vertical="center"/>
    </xf>
    <xf numFmtId="9" fontId="14" fillId="16" borderId="16" xfId="44" applyFont="1" applyFill="1" applyBorder="1" applyAlignment="1">
      <alignment horizontal="center"/>
    </xf>
    <xf numFmtId="9" fontId="14" fillId="16" borderId="23" xfId="44" applyFont="1" applyFill="1" applyBorder="1" applyAlignment="1">
      <alignment horizontal="center"/>
    </xf>
    <xf numFmtId="0" fontId="2" fillId="0" borderId="1" xfId="41" applyFill="1" applyBorder="1" applyAlignment="1">
      <alignment horizontal="center" vertical="center"/>
    </xf>
    <xf numFmtId="0" fontId="2" fillId="0" borderId="33" xfId="41" applyFill="1" applyBorder="1" applyAlignment="1">
      <alignment horizontal="center" vertical="center"/>
    </xf>
    <xf numFmtId="0" fontId="2" fillId="0" borderId="18" xfId="41" applyFill="1" applyBorder="1" applyAlignment="1">
      <alignment horizontal="center" vertical="center"/>
    </xf>
    <xf numFmtId="0" fontId="14" fillId="16" borderId="16" xfId="41" applyFont="1" applyFill="1" applyBorder="1" applyAlignment="1">
      <alignment horizontal="center" vertical="center"/>
    </xf>
    <xf numFmtId="0" fontId="14" fillId="16" borderId="19" xfId="41" applyFont="1" applyFill="1" applyBorder="1" applyAlignment="1">
      <alignment horizontal="center" vertical="center"/>
    </xf>
    <xf numFmtId="0" fontId="2" fillId="0" borderId="22" xfId="41" applyBorder="1" applyAlignment="1">
      <alignment horizontal="center" vertical="center" wrapText="1"/>
    </xf>
    <xf numFmtId="0" fontId="2" fillId="0" borderId="6" xfId="41" applyBorder="1" applyAlignment="1">
      <alignment horizontal="center" vertical="center" wrapText="1"/>
    </xf>
    <xf numFmtId="0" fontId="2" fillId="0" borderId="25" xfId="41" applyBorder="1" applyAlignment="1">
      <alignment horizontal="center" vertical="center" wrapText="1"/>
    </xf>
    <xf numFmtId="0" fontId="2" fillId="0" borderId="44" xfId="41" applyBorder="1" applyAlignment="1">
      <alignment horizontal="center" vertical="center" wrapText="1"/>
    </xf>
    <xf numFmtId="0" fontId="2" fillId="0" borderId="24" xfId="41" applyBorder="1" applyAlignment="1">
      <alignment horizontal="center" vertical="center" wrapText="1"/>
    </xf>
    <xf numFmtId="0" fontId="2" fillId="0" borderId="40" xfId="41" applyBorder="1" applyAlignment="1">
      <alignment horizontal="center" vertical="center" wrapText="1"/>
    </xf>
    <xf numFmtId="0" fontId="15" fillId="13" borderId="0" xfId="41" applyFont="1" applyFill="1" applyAlignment="1">
      <alignment horizontal="center" vertical="center"/>
    </xf>
    <xf numFmtId="0" fontId="10" fillId="7" borderId="42"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32" xfId="0" applyFont="1" applyFill="1" applyBorder="1" applyAlignment="1">
      <alignment horizontal="center" vertical="center"/>
    </xf>
    <xf numFmtId="165" fontId="2" fillId="0" borderId="17" xfId="16" applyNumberFormat="1" applyFont="1" applyFill="1" applyBorder="1" applyAlignment="1">
      <alignment horizontal="center" vertical="center"/>
    </xf>
    <xf numFmtId="0" fontId="11" fillId="4" borderId="17" xfId="41" applyFont="1" applyFill="1" applyBorder="1" applyAlignment="1">
      <alignment horizontal="center"/>
    </xf>
    <xf numFmtId="171" fontId="23" fillId="4" borderId="1" xfId="34" applyNumberFormat="1" applyFont="1" applyFill="1" applyBorder="1" applyAlignment="1">
      <alignment horizontal="center" vertical="center"/>
    </xf>
    <xf numFmtId="171" fontId="23" fillId="4" borderId="33" xfId="34" applyNumberFormat="1" applyFont="1" applyFill="1" applyBorder="1" applyAlignment="1">
      <alignment horizontal="center" vertical="center"/>
    </xf>
    <xf numFmtId="171" fontId="23" fillId="4" borderId="18" xfId="34" applyNumberFormat="1" applyFont="1" applyFill="1" applyBorder="1" applyAlignment="1">
      <alignment horizontal="center" vertical="center"/>
    </xf>
    <xf numFmtId="0" fontId="14" fillId="14" borderId="0" xfId="34" applyFont="1" applyFill="1" applyAlignment="1">
      <alignment horizontal="center" vertical="center"/>
    </xf>
    <xf numFmtId="165" fontId="2" fillId="4" borderId="17" xfId="16" applyNumberFormat="1" applyFont="1" applyFill="1" applyBorder="1" applyAlignment="1">
      <alignment horizontal="center" vertical="center"/>
    </xf>
    <xf numFmtId="0" fontId="11" fillId="4" borderId="16" xfId="43" applyFont="1" applyFill="1" applyBorder="1" applyAlignment="1">
      <alignment horizontal="center"/>
    </xf>
    <xf numFmtId="0" fontId="11" fillId="4" borderId="23" xfId="43" applyFont="1" applyFill="1" applyBorder="1" applyAlignment="1">
      <alignment horizontal="center"/>
    </xf>
    <xf numFmtId="0" fontId="11" fillId="4" borderId="19" xfId="43" applyFont="1" applyFill="1" applyBorder="1" applyAlignment="1">
      <alignment horizontal="center"/>
    </xf>
    <xf numFmtId="0" fontId="11" fillId="4" borderId="17" xfId="43" applyFont="1" applyFill="1" applyBorder="1" applyAlignment="1">
      <alignment horizontal="center"/>
    </xf>
    <xf numFmtId="165" fontId="2" fillId="0" borderId="22" xfId="41" applyNumberFormat="1" applyFont="1" applyBorder="1" applyAlignment="1">
      <alignment horizontal="center" vertical="center"/>
    </xf>
    <xf numFmtId="165" fontId="2" fillId="0" borderId="25" xfId="41" applyNumberFormat="1" applyFont="1" applyBorder="1" applyAlignment="1">
      <alignment horizontal="center" vertical="center"/>
    </xf>
    <xf numFmtId="165" fontId="2" fillId="0" borderId="24" xfId="41" applyNumberFormat="1" applyFont="1" applyBorder="1" applyAlignment="1">
      <alignment horizontal="center" vertical="center"/>
    </xf>
    <xf numFmtId="165" fontId="2" fillId="0" borderId="17" xfId="41" applyNumberFormat="1" applyFont="1" applyBorder="1" applyAlignment="1">
      <alignment horizontal="center" vertical="center"/>
    </xf>
    <xf numFmtId="0" fontId="10" fillId="7" borderId="28" xfId="0" applyFont="1" applyFill="1" applyBorder="1" applyAlignment="1">
      <alignment horizontal="center" vertical="center"/>
    </xf>
    <xf numFmtId="0" fontId="10" fillId="7" borderId="23" xfId="0" applyFont="1" applyFill="1" applyBorder="1" applyAlignment="1">
      <alignment horizontal="center" vertical="center"/>
    </xf>
    <xf numFmtId="0" fontId="10" fillId="7" borderId="43" xfId="0" applyFont="1" applyFill="1" applyBorder="1" applyAlignment="1">
      <alignment horizontal="center" vertical="center"/>
    </xf>
    <xf numFmtId="165" fontId="2" fillId="0" borderId="1" xfId="41" applyNumberFormat="1" applyFont="1" applyBorder="1" applyAlignment="1">
      <alignment horizontal="center" vertical="center"/>
    </xf>
    <xf numFmtId="165" fontId="2" fillId="0" borderId="33" xfId="41" applyNumberFormat="1" applyFont="1" applyBorder="1" applyAlignment="1">
      <alignment horizontal="center" vertical="center"/>
    </xf>
    <xf numFmtId="165" fontId="2" fillId="0" borderId="18" xfId="41" applyNumberFormat="1" applyFont="1" applyBorder="1" applyAlignment="1">
      <alignment horizontal="center" vertical="center"/>
    </xf>
    <xf numFmtId="0" fontId="11" fillId="4" borderId="16" xfId="41" applyFont="1" applyFill="1" applyBorder="1" applyAlignment="1">
      <alignment horizontal="center"/>
    </xf>
    <xf numFmtId="0" fontId="11" fillId="4" borderId="23" xfId="41" applyFont="1" applyFill="1" applyBorder="1" applyAlignment="1">
      <alignment horizontal="center"/>
    </xf>
    <xf numFmtId="0" fontId="11" fillId="4" borderId="19" xfId="41" applyFont="1" applyFill="1" applyBorder="1" applyAlignment="1">
      <alignment horizontal="center"/>
    </xf>
  </cellXfs>
  <cellStyles count="48">
    <cellStyle name="Cancel" xfId="34" xr:uid="{00000000-0005-0000-0000-000000000000}"/>
    <cellStyle name="Hipervínculo" xfId="2" builtinId="8" hidden="1"/>
    <cellStyle name="Hipervínculo" xfId="4" builtinId="8" hidden="1"/>
    <cellStyle name="Hipervínculo" xfId="6" builtinId="8" hidden="1"/>
    <cellStyle name="Hipervínculo" xfId="8" builtinId="8" hidden="1"/>
    <cellStyle name="Hipervínculo" xfId="12" builtinId="8" hidden="1"/>
    <cellStyle name="Hipervínculo" xfId="1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3" builtinId="9" hidden="1"/>
    <cellStyle name="Hipervínculo visitado" xfId="15" builtinId="9" hidden="1"/>
    <cellStyle name="Millares [0] 2" xfId="47" xr:uid="{00000000-0005-0000-0000-00000D000000}"/>
    <cellStyle name="Millares 2" xfId="45" xr:uid="{00000000-0005-0000-0000-00000E000000}"/>
    <cellStyle name="Moneda" xfId="16" builtinId="4"/>
    <cellStyle name="Moneda [0]" xfId="1" builtinId="7"/>
    <cellStyle name="Moneda [0] 2" xfId="29" xr:uid="{00000000-0005-0000-0000-000011000000}"/>
    <cellStyle name="Moneda [0] 3" xfId="30" xr:uid="{00000000-0005-0000-0000-000012000000}"/>
    <cellStyle name="Moneda [0] 4" xfId="32" xr:uid="{00000000-0005-0000-0000-000013000000}"/>
    <cellStyle name="Moneda [0] 4 2" xfId="42" xr:uid="{00000000-0005-0000-0000-000014000000}"/>
    <cellStyle name="Moneda [0] 5" xfId="37" xr:uid="{00000000-0005-0000-0000-000015000000}"/>
    <cellStyle name="Moneda 10" xfId="22" xr:uid="{00000000-0005-0000-0000-000016000000}"/>
    <cellStyle name="Moneda 2" xfId="19" xr:uid="{00000000-0005-0000-0000-000017000000}"/>
    <cellStyle name="Moneda 2 2" xfId="35" xr:uid="{00000000-0005-0000-0000-000018000000}"/>
    <cellStyle name="Moneda 3" xfId="46" xr:uid="{00000000-0005-0000-0000-000019000000}"/>
    <cellStyle name="Moneda 452" xfId="21" xr:uid="{00000000-0005-0000-0000-00001A000000}"/>
    <cellStyle name="Moneda 459" xfId="23" xr:uid="{00000000-0005-0000-0000-00001B000000}"/>
    <cellStyle name="Moneda 460" xfId="24" xr:uid="{00000000-0005-0000-0000-00001C000000}"/>
    <cellStyle name="Moneda 461" xfId="25" xr:uid="{00000000-0005-0000-0000-00001D000000}"/>
    <cellStyle name="Moneda 462" xfId="26" xr:uid="{00000000-0005-0000-0000-00001E000000}"/>
    <cellStyle name="Moneda 463" xfId="27" xr:uid="{00000000-0005-0000-0000-00001F000000}"/>
    <cellStyle name="Moneda 464" xfId="28" xr:uid="{00000000-0005-0000-0000-000020000000}"/>
    <cellStyle name="Normal" xfId="0" builtinId="0"/>
    <cellStyle name="Normal 2" xfId="17" xr:uid="{00000000-0005-0000-0000-000022000000}"/>
    <cellStyle name="Normal 2 2" xfId="10" xr:uid="{00000000-0005-0000-0000-000023000000}"/>
    <cellStyle name="Normal 3" xfId="18" xr:uid="{00000000-0005-0000-0000-000024000000}"/>
    <cellStyle name="Normal 4" xfId="31" xr:uid="{00000000-0005-0000-0000-000025000000}"/>
    <cellStyle name="Normal 4 2" xfId="41" xr:uid="{00000000-0005-0000-0000-000026000000}"/>
    <cellStyle name="Normal 5" xfId="20" xr:uid="{00000000-0005-0000-0000-000027000000}"/>
    <cellStyle name="Normal 6" xfId="36" xr:uid="{00000000-0005-0000-0000-000028000000}"/>
    <cellStyle name="Normal 6 2" xfId="43" xr:uid="{00000000-0005-0000-0000-000029000000}"/>
    <cellStyle name="Normal 7 2" xfId="11" xr:uid="{00000000-0005-0000-0000-00002A000000}"/>
    <cellStyle name="Normal_BAVARIA - NEGOCIACION F09 RADIO REGIONAL FINAL" xfId="39" xr:uid="{00000000-0005-0000-0000-00002B000000}"/>
    <cellStyle name="Porcentaje 12" xfId="40" xr:uid="{00000000-0005-0000-0000-00002C000000}"/>
    <cellStyle name="Porcentaje 2" xfId="33" xr:uid="{00000000-0005-0000-0000-00002D000000}"/>
    <cellStyle name="Porcentaje 3" xfId="38" xr:uid="{00000000-0005-0000-0000-00002E000000}"/>
    <cellStyle name="Porcentaje 4" xfId="44" xr:uid="{00000000-0005-0000-0000-00002F000000}"/>
  </cellStyles>
  <dxfs count="0"/>
  <tableStyles count="0" defaultTableStyle="TableStyleMedium9" defaultPivotStyle="PivotStyleMedium7"/>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1568450</xdr:colOff>
      <xdr:row>0</xdr:row>
      <xdr:rowOff>127000</xdr:rowOff>
    </xdr:from>
    <xdr:to>
      <xdr:col>0</xdr:col>
      <xdr:colOff>1788445</xdr:colOff>
      <xdr:row>0</xdr:row>
      <xdr:rowOff>635</xdr:rowOff>
    </xdr:to>
    <xdr:sp macro="" textlink="">
      <xdr:nvSpPr>
        <xdr:cNvPr id="2" name="Text Box 5">
          <a:extLst>
            <a:ext uri="{FF2B5EF4-FFF2-40B4-BE49-F238E27FC236}">
              <a16:creationId xmlns:a16="http://schemas.microsoft.com/office/drawing/2014/main" id="{2629D838-BE4C-4090-A85D-F307C3BF5DB4}"/>
            </a:ext>
          </a:extLst>
        </xdr:cNvPr>
        <xdr:cNvSpPr txBox="1">
          <a:spLocks noChangeArrowheads="1"/>
        </xdr:cNvSpPr>
      </xdr:nvSpPr>
      <xdr:spPr bwMode="auto">
        <a:xfrm>
          <a:off x="1568450" y="127000"/>
          <a:ext cx="219995" cy="35560"/>
        </a:xfrm>
        <a:prstGeom prst="rect">
          <a:avLst/>
        </a:prstGeom>
        <a:noFill/>
        <a:ln w="9525">
          <a:noFill/>
          <a:miter lim="800000"/>
          <a:headEnd/>
          <a:tailEnd/>
        </a:ln>
      </xdr:spPr>
      <xdr:txBody>
        <a:bodyPr vertOverflow="clip" wrap="square" lIns="36576" tIns="32004" rIns="0" bIns="0" anchor="t" upright="1"/>
        <a:lstStyle/>
        <a:p>
          <a:pPr algn="l" rtl="0">
            <a:defRPr sz="1000"/>
          </a:pPr>
          <a:r>
            <a:rPr lang="es-CO" sz="1400" b="1" i="0" u="none" strike="noStrike" baseline="0">
              <a:solidFill>
                <a:srgbClr val="FFFFFF"/>
              </a:solidFill>
              <a:latin typeface="Trebuchet MS"/>
            </a:rPr>
            <a:t>8</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0</xdr:col>
      <xdr:colOff>1946451</xdr:colOff>
      <xdr:row>3</xdr:row>
      <xdr:rowOff>114300</xdr:rowOff>
    </xdr:to>
    <xdr:pic>
      <xdr:nvPicPr>
        <xdr:cNvPr id="2" name="Imagen 1" descr="Resultado de imagen para canal 13">
          <a:extLst>
            <a:ext uri="{FF2B5EF4-FFF2-40B4-BE49-F238E27FC236}">
              <a16:creationId xmlns:a16="http://schemas.microsoft.com/office/drawing/2014/main" id="{3F08237C-E003-41F8-A07F-762BA263A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76200"/>
          <a:ext cx="1882374"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1"/>
  <sheetViews>
    <sheetView showGridLines="0" tabSelected="1" zoomScale="90" zoomScaleNormal="90" workbookViewId="0">
      <selection activeCell="E3" sqref="E3"/>
    </sheetView>
  </sheetViews>
  <sheetFormatPr baseColWidth="10" defaultColWidth="8" defaultRowHeight="15" x14ac:dyDescent="0.25"/>
  <cols>
    <col min="1" max="1" width="13" style="281" customWidth="1"/>
    <col min="2" max="2" width="13.375" style="281" customWidth="1"/>
    <col min="3" max="3" width="21" style="281" bestFit="1" customWidth="1"/>
    <col min="4" max="4" width="20.5" style="281" customWidth="1"/>
    <col min="5" max="5" width="23.25" style="281" customWidth="1"/>
    <col min="6" max="7" width="18.5" style="281" bestFit="1" customWidth="1"/>
    <col min="8" max="8" width="18.75" style="281" customWidth="1"/>
    <col min="9" max="10" width="14.625" style="281" bestFit="1" customWidth="1"/>
    <col min="11" max="11" width="15.375" style="281" bestFit="1" customWidth="1"/>
    <col min="12" max="12" width="12.625" style="281" bestFit="1" customWidth="1"/>
    <col min="13" max="16384" width="8" style="281"/>
  </cols>
  <sheetData>
    <row r="1" spans="1:10" ht="18" x14ac:dyDescent="0.25">
      <c r="A1" s="382" t="s">
        <v>585</v>
      </c>
      <c r="B1" s="382"/>
      <c r="C1" s="382"/>
      <c r="D1" s="382"/>
      <c r="E1" s="382"/>
    </row>
    <row r="2" spans="1:10" ht="15.75" x14ac:dyDescent="0.25">
      <c r="A2" s="360"/>
      <c r="B2" s="360"/>
      <c r="C2" s="360"/>
      <c r="D2" s="360"/>
      <c r="E2" s="360"/>
    </row>
    <row r="3" spans="1:10" ht="15.75" x14ac:dyDescent="0.25">
      <c r="A3" s="361" t="s">
        <v>584</v>
      </c>
      <c r="B3" s="383"/>
      <c r="C3" s="384"/>
      <c r="D3" s="362"/>
      <c r="E3" s="363"/>
    </row>
    <row r="5" spans="1:10" s="276" customFormat="1" x14ac:dyDescent="0.25"/>
    <row r="6" spans="1:10" s="276" customFormat="1" x14ac:dyDescent="0.25">
      <c r="B6" s="281"/>
      <c r="C6" s="281"/>
      <c r="D6" s="281"/>
      <c r="E6" s="281"/>
    </row>
    <row r="7" spans="1:10" s="285" customFormat="1" ht="31.5" x14ac:dyDescent="0.25">
      <c r="B7" s="125" t="s">
        <v>175</v>
      </c>
      <c r="C7" s="125" t="s">
        <v>176</v>
      </c>
      <c r="D7" s="125" t="s">
        <v>177</v>
      </c>
      <c r="E7" s="125" t="s">
        <v>179</v>
      </c>
      <c r="F7" s="3" t="s">
        <v>42</v>
      </c>
      <c r="G7" s="353" t="s">
        <v>582</v>
      </c>
      <c r="H7" s="353" t="s">
        <v>583</v>
      </c>
      <c r="I7" s="1" t="s">
        <v>2</v>
      </c>
      <c r="J7" s="2" t="s">
        <v>3</v>
      </c>
    </row>
    <row r="8" spans="1:10" s="307" customFormat="1" ht="15" customHeight="1" x14ac:dyDescent="0.25">
      <c r="A8" s="376" t="s">
        <v>315</v>
      </c>
      <c r="B8" s="385" t="s">
        <v>342</v>
      </c>
      <c r="C8" s="304" t="s">
        <v>184</v>
      </c>
      <c r="D8" s="304" t="s">
        <v>185</v>
      </c>
      <c r="E8" s="305" t="s">
        <v>330</v>
      </c>
      <c r="F8" s="306"/>
      <c r="G8" s="306"/>
      <c r="H8" s="306"/>
      <c r="I8" s="306">
        <f t="shared" ref="I8:I15" si="0">F8*19%</f>
        <v>0</v>
      </c>
      <c r="J8" s="306">
        <f t="shared" ref="J8:J15" si="1">SUM(F8:I8)</f>
        <v>0</v>
      </c>
    </row>
    <row r="9" spans="1:10" s="309" customFormat="1" x14ac:dyDescent="0.25">
      <c r="A9" s="377"/>
      <c r="B9" s="386"/>
      <c r="C9" s="304" t="s">
        <v>184</v>
      </c>
      <c r="D9" s="308" t="s">
        <v>341</v>
      </c>
      <c r="E9" s="305" t="s">
        <v>330</v>
      </c>
      <c r="F9" s="306"/>
      <c r="G9" s="306"/>
      <c r="H9" s="306"/>
      <c r="I9" s="306">
        <f t="shared" si="0"/>
        <v>0</v>
      </c>
      <c r="J9" s="306">
        <f t="shared" si="1"/>
        <v>0</v>
      </c>
    </row>
    <row r="10" spans="1:10" s="307" customFormat="1" x14ac:dyDescent="0.25">
      <c r="A10" s="377"/>
      <c r="B10" s="386"/>
      <c r="C10" s="304" t="s">
        <v>340</v>
      </c>
      <c r="D10" s="304" t="s">
        <v>339</v>
      </c>
      <c r="E10" s="305" t="s">
        <v>330</v>
      </c>
      <c r="F10" s="306"/>
      <c r="G10" s="306"/>
      <c r="H10" s="306"/>
      <c r="I10" s="306">
        <f t="shared" si="0"/>
        <v>0</v>
      </c>
      <c r="J10" s="306">
        <f t="shared" si="1"/>
        <v>0</v>
      </c>
    </row>
    <row r="11" spans="1:10" s="307" customFormat="1" x14ac:dyDescent="0.25">
      <c r="A11" s="377"/>
      <c r="B11" s="386"/>
      <c r="C11" s="304" t="s">
        <v>338</v>
      </c>
      <c r="D11" s="304" t="s">
        <v>337</v>
      </c>
      <c r="E11" s="305" t="s">
        <v>330</v>
      </c>
      <c r="F11" s="306"/>
      <c r="G11" s="306"/>
      <c r="H11" s="306"/>
      <c r="I11" s="306">
        <f t="shared" si="0"/>
        <v>0</v>
      </c>
      <c r="J11" s="306">
        <f t="shared" si="1"/>
        <v>0</v>
      </c>
    </row>
    <row r="12" spans="1:10" s="276" customFormat="1" ht="15.75" x14ac:dyDescent="0.25">
      <c r="A12" s="377"/>
      <c r="B12" s="386"/>
      <c r="C12" s="227" t="s">
        <v>336</v>
      </c>
      <c r="D12" s="227" t="s">
        <v>333</v>
      </c>
      <c r="E12" s="305" t="s">
        <v>330</v>
      </c>
      <c r="F12" s="294"/>
      <c r="G12" s="294"/>
      <c r="H12" s="294"/>
      <c r="I12" s="306">
        <f t="shared" si="0"/>
        <v>0</v>
      </c>
      <c r="J12" s="306">
        <f t="shared" si="1"/>
        <v>0</v>
      </c>
    </row>
    <row r="13" spans="1:10" s="276" customFormat="1" ht="15.75" x14ac:dyDescent="0.25">
      <c r="A13" s="377"/>
      <c r="B13" s="386"/>
      <c r="C13" s="227" t="s">
        <v>335</v>
      </c>
      <c r="D13" s="227" t="s">
        <v>333</v>
      </c>
      <c r="E13" s="305" t="s">
        <v>330</v>
      </c>
      <c r="F13" s="294"/>
      <c r="G13" s="294"/>
      <c r="H13" s="294"/>
      <c r="I13" s="306">
        <f t="shared" si="0"/>
        <v>0</v>
      </c>
      <c r="J13" s="306">
        <f t="shared" si="1"/>
        <v>0</v>
      </c>
    </row>
    <row r="14" spans="1:10" s="276" customFormat="1" ht="15.75" x14ac:dyDescent="0.25">
      <c r="A14" s="377"/>
      <c r="B14" s="386"/>
      <c r="C14" s="227" t="s">
        <v>334</v>
      </c>
      <c r="D14" s="227" t="s">
        <v>333</v>
      </c>
      <c r="E14" s="305" t="s">
        <v>330</v>
      </c>
      <c r="F14" s="294"/>
      <c r="G14" s="294"/>
      <c r="H14" s="294"/>
      <c r="I14" s="306">
        <f t="shared" si="0"/>
        <v>0</v>
      </c>
      <c r="J14" s="306">
        <f t="shared" si="1"/>
        <v>0</v>
      </c>
    </row>
    <row r="15" spans="1:10" s="276" customFormat="1" ht="15.75" x14ac:dyDescent="0.25">
      <c r="A15" s="378"/>
      <c r="B15" s="387"/>
      <c r="C15" s="227" t="s">
        <v>332</v>
      </c>
      <c r="D15" s="227" t="s">
        <v>331</v>
      </c>
      <c r="E15" s="305" t="s">
        <v>330</v>
      </c>
      <c r="F15" s="294"/>
      <c r="G15" s="294"/>
      <c r="H15" s="294"/>
      <c r="I15" s="306">
        <f t="shared" si="0"/>
        <v>0</v>
      </c>
      <c r="J15" s="306">
        <f t="shared" si="1"/>
        <v>0</v>
      </c>
    </row>
    <row r="16" spans="1:10" s="276" customFormat="1" ht="15.75" x14ac:dyDescent="0.25">
      <c r="D16" s="310"/>
      <c r="E16" s="311"/>
      <c r="F16" s="310"/>
    </row>
    <row r="17" spans="1:10" s="312" customFormat="1" x14ac:dyDescent="0.25">
      <c r="C17" s="313"/>
    </row>
    <row r="18" spans="1:10" s="314" customFormat="1" ht="31.5" x14ac:dyDescent="0.25">
      <c r="C18" s="141" t="s">
        <v>364</v>
      </c>
      <c r="D18" s="142" t="s">
        <v>176</v>
      </c>
      <c r="E18" s="142" t="s">
        <v>175</v>
      </c>
      <c r="F18" s="3" t="s">
        <v>42</v>
      </c>
      <c r="G18" s="353" t="s">
        <v>582</v>
      </c>
      <c r="H18" s="353" t="s">
        <v>583</v>
      </c>
      <c r="I18" s="1" t="s">
        <v>2</v>
      </c>
      <c r="J18" s="2" t="s">
        <v>3</v>
      </c>
    </row>
    <row r="19" spans="1:10" s="315" customFormat="1" ht="38.25" x14ac:dyDescent="0.25">
      <c r="A19" s="370" t="s">
        <v>208</v>
      </c>
      <c r="B19" s="370" t="s">
        <v>579</v>
      </c>
      <c r="C19" s="316" t="s">
        <v>397</v>
      </c>
      <c r="D19" s="91" t="s">
        <v>398</v>
      </c>
      <c r="E19" s="145" t="s">
        <v>399</v>
      </c>
      <c r="F19" s="146"/>
      <c r="G19" s="146"/>
      <c r="H19" s="146"/>
      <c r="I19" s="317"/>
      <c r="J19" s="317"/>
    </row>
    <row r="20" spans="1:10" s="315" customFormat="1" x14ac:dyDescent="0.25">
      <c r="A20" s="371"/>
      <c r="B20" s="371"/>
      <c r="C20" s="316" t="s">
        <v>400</v>
      </c>
      <c r="D20" s="359" t="s">
        <v>401</v>
      </c>
      <c r="E20" s="318" t="s">
        <v>402</v>
      </c>
      <c r="F20" s="146"/>
      <c r="G20" s="146"/>
      <c r="H20" s="146"/>
      <c r="I20" s="317"/>
      <c r="J20" s="317"/>
    </row>
    <row r="21" spans="1:10" s="315" customFormat="1" x14ac:dyDescent="0.25">
      <c r="A21" s="371"/>
      <c r="B21" s="371"/>
      <c r="C21" s="316" t="s">
        <v>403</v>
      </c>
      <c r="D21" s="359" t="s">
        <v>404</v>
      </c>
      <c r="E21" s="92" t="s">
        <v>405</v>
      </c>
      <c r="F21" s="146"/>
      <c r="G21" s="146"/>
      <c r="H21" s="146"/>
      <c r="I21" s="317"/>
      <c r="J21" s="317"/>
    </row>
    <row r="22" spans="1:10" s="315" customFormat="1" x14ac:dyDescent="0.25">
      <c r="A22" s="371"/>
      <c r="B22" s="371"/>
      <c r="C22" s="316" t="s">
        <v>406</v>
      </c>
      <c r="D22" s="359" t="s">
        <v>407</v>
      </c>
      <c r="E22" s="318" t="s">
        <v>408</v>
      </c>
      <c r="F22" s="146"/>
      <c r="G22" s="146"/>
      <c r="H22" s="146"/>
      <c r="I22" s="317"/>
      <c r="J22" s="317"/>
    </row>
    <row r="23" spans="1:10" s="315" customFormat="1" ht="409.5" customHeight="1" x14ac:dyDescent="0.25">
      <c r="A23" s="371"/>
      <c r="B23" s="371"/>
      <c r="C23" s="316" t="s">
        <v>409</v>
      </c>
      <c r="D23" s="359" t="s">
        <v>410</v>
      </c>
      <c r="E23" s="150" t="s">
        <v>411</v>
      </c>
      <c r="F23" s="146"/>
      <c r="G23" s="146"/>
      <c r="H23" s="146"/>
      <c r="I23" s="317"/>
      <c r="J23" s="317"/>
    </row>
    <row r="24" spans="1:10" s="319" customFormat="1" x14ac:dyDescent="0.25">
      <c r="A24" s="371"/>
      <c r="B24" s="371"/>
      <c r="C24" s="320" t="s">
        <v>412</v>
      </c>
      <c r="D24" s="153" t="s">
        <v>413</v>
      </c>
      <c r="E24" s="321" t="s">
        <v>412</v>
      </c>
      <c r="F24" s="146"/>
      <c r="G24" s="146"/>
      <c r="H24" s="146"/>
      <c r="I24" s="317"/>
      <c r="J24" s="317"/>
    </row>
    <row r="25" spans="1:10" s="319" customFormat="1" ht="38.25" customHeight="1" x14ac:dyDescent="0.25">
      <c r="A25" s="371"/>
      <c r="B25" s="371"/>
      <c r="C25" s="320" t="s">
        <v>414</v>
      </c>
      <c r="D25" s="155" t="s">
        <v>415</v>
      </c>
      <c r="E25" s="156" t="s">
        <v>416</v>
      </c>
      <c r="F25" s="146"/>
      <c r="G25" s="146"/>
      <c r="H25" s="146"/>
      <c r="I25" s="317"/>
      <c r="J25" s="317"/>
    </row>
    <row r="26" spans="1:10" s="319" customFormat="1" ht="25.5" x14ac:dyDescent="0.25">
      <c r="A26" s="371"/>
      <c r="B26" s="371"/>
      <c r="C26" s="320" t="s">
        <v>417</v>
      </c>
      <c r="D26" s="91" t="s">
        <v>418</v>
      </c>
      <c r="E26" s="92" t="s">
        <v>419</v>
      </c>
      <c r="F26" s="146"/>
      <c r="G26" s="146"/>
      <c r="H26" s="146"/>
      <c r="I26" s="317"/>
      <c r="J26" s="317"/>
    </row>
    <row r="27" spans="1:10" s="319" customFormat="1" x14ac:dyDescent="0.25">
      <c r="A27" s="371"/>
      <c r="B27" s="371"/>
      <c r="C27" s="320" t="s">
        <v>420</v>
      </c>
      <c r="D27" s="91" t="s">
        <v>421</v>
      </c>
      <c r="E27" s="321" t="s">
        <v>420</v>
      </c>
      <c r="F27" s="146"/>
      <c r="G27" s="146"/>
      <c r="H27" s="146"/>
      <c r="I27" s="317"/>
      <c r="J27" s="317"/>
    </row>
    <row r="28" spans="1:10" s="319" customFormat="1" ht="191.25" customHeight="1" x14ac:dyDescent="0.25">
      <c r="A28" s="371"/>
      <c r="B28" s="371"/>
      <c r="C28" s="320" t="s">
        <v>422</v>
      </c>
      <c r="D28" s="91" t="s">
        <v>423</v>
      </c>
      <c r="E28" s="92" t="s">
        <v>424</v>
      </c>
      <c r="F28" s="146"/>
      <c r="G28" s="146"/>
      <c r="H28" s="146"/>
      <c r="I28" s="317"/>
      <c r="J28" s="317"/>
    </row>
    <row r="29" spans="1:10" s="319" customFormat="1" ht="25.5" x14ac:dyDescent="0.25">
      <c r="A29" s="371"/>
      <c r="B29" s="371"/>
      <c r="C29" s="322" t="s">
        <v>425</v>
      </c>
      <c r="D29" s="158" t="s">
        <v>426</v>
      </c>
      <c r="E29" s="321"/>
      <c r="F29" s="146"/>
      <c r="G29" s="146"/>
      <c r="H29" s="146"/>
      <c r="I29" s="317"/>
      <c r="J29" s="317"/>
    </row>
    <row r="30" spans="1:10" s="319" customFormat="1" ht="114.75" customHeight="1" x14ac:dyDescent="0.25">
      <c r="A30" s="371"/>
      <c r="B30" s="371"/>
      <c r="C30" s="320" t="s">
        <v>427</v>
      </c>
      <c r="D30" s="91" t="s">
        <v>428</v>
      </c>
      <c r="E30" s="92" t="s">
        <v>429</v>
      </c>
      <c r="F30" s="146"/>
      <c r="G30" s="146"/>
      <c r="H30" s="146"/>
      <c r="I30" s="317"/>
      <c r="J30" s="317"/>
    </row>
    <row r="31" spans="1:10" s="319" customFormat="1" ht="216.75" customHeight="1" x14ac:dyDescent="0.25">
      <c r="A31" s="371"/>
      <c r="B31" s="371"/>
      <c r="C31" s="320" t="s">
        <v>430</v>
      </c>
      <c r="D31" s="155" t="s">
        <v>431</v>
      </c>
      <c r="E31" s="159" t="s">
        <v>432</v>
      </c>
      <c r="F31" s="146"/>
      <c r="G31" s="146"/>
      <c r="H31" s="146"/>
      <c r="I31" s="317"/>
      <c r="J31" s="317"/>
    </row>
    <row r="32" spans="1:10" s="319" customFormat="1" ht="89.25" customHeight="1" x14ac:dyDescent="0.25">
      <c r="A32" s="371"/>
      <c r="B32" s="371"/>
      <c r="C32" s="320" t="s">
        <v>433</v>
      </c>
      <c r="D32" s="91" t="s">
        <v>434</v>
      </c>
      <c r="E32" s="92" t="s">
        <v>435</v>
      </c>
      <c r="F32" s="146"/>
      <c r="G32" s="146"/>
      <c r="H32" s="146"/>
      <c r="I32" s="317"/>
      <c r="J32" s="317"/>
    </row>
    <row r="33" spans="1:10" s="319" customFormat="1" ht="229.5" customHeight="1" x14ac:dyDescent="0.25">
      <c r="A33" s="371"/>
      <c r="B33" s="371"/>
      <c r="C33" s="320" t="s">
        <v>436</v>
      </c>
      <c r="D33" s="91" t="s">
        <v>437</v>
      </c>
      <c r="E33" s="160" t="s">
        <v>438</v>
      </c>
      <c r="F33" s="146"/>
      <c r="G33" s="146"/>
      <c r="H33" s="146"/>
      <c r="I33" s="317"/>
      <c r="J33" s="317"/>
    </row>
    <row r="34" spans="1:10" s="319" customFormat="1" x14ac:dyDescent="0.25">
      <c r="A34" s="371"/>
      <c r="B34" s="371"/>
      <c r="C34" s="320" t="s">
        <v>439</v>
      </c>
      <c r="D34" s="153" t="s">
        <v>440</v>
      </c>
      <c r="E34" s="321"/>
      <c r="F34" s="146"/>
      <c r="G34" s="146"/>
      <c r="H34" s="146"/>
      <c r="I34" s="317"/>
      <c r="J34" s="317"/>
    </row>
    <row r="35" spans="1:10" s="319" customFormat="1" x14ac:dyDescent="0.25">
      <c r="A35" s="371"/>
      <c r="B35" s="371"/>
      <c r="C35" s="320" t="s">
        <v>441</v>
      </c>
      <c r="D35" s="91" t="s">
        <v>442</v>
      </c>
      <c r="E35" s="92" t="s">
        <v>441</v>
      </c>
      <c r="F35" s="146"/>
      <c r="G35" s="146"/>
      <c r="H35" s="146"/>
      <c r="I35" s="317"/>
      <c r="J35" s="317"/>
    </row>
    <row r="36" spans="1:10" s="319" customFormat="1" x14ac:dyDescent="0.25">
      <c r="A36" s="371"/>
      <c r="B36" s="371"/>
      <c r="C36" s="320" t="s">
        <v>443</v>
      </c>
      <c r="D36" s="91" t="s">
        <v>444</v>
      </c>
      <c r="E36" s="92" t="s">
        <v>443</v>
      </c>
      <c r="F36" s="146"/>
      <c r="G36" s="146"/>
      <c r="H36" s="146"/>
      <c r="I36" s="317"/>
      <c r="J36" s="317"/>
    </row>
    <row r="37" spans="1:10" s="319" customFormat="1" ht="25.5" x14ac:dyDescent="0.25">
      <c r="A37" s="371"/>
      <c r="B37" s="371"/>
      <c r="C37" s="320" t="s">
        <v>445</v>
      </c>
      <c r="D37" s="91" t="s">
        <v>446</v>
      </c>
      <c r="E37" s="92" t="s">
        <v>447</v>
      </c>
      <c r="F37" s="146"/>
      <c r="G37" s="146"/>
      <c r="H37" s="146"/>
      <c r="I37" s="317"/>
      <c r="J37" s="317"/>
    </row>
    <row r="38" spans="1:10" s="319" customFormat="1" ht="25.5" x14ac:dyDescent="0.25">
      <c r="A38" s="371"/>
      <c r="B38" s="371"/>
      <c r="C38" s="320" t="s">
        <v>448</v>
      </c>
      <c r="D38" s="91" t="s">
        <v>449</v>
      </c>
      <c r="E38" s="92" t="s">
        <v>450</v>
      </c>
      <c r="F38" s="146"/>
      <c r="G38" s="146"/>
      <c r="H38" s="146"/>
      <c r="I38" s="317"/>
      <c r="J38" s="317"/>
    </row>
    <row r="39" spans="1:10" s="319" customFormat="1" ht="76.5" customHeight="1" x14ac:dyDescent="0.25">
      <c r="A39" s="371"/>
      <c r="B39" s="371"/>
      <c r="C39" s="320" t="s">
        <v>451</v>
      </c>
      <c r="D39" s="91" t="s">
        <v>452</v>
      </c>
      <c r="E39" s="92" t="s">
        <v>453</v>
      </c>
      <c r="F39" s="146"/>
      <c r="G39" s="146"/>
      <c r="H39" s="146"/>
      <c r="I39" s="317"/>
      <c r="J39" s="317"/>
    </row>
    <row r="40" spans="1:10" s="319" customFormat="1" ht="409.5" customHeight="1" x14ac:dyDescent="0.25">
      <c r="A40" s="371"/>
      <c r="B40" s="371"/>
      <c r="C40" s="320" t="s">
        <v>454</v>
      </c>
      <c r="D40" s="91" t="s">
        <v>455</v>
      </c>
      <c r="E40" s="323" t="s">
        <v>456</v>
      </c>
      <c r="F40" s="146"/>
      <c r="G40" s="146"/>
      <c r="H40" s="146"/>
      <c r="I40" s="317"/>
      <c r="J40" s="317"/>
    </row>
    <row r="41" spans="1:10" s="319" customFormat="1" ht="51" customHeight="1" x14ac:dyDescent="0.25">
      <c r="A41" s="371"/>
      <c r="B41" s="371"/>
      <c r="C41" s="320" t="s">
        <v>457</v>
      </c>
      <c r="D41" s="91" t="s">
        <v>458</v>
      </c>
      <c r="E41" s="324" t="s">
        <v>459</v>
      </c>
      <c r="F41" s="146"/>
      <c r="G41" s="146"/>
      <c r="H41" s="146"/>
      <c r="I41" s="317"/>
      <c r="J41" s="317"/>
    </row>
    <row r="42" spans="1:10" s="319" customFormat="1" x14ac:dyDescent="0.25">
      <c r="A42" s="371"/>
      <c r="B42" s="371"/>
      <c r="C42" s="320" t="s">
        <v>460</v>
      </c>
      <c r="D42" s="91" t="s">
        <v>461</v>
      </c>
      <c r="E42" s="324"/>
      <c r="F42" s="146"/>
      <c r="G42" s="146"/>
      <c r="H42" s="146"/>
      <c r="I42" s="317"/>
      <c r="J42" s="317"/>
    </row>
    <row r="43" spans="1:10" s="319" customFormat="1" x14ac:dyDescent="0.25">
      <c r="A43" s="371"/>
      <c r="B43" s="371"/>
      <c r="C43" s="320" t="s">
        <v>303</v>
      </c>
      <c r="D43" s="91" t="s">
        <v>462</v>
      </c>
      <c r="E43" s="324"/>
      <c r="F43" s="146"/>
      <c r="G43" s="146"/>
      <c r="H43" s="146"/>
      <c r="I43" s="317"/>
      <c r="J43" s="317"/>
    </row>
    <row r="44" spans="1:10" s="319" customFormat="1" ht="33.75" customHeight="1" x14ac:dyDescent="0.25">
      <c r="A44" s="371"/>
      <c r="B44" s="371"/>
      <c r="C44" s="320" t="s">
        <v>248</v>
      </c>
      <c r="D44" s="91" t="s">
        <v>463</v>
      </c>
      <c r="E44" s="323" t="s">
        <v>464</v>
      </c>
      <c r="F44" s="146"/>
      <c r="G44" s="146"/>
      <c r="H44" s="146"/>
      <c r="I44" s="317"/>
      <c r="J44" s="317"/>
    </row>
    <row r="45" spans="1:10" s="319" customFormat="1" ht="178.5" customHeight="1" x14ac:dyDescent="0.25">
      <c r="A45" s="371"/>
      <c r="B45" s="371"/>
      <c r="C45" s="320" t="s">
        <v>465</v>
      </c>
      <c r="D45" s="91" t="s">
        <v>466</v>
      </c>
      <c r="E45" s="325" t="s">
        <v>467</v>
      </c>
      <c r="F45" s="146"/>
      <c r="G45" s="146"/>
      <c r="H45" s="146"/>
      <c r="I45" s="317"/>
      <c r="J45" s="317"/>
    </row>
    <row r="46" spans="1:10" s="319" customFormat="1" x14ac:dyDescent="0.25">
      <c r="A46" s="371"/>
      <c r="B46" s="371"/>
      <c r="C46" s="320" t="s">
        <v>468</v>
      </c>
      <c r="D46" s="91" t="s">
        <v>469</v>
      </c>
      <c r="E46" s="325"/>
      <c r="F46" s="146"/>
      <c r="G46" s="146"/>
      <c r="H46" s="146"/>
      <c r="I46" s="317"/>
      <c r="J46" s="317"/>
    </row>
    <row r="47" spans="1:10" s="319" customFormat="1" ht="51" customHeight="1" x14ac:dyDescent="0.25">
      <c r="A47" s="371"/>
      <c r="B47" s="371"/>
      <c r="C47" s="320" t="s">
        <v>470</v>
      </c>
      <c r="D47" s="155" t="s">
        <v>471</v>
      </c>
      <c r="E47" s="159" t="s">
        <v>472</v>
      </c>
      <c r="F47" s="146"/>
      <c r="G47" s="146"/>
      <c r="H47" s="146"/>
      <c r="I47" s="317"/>
      <c r="J47" s="317"/>
    </row>
    <row r="48" spans="1:10" s="319" customFormat="1" x14ac:dyDescent="0.25">
      <c r="A48" s="372"/>
      <c r="B48" s="372"/>
      <c r="C48" s="320" t="s">
        <v>473</v>
      </c>
      <c r="D48" s="155" t="s">
        <v>474</v>
      </c>
      <c r="E48" s="163" t="s">
        <v>473</v>
      </c>
      <c r="F48" s="146"/>
      <c r="G48" s="146"/>
      <c r="H48" s="146"/>
      <c r="I48" s="317"/>
      <c r="J48" s="317"/>
    </row>
    <row r="49" spans="1:11" s="276" customFormat="1" x14ac:dyDescent="0.25"/>
    <row r="50" spans="1:11" s="276" customFormat="1" x14ac:dyDescent="0.25"/>
    <row r="51" spans="1:11" s="276" customFormat="1" x14ac:dyDescent="0.25">
      <c r="B51" s="281"/>
      <c r="C51" s="281"/>
      <c r="D51" s="281"/>
      <c r="E51" s="281"/>
      <c r="F51" s="281"/>
    </row>
    <row r="52" spans="1:11" s="276" customFormat="1" ht="31.5" x14ac:dyDescent="0.25">
      <c r="B52" s="75" t="s">
        <v>343</v>
      </c>
      <c r="C52" s="76" t="s">
        <v>177</v>
      </c>
      <c r="D52" s="75" t="s">
        <v>345</v>
      </c>
      <c r="E52" s="75" t="s">
        <v>63</v>
      </c>
      <c r="F52" s="76" t="s">
        <v>344</v>
      </c>
      <c r="G52" s="3" t="s">
        <v>487</v>
      </c>
      <c r="H52" s="353" t="s">
        <v>582</v>
      </c>
      <c r="I52" s="353" t="s">
        <v>583</v>
      </c>
      <c r="J52" s="1" t="s">
        <v>2</v>
      </c>
      <c r="K52" s="2" t="s">
        <v>3</v>
      </c>
    </row>
    <row r="53" spans="1:11" s="276" customFormat="1" ht="15" customHeight="1" x14ac:dyDescent="0.25">
      <c r="A53" s="376" t="s">
        <v>486</v>
      </c>
      <c r="B53" s="165" t="s">
        <v>49</v>
      </c>
      <c r="C53" s="326" t="s">
        <v>346</v>
      </c>
      <c r="D53" s="327" t="s">
        <v>69</v>
      </c>
      <c r="E53" s="327" t="s">
        <v>347</v>
      </c>
      <c r="F53" s="327" t="s">
        <v>348</v>
      </c>
      <c r="G53" s="328"/>
      <c r="H53" s="328"/>
      <c r="I53" s="328"/>
      <c r="J53" s="328"/>
      <c r="K53" s="328"/>
    </row>
    <row r="54" spans="1:11" s="276" customFormat="1" x14ac:dyDescent="0.25">
      <c r="A54" s="377"/>
      <c r="B54" s="79" t="s">
        <v>46</v>
      </c>
      <c r="C54" s="329" t="s">
        <v>349</v>
      </c>
      <c r="D54" s="330" t="s">
        <v>350</v>
      </c>
      <c r="E54" s="331" t="s">
        <v>351</v>
      </c>
      <c r="F54" s="332" t="s">
        <v>348</v>
      </c>
      <c r="G54" s="328"/>
      <c r="H54" s="328"/>
      <c r="I54" s="328"/>
      <c r="J54" s="328"/>
      <c r="K54" s="328"/>
    </row>
    <row r="55" spans="1:11" s="276" customFormat="1" x14ac:dyDescent="0.25">
      <c r="A55" s="377"/>
      <c r="B55" s="79" t="s">
        <v>50</v>
      </c>
      <c r="C55" s="333" t="s">
        <v>352</v>
      </c>
      <c r="D55" s="334" t="s">
        <v>69</v>
      </c>
      <c r="E55" s="335" t="s">
        <v>353</v>
      </c>
      <c r="F55" s="334" t="s">
        <v>348</v>
      </c>
      <c r="G55" s="328"/>
      <c r="H55" s="328"/>
      <c r="I55" s="328"/>
      <c r="J55" s="328"/>
      <c r="K55" s="328"/>
    </row>
    <row r="56" spans="1:11" s="276" customFormat="1" x14ac:dyDescent="0.25">
      <c r="A56" s="377"/>
      <c r="B56" s="83" t="s">
        <v>354</v>
      </c>
      <c r="C56" s="336" t="s">
        <v>355</v>
      </c>
      <c r="D56" s="337" t="s">
        <v>356</v>
      </c>
      <c r="E56" s="337" t="s">
        <v>357</v>
      </c>
      <c r="F56" s="337" t="s">
        <v>348</v>
      </c>
      <c r="G56" s="328"/>
      <c r="H56" s="328"/>
      <c r="I56" s="328"/>
      <c r="J56" s="328"/>
      <c r="K56" s="328"/>
    </row>
    <row r="57" spans="1:11" s="276" customFormat="1" x14ac:dyDescent="0.25">
      <c r="A57" s="377"/>
      <c r="B57" s="83" t="s">
        <v>358</v>
      </c>
      <c r="C57" s="338" t="s">
        <v>127</v>
      </c>
      <c r="D57" s="339" t="s">
        <v>350</v>
      </c>
      <c r="E57" s="340" t="s">
        <v>359</v>
      </c>
      <c r="F57" s="337" t="s">
        <v>348</v>
      </c>
      <c r="G57" s="328"/>
      <c r="H57" s="328"/>
      <c r="I57" s="328"/>
      <c r="J57" s="328"/>
      <c r="K57" s="328"/>
    </row>
    <row r="58" spans="1:11" s="276" customFormat="1" x14ac:dyDescent="0.25">
      <c r="A58" s="377"/>
      <c r="B58" s="83" t="s">
        <v>51</v>
      </c>
      <c r="C58" s="341" t="s">
        <v>360</v>
      </c>
      <c r="D58" s="342" t="s">
        <v>356</v>
      </c>
      <c r="E58" s="343" t="s">
        <v>361</v>
      </c>
      <c r="F58" s="342" t="s">
        <v>348</v>
      </c>
      <c r="G58" s="328"/>
      <c r="H58" s="328"/>
      <c r="I58" s="328"/>
      <c r="J58" s="328"/>
      <c r="K58" s="328"/>
    </row>
    <row r="59" spans="1:11" s="276" customFormat="1" x14ac:dyDescent="0.25">
      <c r="A59" s="378"/>
      <c r="B59" s="83" t="s">
        <v>362</v>
      </c>
      <c r="C59" s="344"/>
      <c r="D59" s="344" t="s">
        <v>356</v>
      </c>
      <c r="E59" s="344" t="s">
        <v>363</v>
      </c>
      <c r="F59" s="344"/>
      <c r="G59" s="345"/>
      <c r="H59" s="345"/>
      <c r="I59" s="345"/>
      <c r="J59" s="328"/>
      <c r="K59" s="328"/>
    </row>
    <row r="60" spans="1:11" s="276" customFormat="1" x14ac:dyDescent="0.25"/>
    <row r="61" spans="1:11" s="276" customFormat="1" x14ac:dyDescent="0.25">
      <c r="B61" s="281"/>
      <c r="C61" s="281"/>
    </row>
    <row r="62" spans="1:11" s="276" customFormat="1" ht="31.5" x14ac:dyDescent="0.25">
      <c r="B62" s="177" t="s">
        <v>364</v>
      </c>
      <c r="C62" s="177" t="s">
        <v>343</v>
      </c>
      <c r="D62" s="3" t="s">
        <v>487</v>
      </c>
      <c r="E62" s="353" t="s">
        <v>582</v>
      </c>
      <c r="F62" s="353" t="s">
        <v>583</v>
      </c>
      <c r="G62" s="1" t="s">
        <v>2</v>
      </c>
      <c r="H62" s="2" t="s">
        <v>3</v>
      </c>
    </row>
    <row r="63" spans="1:11" s="276" customFormat="1" x14ac:dyDescent="0.25">
      <c r="A63" s="367" t="s">
        <v>52</v>
      </c>
      <c r="B63" s="346" t="s">
        <v>365</v>
      </c>
      <c r="C63" s="346" t="s">
        <v>366</v>
      </c>
      <c r="D63" s="347"/>
      <c r="E63" s="347"/>
      <c r="F63" s="347"/>
      <c r="G63" s="348"/>
      <c r="H63" s="348"/>
    </row>
    <row r="64" spans="1:11" s="276" customFormat="1" x14ac:dyDescent="0.25">
      <c r="A64" s="368"/>
      <c r="B64" s="346" t="s">
        <v>367</v>
      </c>
      <c r="C64" s="346" t="s">
        <v>366</v>
      </c>
      <c r="D64" s="347"/>
      <c r="E64" s="347"/>
      <c r="F64" s="347"/>
      <c r="G64" s="348"/>
      <c r="H64" s="348"/>
    </row>
    <row r="65" spans="1:11" s="276" customFormat="1" x14ac:dyDescent="0.25">
      <c r="A65" s="369"/>
      <c r="B65" s="346" t="s">
        <v>368</v>
      </c>
      <c r="C65" s="346" t="s">
        <v>366</v>
      </c>
      <c r="D65" s="347"/>
      <c r="E65" s="347"/>
      <c r="F65" s="347"/>
      <c r="G65" s="348"/>
      <c r="H65" s="348"/>
    </row>
    <row r="66" spans="1:11" s="276" customFormat="1" x14ac:dyDescent="0.25"/>
    <row r="67" spans="1:11" s="276" customFormat="1" x14ac:dyDescent="0.25"/>
    <row r="69" spans="1:11" ht="31.5" x14ac:dyDescent="0.25">
      <c r="B69" s="180" t="s">
        <v>364</v>
      </c>
      <c r="C69" s="180" t="s">
        <v>369</v>
      </c>
      <c r="D69" s="180" t="s">
        <v>370</v>
      </c>
      <c r="E69" s="180" t="s">
        <v>371</v>
      </c>
      <c r="F69" s="180" t="s">
        <v>53</v>
      </c>
      <c r="G69" s="3" t="s">
        <v>487</v>
      </c>
      <c r="H69" s="353" t="s">
        <v>582</v>
      </c>
      <c r="I69" s="353" t="s">
        <v>583</v>
      </c>
      <c r="J69" s="1" t="s">
        <v>2</v>
      </c>
      <c r="K69" s="2" t="s">
        <v>3</v>
      </c>
    </row>
    <row r="70" spans="1:11" ht="60" x14ac:dyDescent="0.25">
      <c r="A70" s="388" t="s">
        <v>478</v>
      </c>
      <c r="B70" s="354" t="s">
        <v>365</v>
      </c>
      <c r="C70" s="182" t="s">
        <v>479</v>
      </c>
      <c r="D70" s="358" t="s">
        <v>372</v>
      </c>
      <c r="E70" s="349" t="s">
        <v>373</v>
      </c>
      <c r="F70" s="354" t="s">
        <v>374</v>
      </c>
      <c r="G70" s="185"/>
      <c r="H70" s="185"/>
      <c r="I70" s="185"/>
      <c r="J70" s="185"/>
      <c r="K70" s="185"/>
    </row>
    <row r="71" spans="1:11" ht="60" x14ac:dyDescent="0.25">
      <c r="A71" s="389"/>
      <c r="B71" s="354" t="s">
        <v>368</v>
      </c>
      <c r="C71" s="182" t="s">
        <v>480</v>
      </c>
      <c r="D71" s="358" t="s">
        <v>375</v>
      </c>
      <c r="E71" s="349" t="s">
        <v>376</v>
      </c>
      <c r="F71" s="354" t="s">
        <v>374</v>
      </c>
      <c r="G71" s="185"/>
      <c r="H71" s="185"/>
      <c r="I71" s="185"/>
      <c r="J71" s="185"/>
      <c r="K71" s="185"/>
    </row>
    <row r="72" spans="1:11" ht="90" x14ac:dyDescent="0.25">
      <c r="A72" s="390"/>
      <c r="B72" s="354" t="s">
        <v>367</v>
      </c>
      <c r="C72" s="358" t="s">
        <v>377</v>
      </c>
      <c r="D72" s="358" t="s">
        <v>378</v>
      </c>
      <c r="E72" s="350" t="s">
        <v>481</v>
      </c>
      <c r="F72" s="354" t="s">
        <v>374</v>
      </c>
      <c r="G72" s="185"/>
      <c r="H72" s="185"/>
      <c r="I72" s="185"/>
      <c r="J72" s="185"/>
      <c r="K72" s="185"/>
    </row>
    <row r="73" spans="1:11" s="276" customFormat="1" x14ac:dyDescent="0.25"/>
    <row r="74" spans="1:11" s="276" customFormat="1" x14ac:dyDescent="0.25">
      <c r="B74" s="281"/>
      <c r="C74" s="281"/>
      <c r="D74" s="281"/>
      <c r="E74" s="281"/>
      <c r="F74" s="281"/>
      <c r="G74" s="281"/>
      <c r="H74" s="281"/>
      <c r="I74" s="281"/>
      <c r="J74" s="281"/>
      <c r="K74" s="281"/>
    </row>
    <row r="75" spans="1:11" s="276" customFormat="1" x14ac:dyDescent="0.25">
      <c r="B75" s="281"/>
      <c r="C75" s="281"/>
      <c r="D75" s="281"/>
      <c r="E75" s="281"/>
    </row>
    <row r="76" spans="1:11" s="276" customFormat="1" ht="31.5" x14ac:dyDescent="0.25">
      <c r="B76" s="180" t="s">
        <v>364</v>
      </c>
      <c r="C76" s="180" t="s">
        <v>369</v>
      </c>
      <c r="D76" s="180" t="s">
        <v>178</v>
      </c>
      <c r="E76" s="180" t="s">
        <v>379</v>
      </c>
      <c r="F76" s="3" t="s">
        <v>487</v>
      </c>
      <c r="G76" s="353" t="s">
        <v>582</v>
      </c>
      <c r="H76" s="353" t="s">
        <v>583</v>
      </c>
      <c r="I76" s="1" t="s">
        <v>2</v>
      </c>
      <c r="J76" s="2" t="s">
        <v>3</v>
      </c>
    </row>
    <row r="77" spans="1:11" s="276" customFormat="1" ht="30" x14ac:dyDescent="0.25">
      <c r="A77" s="376" t="s">
        <v>580</v>
      </c>
      <c r="B77" s="354" t="s">
        <v>365</v>
      </c>
      <c r="C77" s="358" t="s">
        <v>380</v>
      </c>
      <c r="D77" s="358" t="s">
        <v>381</v>
      </c>
      <c r="E77" s="379">
        <v>1</v>
      </c>
      <c r="F77" s="364"/>
      <c r="G77" s="355"/>
      <c r="H77" s="355"/>
      <c r="I77" s="364"/>
      <c r="J77" s="364"/>
    </row>
    <row r="78" spans="1:11" s="276" customFormat="1" ht="30" x14ac:dyDescent="0.25">
      <c r="A78" s="377"/>
      <c r="B78" s="354" t="s">
        <v>368</v>
      </c>
      <c r="C78" s="358" t="s">
        <v>382</v>
      </c>
      <c r="D78" s="358" t="s">
        <v>381</v>
      </c>
      <c r="E78" s="380"/>
      <c r="F78" s="365"/>
      <c r="G78" s="356"/>
      <c r="H78" s="356"/>
      <c r="I78" s="365"/>
      <c r="J78" s="365"/>
    </row>
    <row r="79" spans="1:11" s="276" customFormat="1" ht="46.5" x14ac:dyDescent="0.25">
      <c r="A79" s="378"/>
      <c r="B79" s="354" t="s">
        <v>367</v>
      </c>
      <c r="C79" s="358" t="s">
        <v>377</v>
      </c>
      <c r="D79" s="358" t="s">
        <v>381</v>
      </c>
      <c r="E79" s="381"/>
      <c r="F79" s="366"/>
      <c r="G79" s="357"/>
      <c r="H79" s="357"/>
      <c r="I79" s="366"/>
      <c r="J79" s="366"/>
    </row>
    <row r="80" spans="1:11" s="276" customFormat="1" x14ac:dyDescent="0.25"/>
    <row r="81" spans="1:11" s="276" customFormat="1" x14ac:dyDescent="0.25"/>
    <row r="82" spans="1:11" s="276" customFormat="1" x14ac:dyDescent="0.25">
      <c r="B82" s="281"/>
      <c r="C82" s="281"/>
      <c r="D82" s="281"/>
      <c r="E82" s="281"/>
      <c r="F82" s="281"/>
    </row>
    <row r="83" spans="1:11" s="276" customFormat="1" ht="31.5" x14ac:dyDescent="0.25">
      <c r="B83" s="187" t="s">
        <v>383</v>
      </c>
      <c r="C83" s="187" t="s">
        <v>384</v>
      </c>
      <c r="D83" s="187" t="s">
        <v>179</v>
      </c>
      <c r="E83" s="177" t="s">
        <v>385</v>
      </c>
      <c r="F83" s="177" t="s">
        <v>386</v>
      </c>
      <c r="G83" s="3" t="s">
        <v>487</v>
      </c>
      <c r="H83" s="353" t="s">
        <v>582</v>
      </c>
      <c r="I83" s="353" t="s">
        <v>583</v>
      </c>
      <c r="J83" s="1" t="s">
        <v>2</v>
      </c>
      <c r="K83" s="2" t="s">
        <v>3</v>
      </c>
    </row>
    <row r="84" spans="1:11" s="276" customFormat="1" ht="15.75" x14ac:dyDescent="0.25">
      <c r="A84" s="367" t="s">
        <v>482</v>
      </c>
      <c r="B84" s="346" t="s">
        <v>387</v>
      </c>
      <c r="C84" s="346" t="s">
        <v>388</v>
      </c>
      <c r="D84" s="354" t="s">
        <v>330</v>
      </c>
      <c r="E84" s="354">
        <v>28</v>
      </c>
      <c r="F84" s="354">
        <v>112</v>
      </c>
      <c r="G84" s="284"/>
      <c r="H84" s="284"/>
      <c r="I84" s="284"/>
      <c r="J84" s="284"/>
      <c r="K84" s="284"/>
    </row>
    <row r="85" spans="1:11" s="276" customFormat="1" ht="15.75" x14ac:dyDescent="0.25">
      <c r="A85" s="368"/>
      <c r="B85" s="346" t="s">
        <v>368</v>
      </c>
      <c r="C85" s="346" t="s">
        <v>388</v>
      </c>
      <c r="D85" s="354" t="s">
        <v>330</v>
      </c>
      <c r="E85" s="354">
        <v>28</v>
      </c>
      <c r="F85" s="354">
        <v>112</v>
      </c>
      <c r="G85" s="284"/>
      <c r="H85" s="284"/>
      <c r="I85" s="284"/>
      <c r="J85" s="284"/>
      <c r="K85" s="284"/>
    </row>
    <row r="86" spans="1:11" s="276" customFormat="1" ht="15.75" x14ac:dyDescent="0.25">
      <c r="A86" s="369"/>
      <c r="B86" s="346" t="s">
        <v>367</v>
      </c>
      <c r="C86" s="346" t="s">
        <v>388</v>
      </c>
      <c r="D86" s="354" t="s">
        <v>330</v>
      </c>
      <c r="E86" s="354">
        <v>28</v>
      </c>
      <c r="F86" s="354">
        <v>112</v>
      </c>
      <c r="G86" s="284"/>
      <c r="H86" s="284"/>
      <c r="I86" s="284"/>
      <c r="J86" s="284"/>
      <c r="K86" s="284"/>
    </row>
    <row r="87" spans="1:11" s="276" customFormat="1" x14ac:dyDescent="0.25">
      <c r="B87" s="281"/>
      <c r="C87" s="281"/>
      <c r="D87" s="281"/>
      <c r="E87" s="281"/>
      <c r="F87" s="281"/>
    </row>
    <row r="88" spans="1:11" s="276" customFormat="1" x14ac:dyDescent="0.25"/>
    <row r="89" spans="1:11" s="276" customFormat="1" x14ac:dyDescent="0.25"/>
    <row r="91" spans="1:11" ht="31.5" x14ac:dyDescent="0.25">
      <c r="B91" s="187" t="s">
        <v>389</v>
      </c>
      <c r="C91" s="187" t="s">
        <v>178</v>
      </c>
      <c r="D91" s="177" t="s">
        <v>390</v>
      </c>
      <c r="E91" s="187" t="s">
        <v>391</v>
      </c>
      <c r="F91" s="3" t="s">
        <v>487</v>
      </c>
      <c r="G91" s="353" t="s">
        <v>582</v>
      </c>
      <c r="H91" s="353" t="s">
        <v>583</v>
      </c>
      <c r="I91" s="1" t="s">
        <v>2</v>
      </c>
      <c r="J91" s="2" t="s">
        <v>3</v>
      </c>
    </row>
    <row r="92" spans="1:11" ht="15.75" x14ac:dyDescent="0.25">
      <c r="A92" s="373" t="s">
        <v>581</v>
      </c>
      <c r="B92" s="346" t="s">
        <v>392</v>
      </c>
      <c r="C92" s="354" t="s">
        <v>393</v>
      </c>
      <c r="D92" s="354" t="s">
        <v>394</v>
      </c>
      <c r="E92" s="351">
        <v>150000</v>
      </c>
      <c r="F92" s="284"/>
      <c r="G92" s="284"/>
      <c r="H92" s="284"/>
      <c r="I92" s="352"/>
      <c r="J92" s="352"/>
    </row>
    <row r="93" spans="1:11" ht="15.75" x14ac:dyDescent="0.25">
      <c r="A93" s="374"/>
      <c r="B93" s="346" t="s">
        <v>395</v>
      </c>
      <c r="C93" s="354" t="s">
        <v>393</v>
      </c>
      <c r="D93" s="354" t="s">
        <v>394</v>
      </c>
      <c r="E93" s="351">
        <v>100000</v>
      </c>
      <c r="F93" s="284"/>
      <c r="G93" s="284"/>
      <c r="H93" s="284"/>
      <c r="I93" s="352"/>
      <c r="J93" s="352"/>
    </row>
    <row r="94" spans="1:11" ht="15.75" x14ac:dyDescent="0.25">
      <c r="A94" s="375"/>
      <c r="B94" s="346" t="s">
        <v>396</v>
      </c>
      <c r="C94" s="354" t="s">
        <v>393</v>
      </c>
      <c r="D94" s="354" t="s">
        <v>394</v>
      </c>
      <c r="E94" s="351">
        <v>150000</v>
      </c>
      <c r="F94" s="284"/>
      <c r="G94" s="284"/>
      <c r="H94" s="284"/>
      <c r="I94" s="352"/>
      <c r="J94" s="352"/>
    </row>
    <row r="95" spans="1:11" s="276" customFormat="1" x14ac:dyDescent="0.25"/>
    <row r="96" spans="1:11" s="276" customFormat="1" x14ac:dyDescent="0.25"/>
    <row r="97" s="276" customFormat="1" x14ac:dyDescent="0.25"/>
    <row r="98" s="276" customFormat="1" x14ac:dyDescent="0.25"/>
    <row r="99" s="276" customFormat="1" x14ac:dyDescent="0.25"/>
    <row r="100" s="276" customFormat="1" x14ac:dyDescent="0.25"/>
    <row r="101" s="276" customFormat="1" x14ac:dyDescent="0.25"/>
    <row r="102" s="276" customFormat="1" x14ac:dyDescent="0.25"/>
    <row r="103" s="276" customFormat="1" x14ac:dyDescent="0.25"/>
    <row r="104" s="276" customFormat="1" x14ac:dyDescent="0.25"/>
    <row r="105" s="276" customFormat="1" x14ac:dyDescent="0.25"/>
    <row r="106" s="276" customFormat="1" x14ac:dyDescent="0.25"/>
    <row r="107" s="276" customFormat="1" x14ac:dyDescent="0.25"/>
    <row r="108" s="276" customFormat="1" x14ac:dyDescent="0.25"/>
    <row r="109" s="276" customFormat="1" x14ac:dyDescent="0.25"/>
    <row r="110" s="276" customFormat="1" x14ac:dyDescent="0.25"/>
    <row r="111" s="276" customFormat="1" x14ac:dyDescent="0.25"/>
    <row r="112" s="276" customFormat="1" x14ac:dyDescent="0.25"/>
    <row r="113" s="276" customFormat="1" x14ac:dyDescent="0.25"/>
    <row r="114" s="276" customFormat="1" x14ac:dyDescent="0.25"/>
    <row r="115" s="276" customFormat="1" x14ac:dyDescent="0.25"/>
    <row r="116" s="276" customFormat="1" x14ac:dyDescent="0.25"/>
    <row r="117" s="276" customFormat="1" x14ac:dyDescent="0.25"/>
    <row r="118" s="276" customFormat="1" x14ac:dyDescent="0.25"/>
    <row r="119" s="276" customFormat="1" x14ac:dyDescent="0.25"/>
    <row r="120" s="276" customFormat="1" x14ac:dyDescent="0.25"/>
    <row r="121" s="276" customFormat="1" x14ac:dyDescent="0.25"/>
    <row r="122" s="276" customFormat="1" x14ac:dyDescent="0.25"/>
    <row r="123" s="276" customFormat="1" x14ac:dyDescent="0.25"/>
    <row r="124" s="276" customFormat="1" x14ac:dyDescent="0.25"/>
    <row r="125" s="276" customFormat="1" x14ac:dyDescent="0.25"/>
    <row r="126" s="276" customFormat="1" x14ac:dyDescent="0.25"/>
    <row r="127" s="276" customFormat="1" x14ac:dyDescent="0.25"/>
    <row r="128" s="276" customFormat="1" x14ac:dyDescent="0.25"/>
    <row r="129" s="276" customFormat="1" x14ac:dyDescent="0.25"/>
    <row r="130" s="276" customFormat="1" x14ac:dyDescent="0.25"/>
    <row r="131" s="276" customFormat="1" x14ac:dyDescent="0.25"/>
    <row r="132" s="276" customFormat="1" x14ac:dyDescent="0.25"/>
    <row r="133" s="276" customFormat="1" x14ac:dyDescent="0.25"/>
    <row r="134" s="276" customFormat="1" x14ac:dyDescent="0.25"/>
    <row r="135" s="276" customFormat="1" x14ac:dyDescent="0.25"/>
    <row r="136" s="276" customFormat="1" x14ac:dyDescent="0.25"/>
    <row r="137" s="276" customFormat="1" x14ac:dyDescent="0.25"/>
    <row r="138" s="276" customFormat="1" x14ac:dyDescent="0.25"/>
    <row r="139" s="276" customFormat="1" x14ac:dyDescent="0.25"/>
    <row r="140" s="276" customFormat="1" x14ac:dyDescent="0.25"/>
    <row r="141" s="276" customFormat="1" x14ac:dyDescent="0.25"/>
    <row r="142" s="276" customFormat="1" x14ac:dyDescent="0.25"/>
    <row r="143" s="276" customFormat="1" x14ac:dyDescent="0.25"/>
    <row r="144" s="276" customFormat="1" x14ac:dyDescent="0.25"/>
    <row r="145" s="276" customFormat="1" x14ac:dyDescent="0.25"/>
    <row r="146" s="276" customFormat="1" x14ac:dyDescent="0.25"/>
    <row r="147" s="276" customFormat="1" x14ac:dyDescent="0.25"/>
    <row r="148" s="276" customFormat="1" x14ac:dyDescent="0.25"/>
    <row r="149" s="276" customFormat="1" x14ac:dyDescent="0.25"/>
    <row r="150" s="276" customFormat="1" x14ac:dyDescent="0.25"/>
    <row r="151" s="276" customFormat="1" x14ac:dyDescent="0.25"/>
    <row r="152" s="276" customFormat="1" x14ac:dyDescent="0.25"/>
    <row r="153" s="276" customFormat="1" x14ac:dyDescent="0.25"/>
    <row r="154" s="276" customFormat="1" x14ac:dyDescent="0.25"/>
    <row r="155" s="276" customFormat="1" x14ac:dyDescent="0.25"/>
    <row r="156" s="276" customFormat="1" x14ac:dyDescent="0.25"/>
    <row r="157" s="276" customFormat="1" x14ac:dyDescent="0.25"/>
    <row r="158" s="276" customFormat="1" x14ac:dyDescent="0.25"/>
    <row r="159" s="276" customFormat="1" x14ac:dyDescent="0.25"/>
    <row r="160" s="276" customFormat="1" x14ac:dyDescent="0.25"/>
    <row r="161" s="276" customFormat="1" x14ac:dyDescent="0.25"/>
    <row r="162" s="276" customFormat="1" x14ac:dyDescent="0.25"/>
    <row r="163" s="276" customFormat="1" x14ac:dyDescent="0.25"/>
    <row r="164" s="276" customFormat="1" x14ac:dyDescent="0.25"/>
    <row r="165" s="276" customFormat="1" x14ac:dyDescent="0.25"/>
    <row r="166" s="276" customFormat="1" x14ac:dyDescent="0.25"/>
    <row r="167" s="276" customFormat="1" x14ac:dyDescent="0.25"/>
    <row r="168" s="276" customFormat="1" x14ac:dyDescent="0.25"/>
    <row r="169" s="276" customFormat="1" x14ac:dyDescent="0.25"/>
    <row r="170" s="276" customFormat="1" x14ac:dyDescent="0.25"/>
    <row r="171" s="276" customFormat="1" x14ac:dyDescent="0.25"/>
    <row r="172" s="276" customFormat="1" x14ac:dyDescent="0.25"/>
    <row r="173" s="276" customFormat="1" x14ac:dyDescent="0.25"/>
    <row r="174" s="276" customFormat="1" x14ac:dyDescent="0.25"/>
    <row r="175" s="276" customFormat="1" x14ac:dyDescent="0.25"/>
    <row r="176" s="276" customFormat="1" x14ac:dyDescent="0.25"/>
    <row r="177" s="276" customFormat="1" x14ac:dyDescent="0.25"/>
    <row r="178" s="276" customFormat="1" x14ac:dyDescent="0.25"/>
    <row r="179" s="276" customFormat="1" x14ac:dyDescent="0.25"/>
    <row r="180" s="276" customFormat="1" x14ac:dyDescent="0.25"/>
    <row r="181" s="276" customFormat="1" x14ac:dyDescent="0.25"/>
    <row r="182" s="276" customFormat="1" x14ac:dyDescent="0.25"/>
    <row r="183" s="276" customFormat="1" x14ac:dyDescent="0.25"/>
    <row r="184" s="276" customFormat="1" x14ac:dyDescent="0.25"/>
    <row r="185" s="276" customFormat="1" x14ac:dyDescent="0.25"/>
    <row r="186" s="276" customFormat="1" x14ac:dyDescent="0.25"/>
    <row r="187" s="276" customFormat="1" x14ac:dyDescent="0.25"/>
    <row r="188" s="276" customFormat="1" x14ac:dyDescent="0.25"/>
    <row r="189" s="276" customFormat="1" x14ac:dyDescent="0.25"/>
    <row r="190" s="276" customFormat="1" x14ac:dyDescent="0.25"/>
    <row r="191" s="276" customFormat="1" x14ac:dyDescent="0.25"/>
    <row r="192" s="276" customFormat="1" x14ac:dyDescent="0.25"/>
    <row r="193" s="276" customFormat="1" x14ac:dyDescent="0.25"/>
    <row r="194" s="276" customFormat="1" x14ac:dyDescent="0.25"/>
    <row r="195" s="276" customFormat="1" x14ac:dyDescent="0.25"/>
    <row r="196" s="276" customFormat="1" x14ac:dyDescent="0.25"/>
    <row r="197" s="276" customFormat="1" x14ac:dyDescent="0.25"/>
    <row r="198" s="276" customFormat="1" x14ac:dyDescent="0.25"/>
    <row r="199" s="276" customFormat="1" x14ac:dyDescent="0.25"/>
    <row r="200" s="276" customFormat="1" x14ac:dyDescent="0.25"/>
    <row r="201" s="276" customFormat="1" x14ac:dyDescent="0.25"/>
    <row r="202" s="276" customFormat="1" x14ac:dyDescent="0.25"/>
    <row r="203" s="276" customFormat="1" x14ac:dyDescent="0.25"/>
    <row r="204" s="276" customFormat="1" x14ac:dyDescent="0.25"/>
    <row r="205" s="276" customFormat="1" x14ac:dyDescent="0.25"/>
    <row r="206" s="276" customFormat="1" x14ac:dyDescent="0.25"/>
    <row r="207" s="276" customFormat="1" x14ac:dyDescent="0.25"/>
    <row r="208" s="276" customFormat="1" x14ac:dyDescent="0.25"/>
    <row r="209" s="276" customFormat="1" x14ac:dyDescent="0.25"/>
    <row r="210" s="276" customFormat="1" x14ac:dyDescent="0.25"/>
    <row r="211" s="276" customFormat="1" x14ac:dyDescent="0.25"/>
    <row r="212" s="276" customFormat="1" x14ac:dyDescent="0.25"/>
    <row r="213" s="276" customFormat="1" x14ac:dyDescent="0.25"/>
    <row r="214" s="276" customFormat="1" x14ac:dyDescent="0.25"/>
    <row r="215" s="276" customFormat="1" x14ac:dyDescent="0.25"/>
    <row r="216" s="276" customFormat="1" x14ac:dyDescent="0.25"/>
    <row r="217" s="276" customFormat="1" x14ac:dyDescent="0.25"/>
    <row r="218" s="276" customFormat="1" x14ac:dyDescent="0.25"/>
    <row r="219" s="276" customFormat="1" x14ac:dyDescent="0.25"/>
    <row r="220" s="276" customFormat="1" x14ac:dyDescent="0.25"/>
    <row r="221" s="276" customFormat="1" x14ac:dyDescent="0.25"/>
    <row r="222" s="276" customFormat="1" x14ac:dyDescent="0.25"/>
    <row r="223" s="276" customFormat="1" x14ac:dyDescent="0.25"/>
    <row r="224" s="276" customFormat="1" x14ac:dyDescent="0.25"/>
    <row r="225" s="276" customFormat="1" x14ac:dyDescent="0.25"/>
    <row r="226" s="276" customFormat="1" x14ac:dyDescent="0.25"/>
    <row r="227" s="276" customFormat="1" x14ac:dyDescent="0.25"/>
    <row r="228" s="276" customFormat="1" x14ac:dyDescent="0.25"/>
    <row r="229" s="276" customFormat="1" x14ac:dyDescent="0.25"/>
    <row r="230" s="276" customFormat="1" x14ac:dyDescent="0.25"/>
    <row r="231" s="276" customFormat="1" x14ac:dyDescent="0.25"/>
    <row r="232" s="276" customFormat="1" x14ac:dyDescent="0.25"/>
    <row r="233" s="276" customFormat="1" x14ac:dyDescent="0.25"/>
    <row r="234" s="276" customFormat="1" x14ac:dyDescent="0.25"/>
    <row r="235" s="276" customFormat="1" x14ac:dyDescent="0.25"/>
    <row r="236" s="276" customFormat="1" x14ac:dyDescent="0.25"/>
    <row r="237" s="276" customFormat="1" x14ac:dyDescent="0.25"/>
    <row r="238" s="276" customFormat="1" x14ac:dyDescent="0.25"/>
    <row r="239" s="276" customFormat="1" x14ac:dyDescent="0.25"/>
    <row r="240" s="276" customFormat="1" x14ac:dyDescent="0.25"/>
    <row r="241" s="276" customFormat="1" x14ac:dyDescent="0.25"/>
    <row r="242" s="276" customFormat="1" x14ac:dyDescent="0.25"/>
    <row r="243" s="276" customFormat="1" x14ac:dyDescent="0.25"/>
    <row r="244" s="276" customFormat="1" x14ac:dyDescent="0.25"/>
    <row r="245" s="276" customFormat="1" x14ac:dyDescent="0.25"/>
    <row r="246" s="276" customFormat="1" x14ac:dyDescent="0.25"/>
    <row r="247" s="276" customFormat="1" x14ac:dyDescent="0.25"/>
    <row r="248" s="276" customFormat="1" x14ac:dyDescent="0.25"/>
    <row r="249" s="276" customFormat="1" x14ac:dyDescent="0.25"/>
    <row r="250" s="276" customFormat="1" x14ac:dyDescent="0.25"/>
    <row r="251" s="276" customFormat="1" x14ac:dyDescent="0.25"/>
    <row r="252" s="276" customFormat="1" x14ac:dyDescent="0.25"/>
    <row r="253" s="276" customFormat="1" x14ac:dyDescent="0.25"/>
    <row r="254" s="276" customFormat="1" x14ac:dyDescent="0.25"/>
    <row r="255" s="276" customFormat="1" x14ac:dyDescent="0.25"/>
    <row r="256" s="276" customFormat="1" x14ac:dyDescent="0.25"/>
    <row r="257" s="276" customFormat="1" x14ac:dyDescent="0.25"/>
    <row r="258" s="276" customFormat="1" x14ac:dyDescent="0.25"/>
    <row r="259" s="276" customFormat="1" x14ac:dyDescent="0.25"/>
    <row r="260" s="276" customFormat="1" x14ac:dyDescent="0.25"/>
    <row r="261" s="276" customFormat="1" x14ac:dyDescent="0.25"/>
    <row r="262" s="276" customFormat="1" x14ac:dyDescent="0.25"/>
    <row r="263" s="276" customFormat="1" x14ac:dyDescent="0.25"/>
    <row r="264" s="276" customFormat="1" x14ac:dyDescent="0.25"/>
    <row r="265" s="276" customFormat="1" x14ac:dyDescent="0.25"/>
    <row r="266" s="276" customFormat="1" x14ac:dyDescent="0.25"/>
    <row r="267" s="276" customFormat="1" x14ac:dyDescent="0.25"/>
    <row r="268" s="276" customFormat="1" x14ac:dyDescent="0.25"/>
    <row r="269" s="276" customFormat="1" x14ac:dyDescent="0.25"/>
    <row r="270" s="276" customFormat="1" x14ac:dyDescent="0.25"/>
    <row r="271" s="276" customFormat="1" x14ac:dyDescent="0.25"/>
    <row r="272" s="276" customFormat="1" x14ac:dyDescent="0.25"/>
    <row r="273" s="276" customFormat="1" x14ac:dyDescent="0.25"/>
    <row r="274" s="276" customFormat="1" x14ac:dyDescent="0.25"/>
    <row r="275" s="276" customFormat="1" x14ac:dyDescent="0.25"/>
    <row r="276" s="276" customFormat="1" x14ac:dyDescent="0.25"/>
    <row r="277" s="276" customFormat="1" x14ac:dyDescent="0.25"/>
    <row r="278" s="276" customFormat="1" x14ac:dyDescent="0.25"/>
    <row r="279" s="276" customFormat="1" x14ac:dyDescent="0.25"/>
    <row r="280" s="276" customFormat="1" x14ac:dyDescent="0.25"/>
    <row r="281" s="276" customFormat="1" x14ac:dyDescent="0.25"/>
    <row r="282" s="276" customFormat="1" x14ac:dyDescent="0.25"/>
    <row r="283" s="276" customFormat="1" x14ac:dyDescent="0.25"/>
    <row r="284" s="276" customFormat="1" x14ac:dyDescent="0.25"/>
    <row r="285" s="276" customFormat="1" x14ac:dyDescent="0.25"/>
    <row r="286" s="276" customFormat="1" x14ac:dyDescent="0.25"/>
    <row r="287" s="276" customFormat="1" x14ac:dyDescent="0.25"/>
    <row r="288" s="276" customFormat="1" x14ac:dyDescent="0.25"/>
    <row r="289" s="276" customFormat="1" x14ac:dyDescent="0.25"/>
    <row r="290" s="276" customFormat="1" x14ac:dyDescent="0.25"/>
    <row r="291" s="276" customFormat="1" x14ac:dyDescent="0.25"/>
    <row r="292" s="276" customFormat="1" x14ac:dyDescent="0.25"/>
    <row r="293" s="276" customFormat="1" x14ac:dyDescent="0.25"/>
    <row r="294" s="276" customFormat="1" x14ac:dyDescent="0.25"/>
    <row r="295" s="276" customFormat="1" x14ac:dyDescent="0.25"/>
    <row r="296" s="276" customFormat="1" x14ac:dyDescent="0.25"/>
    <row r="297" s="276" customFormat="1" x14ac:dyDescent="0.25"/>
    <row r="298" s="276" customFormat="1" x14ac:dyDescent="0.25"/>
    <row r="299" s="276" customFormat="1" x14ac:dyDescent="0.25"/>
    <row r="300" s="276" customFormat="1" x14ac:dyDescent="0.25"/>
    <row r="301" s="276" customFormat="1" x14ac:dyDescent="0.25"/>
    <row r="302" s="276" customFormat="1" x14ac:dyDescent="0.25"/>
    <row r="303" s="276" customFormat="1" x14ac:dyDescent="0.25"/>
    <row r="304" s="276" customFormat="1" x14ac:dyDescent="0.25"/>
    <row r="305" s="276" customFormat="1" x14ac:dyDescent="0.25"/>
    <row r="306" s="276" customFormat="1" x14ac:dyDescent="0.25"/>
    <row r="307" s="276" customFormat="1" x14ac:dyDescent="0.25"/>
    <row r="308" s="276" customFormat="1" x14ac:dyDescent="0.25"/>
    <row r="309" s="276" customFormat="1" x14ac:dyDescent="0.25"/>
    <row r="310" s="276" customFormat="1" x14ac:dyDescent="0.25"/>
    <row r="311" s="276" customFormat="1" x14ac:dyDescent="0.25"/>
    <row r="312" s="276" customFormat="1" x14ac:dyDescent="0.25"/>
    <row r="313" s="276" customFormat="1" x14ac:dyDescent="0.25"/>
    <row r="314" s="276" customFormat="1" x14ac:dyDescent="0.25"/>
    <row r="315" s="276" customFormat="1" x14ac:dyDescent="0.25"/>
    <row r="316" s="276" customFormat="1" x14ac:dyDescent="0.25"/>
    <row r="317" s="276" customFormat="1" x14ac:dyDescent="0.25"/>
    <row r="318" s="276" customFormat="1" x14ac:dyDescent="0.25"/>
    <row r="319" s="276" customFormat="1" x14ac:dyDescent="0.25"/>
    <row r="320" s="276" customFormat="1" x14ac:dyDescent="0.25"/>
    <row r="321" s="276" customFormat="1" x14ac:dyDescent="0.25"/>
    <row r="322" s="276" customFormat="1" x14ac:dyDescent="0.25"/>
    <row r="323" s="276" customFormat="1" x14ac:dyDescent="0.25"/>
    <row r="324" s="276" customFormat="1" x14ac:dyDescent="0.25"/>
    <row r="325" s="276" customFormat="1" x14ac:dyDescent="0.25"/>
    <row r="326" s="276" customFormat="1" x14ac:dyDescent="0.25"/>
    <row r="327" s="276" customFormat="1" x14ac:dyDescent="0.25"/>
    <row r="328" s="276" customFormat="1" x14ac:dyDescent="0.25"/>
    <row r="329" s="276" customFormat="1" x14ac:dyDescent="0.25"/>
    <row r="330" s="276" customFormat="1" x14ac:dyDescent="0.25"/>
    <row r="331" s="276" customFormat="1" x14ac:dyDescent="0.25"/>
    <row r="332" s="276" customFormat="1" x14ac:dyDescent="0.25"/>
    <row r="333" s="276" customFormat="1" x14ac:dyDescent="0.25"/>
    <row r="334" s="276" customFormat="1" x14ac:dyDescent="0.25"/>
    <row r="335" s="276" customFormat="1" x14ac:dyDescent="0.25"/>
    <row r="336" s="276" customFormat="1" x14ac:dyDescent="0.25"/>
    <row r="337" s="276" customFormat="1" x14ac:dyDescent="0.25"/>
    <row r="338" s="276" customFormat="1" x14ac:dyDescent="0.25"/>
    <row r="339" s="276" customFormat="1" x14ac:dyDescent="0.25"/>
    <row r="340" s="276" customFormat="1" x14ac:dyDescent="0.25"/>
    <row r="341" s="276" customFormat="1" x14ac:dyDescent="0.25"/>
    <row r="342" s="276" customFormat="1" x14ac:dyDescent="0.25"/>
    <row r="343" s="276" customFormat="1" x14ac:dyDescent="0.25"/>
    <row r="344" s="276" customFormat="1" x14ac:dyDescent="0.25"/>
    <row r="345" s="276" customFormat="1" x14ac:dyDescent="0.25"/>
    <row r="346" s="276" customFormat="1" x14ac:dyDescent="0.25"/>
    <row r="347" s="276" customFormat="1" x14ac:dyDescent="0.25"/>
    <row r="348" s="276" customFormat="1" x14ac:dyDescent="0.25"/>
    <row r="349" s="276" customFormat="1" x14ac:dyDescent="0.25"/>
    <row r="350" s="276" customFormat="1" x14ac:dyDescent="0.25"/>
    <row r="351" s="276" customFormat="1" x14ac:dyDescent="0.25"/>
    <row r="352" s="276" customFormat="1" x14ac:dyDescent="0.25"/>
    <row r="353" s="276" customFormat="1" x14ac:dyDescent="0.25"/>
    <row r="354" s="276" customFormat="1" x14ac:dyDescent="0.25"/>
    <row r="355" s="276" customFormat="1" x14ac:dyDescent="0.25"/>
    <row r="356" s="276" customFormat="1" x14ac:dyDescent="0.25"/>
    <row r="357" s="276" customFormat="1" x14ac:dyDescent="0.25"/>
    <row r="358" s="276" customFormat="1" x14ac:dyDescent="0.25"/>
    <row r="359" s="276" customFormat="1" x14ac:dyDescent="0.25"/>
    <row r="360" s="276" customFormat="1" x14ac:dyDescent="0.25"/>
    <row r="361" s="276" customFormat="1" x14ac:dyDescent="0.25"/>
    <row r="362" s="276" customFormat="1" x14ac:dyDescent="0.25"/>
    <row r="363" s="276" customFormat="1" x14ac:dyDescent="0.25"/>
    <row r="364" s="276" customFormat="1" x14ac:dyDescent="0.25"/>
    <row r="365" s="276" customFormat="1" x14ac:dyDescent="0.25"/>
    <row r="366" s="276" customFormat="1" x14ac:dyDescent="0.25"/>
    <row r="367" s="276" customFormat="1" x14ac:dyDescent="0.25"/>
    <row r="368" s="276" customFormat="1" x14ac:dyDescent="0.25"/>
    <row r="369" s="276" customFormat="1" x14ac:dyDescent="0.25"/>
    <row r="370" s="276" customFormat="1" x14ac:dyDescent="0.25"/>
    <row r="371" s="276" customFormat="1" x14ac:dyDescent="0.25"/>
    <row r="372" s="276" customFormat="1" x14ac:dyDescent="0.25"/>
    <row r="373" s="276" customFormat="1" x14ac:dyDescent="0.25"/>
    <row r="374" s="276" customFormat="1" x14ac:dyDescent="0.25"/>
    <row r="375" s="276" customFormat="1" x14ac:dyDescent="0.25"/>
    <row r="376" s="276" customFormat="1" x14ac:dyDescent="0.25"/>
    <row r="377" s="276" customFormat="1" x14ac:dyDescent="0.25"/>
    <row r="378" s="276" customFormat="1" x14ac:dyDescent="0.25"/>
    <row r="379" s="276" customFormat="1" x14ac:dyDescent="0.25"/>
    <row r="380" s="276" customFormat="1" x14ac:dyDescent="0.25"/>
    <row r="381" s="276" customFormat="1" x14ac:dyDescent="0.25"/>
    <row r="382" s="276" customFormat="1" x14ac:dyDescent="0.25"/>
    <row r="383" s="276" customFormat="1" x14ac:dyDescent="0.25"/>
    <row r="384" s="276" customFormat="1" x14ac:dyDescent="0.25"/>
    <row r="385" s="276" customFormat="1" x14ac:dyDescent="0.25"/>
    <row r="386" s="276" customFormat="1" x14ac:dyDescent="0.25"/>
    <row r="387" s="276" customFormat="1" x14ac:dyDescent="0.25"/>
    <row r="388" s="276" customFormat="1" x14ac:dyDescent="0.25"/>
    <row r="389" s="276" customFormat="1" x14ac:dyDescent="0.25"/>
    <row r="390" s="276" customFormat="1" x14ac:dyDescent="0.25"/>
    <row r="391" s="276" customFormat="1" x14ac:dyDescent="0.25"/>
    <row r="392" s="276" customFormat="1" x14ac:dyDescent="0.25"/>
    <row r="393" s="276" customFormat="1" x14ac:dyDescent="0.25"/>
    <row r="394" s="276" customFormat="1" x14ac:dyDescent="0.25"/>
    <row r="395" s="276" customFormat="1" x14ac:dyDescent="0.25"/>
    <row r="396" s="276" customFormat="1" x14ac:dyDescent="0.25"/>
    <row r="397" s="276" customFormat="1" x14ac:dyDescent="0.25"/>
    <row r="398" s="276" customFormat="1" x14ac:dyDescent="0.25"/>
    <row r="399" s="276" customFormat="1" x14ac:dyDescent="0.25"/>
    <row r="400" s="276" customFormat="1" x14ac:dyDescent="0.25"/>
    <row r="401" s="276" customFormat="1" x14ac:dyDescent="0.25"/>
    <row r="402" s="276" customFormat="1" x14ac:dyDescent="0.25"/>
    <row r="403" s="276" customFormat="1" x14ac:dyDescent="0.25"/>
    <row r="404" s="276" customFormat="1" x14ac:dyDescent="0.25"/>
    <row r="405" s="276" customFormat="1" x14ac:dyDescent="0.25"/>
    <row r="406" s="276" customFormat="1" x14ac:dyDescent="0.25"/>
    <row r="407" s="276" customFormat="1" x14ac:dyDescent="0.25"/>
    <row r="408" s="276" customFormat="1" x14ac:dyDescent="0.25"/>
    <row r="409" s="276" customFormat="1" x14ac:dyDescent="0.25"/>
    <row r="410" s="276" customFormat="1" x14ac:dyDescent="0.25"/>
    <row r="411" s="276" customFormat="1" x14ac:dyDescent="0.25"/>
    <row r="412" s="276" customFormat="1" x14ac:dyDescent="0.25"/>
    <row r="413" s="276" customFormat="1" x14ac:dyDescent="0.25"/>
    <row r="414" s="276" customFormat="1" x14ac:dyDescent="0.25"/>
    <row r="415" s="276" customFormat="1" x14ac:dyDescent="0.25"/>
    <row r="416" s="276" customFormat="1" x14ac:dyDescent="0.25"/>
    <row r="417" s="276" customFormat="1" x14ac:dyDescent="0.25"/>
    <row r="418" s="276" customFormat="1" x14ac:dyDescent="0.25"/>
    <row r="419" s="276" customFormat="1" x14ac:dyDescent="0.25"/>
    <row r="420" s="276" customFormat="1" x14ac:dyDescent="0.25"/>
    <row r="421" s="276" customFormat="1" x14ac:dyDescent="0.25"/>
    <row r="422" s="276" customFormat="1" x14ac:dyDescent="0.25"/>
    <row r="423" s="276" customFormat="1" x14ac:dyDescent="0.25"/>
    <row r="424" s="276" customFormat="1" x14ac:dyDescent="0.25"/>
    <row r="425" s="276" customFormat="1" x14ac:dyDescent="0.25"/>
    <row r="426" s="276" customFormat="1" x14ac:dyDescent="0.25"/>
    <row r="427" s="276" customFormat="1" x14ac:dyDescent="0.25"/>
    <row r="428" s="276" customFormat="1" x14ac:dyDescent="0.25"/>
    <row r="429" s="276" customFormat="1" x14ac:dyDescent="0.25"/>
    <row r="430" s="276" customFormat="1" x14ac:dyDescent="0.25"/>
    <row r="431" s="276" customFormat="1" x14ac:dyDescent="0.25"/>
    <row r="432" s="276" customFormat="1" x14ac:dyDescent="0.25"/>
    <row r="433" s="276" customFormat="1" x14ac:dyDescent="0.25"/>
    <row r="434" s="276" customFormat="1" x14ac:dyDescent="0.25"/>
    <row r="435" s="276" customFormat="1" x14ac:dyDescent="0.25"/>
    <row r="436" s="276" customFormat="1" x14ac:dyDescent="0.25"/>
    <row r="437" s="276" customFormat="1" x14ac:dyDescent="0.25"/>
    <row r="438" s="276" customFormat="1" x14ac:dyDescent="0.25"/>
    <row r="439" s="276" customFormat="1" x14ac:dyDescent="0.25"/>
    <row r="440" s="276" customFormat="1" x14ac:dyDescent="0.25"/>
    <row r="441" s="276" customFormat="1" x14ac:dyDescent="0.25"/>
    <row r="442" s="276" customFormat="1" x14ac:dyDescent="0.25"/>
    <row r="443" s="276" customFormat="1" x14ac:dyDescent="0.25"/>
    <row r="444" s="276" customFormat="1" x14ac:dyDescent="0.25"/>
    <row r="445" s="276" customFormat="1" x14ac:dyDescent="0.25"/>
    <row r="446" s="276" customFormat="1" x14ac:dyDescent="0.25"/>
    <row r="447" s="276" customFormat="1" x14ac:dyDescent="0.25"/>
    <row r="448" s="276" customFormat="1" x14ac:dyDescent="0.25"/>
    <row r="449" s="276" customFormat="1" x14ac:dyDescent="0.25"/>
    <row r="450" s="276" customFormat="1" x14ac:dyDescent="0.25"/>
    <row r="451" s="276" customFormat="1" x14ac:dyDescent="0.25"/>
    <row r="452" s="276" customFormat="1" x14ac:dyDescent="0.25"/>
    <row r="453" s="276" customFormat="1" x14ac:dyDescent="0.25"/>
    <row r="454" s="276" customFormat="1" x14ac:dyDescent="0.25"/>
    <row r="455" s="276" customFormat="1" x14ac:dyDescent="0.25"/>
    <row r="456" s="276" customFormat="1" x14ac:dyDescent="0.25"/>
    <row r="457" s="276" customFormat="1" x14ac:dyDescent="0.25"/>
    <row r="458" s="276" customFormat="1" x14ac:dyDescent="0.25"/>
    <row r="459" s="276" customFormat="1" x14ac:dyDescent="0.25"/>
    <row r="460" s="276" customFormat="1" x14ac:dyDescent="0.25"/>
    <row r="461" s="276" customFormat="1" x14ac:dyDescent="0.25"/>
    <row r="462" s="276" customFormat="1" x14ac:dyDescent="0.25"/>
    <row r="463" s="276" customFormat="1" x14ac:dyDescent="0.25"/>
    <row r="464" s="276" customFormat="1" x14ac:dyDescent="0.25"/>
    <row r="465" s="276" customFormat="1" x14ac:dyDescent="0.25"/>
    <row r="466" s="276" customFormat="1" x14ac:dyDescent="0.25"/>
    <row r="467" s="276" customFormat="1" x14ac:dyDescent="0.25"/>
    <row r="468" s="276" customFormat="1" x14ac:dyDescent="0.25"/>
    <row r="469" s="276" customFormat="1" x14ac:dyDescent="0.25"/>
    <row r="470" s="276" customFormat="1" x14ac:dyDescent="0.25"/>
    <row r="471" s="276" customFormat="1" x14ac:dyDescent="0.25"/>
    <row r="472" s="276" customFormat="1" x14ac:dyDescent="0.25"/>
    <row r="473" s="276" customFormat="1" x14ac:dyDescent="0.25"/>
    <row r="474" s="276" customFormat="1" x14ac:dyDescent="0.25"/>
    <row r="475" s="276" customFormat="1" x14ac:dyDescent="0.25"/>
    <row r="476" s="276" customFormat="1" x14ac:dyDescent="0.25"/>
    <row r="477" s="276" customFormat="1" x14ac:dyDescent="0.25"/>
    <row r="478" s="276" customFormat="1" x14ac:dyDescent="0.25"/>
    <row r="479" s="276" customFormat="1" x14ac:dyDescent="0.25"/>
    <row r="480" s="276" customFormat="1" x14ac:dyDescent="0.25"/>
    <row r="481" s="276" customFormat="1" x14ac:dyDescent="0.25"/>
    <row r="482" s="276" customFormat="1" x14ac:dyDescent="0.25"/>
    <row r="483" s="276" customFormat="1" x14ac:dyDescent="0.25"/>
    <row r="484" s="276" customFormat="1" x14ac:dyDescent="0.25"/>
    <row r="485" s="276" customFormat="1" x14ac:dyDescent="0.25"/>
    <row r="486" s="276" customFormat="1" x14ac:dyDescent="0.25"/>
    <row r="487" s="276" customFormat="1" x14ac:dyDescent="0.25"/>
    <row r="488" s="276" customFormat="1" x14ac:dyDescent="0.25"/>
    <row r="489" s="276" customFormat="1" x14ac:dyDescent="0.25"/>
    <row r="490" s="276" customFormat="1" x14ac:dyDescent="0.25"/>
    <row r="491" s="276" customFormat="1" x14ac:dyDescent="0.25"/>
    <row r="492" s="276" customFormat="1" x14ac:dyDescent="0.25"/>
    <row r="493" s="276" customFormat="1" x14ac:dyDescent="0.25"/>
    <row r="494" s="276" customFormat="1" x14ac:dyDescent="0.25"/>
    <row r="495" s="276" customFormat="1" x14ac:dyDescent="0.25"/>
    <row r="496" s="276" customFormat="1" x14ac:dyDescent="0.25"/>
    <row r="497" s="276" customFormat="1" x14ac:dyDescent="0.25"/>
    <row r="498" s="276" customFormat="1" x14ac:dyDescent="0.25"/>
    <row r="499" s="276" customFormat="1" x14ac:dyDescent="0.25"/>
    <row r="500" s="276" customFormat="1" x14ac:dyDescent="0.25"/>
    <row r="501" s="276" customFormat="1" x14ac:dyDescent="0.25"/>
    <row r="502" s="276" customFormat="1" x14ac:dyDescent="0.25"/>
    <row r="503" s="276" customFormat="1" x14ac:dyDescent="0.25"/>
    <row r="504" s="276" customFormat="1" x14ac:dyDescent="0.25"/>
    <row r="505" s="276" customFormat="1" x14ac:dyDescent="0.25"/>
    <row r="506" s="276" customFormat="1" x14ac:dyDescent="0.25"/>
    <row r="507" s="276" customFormat="1" x14ac:dyDescent="0.25"/>
    <row r="508" s="276" customFormat="1" x14ac:dyDescent="0.25"/>
    <row r="509" s="276" customFormat="1" x14ac:dyDescent="0.25"/>
    <row r="510" s="276" customFormat="1" x14ac:dyDescent="0.25"/>
    <row r="511" s="276" customFormat="1" x14ac:dyDescent="0.25"/>
    <row r="512" s="276" customFormat="1" x14ac:dyDescent="0.25"/>
    <row r="513" s="276" customFormat="1" x14ac:dyDescent="0.25"/>
    <row r="514" s="276" customFormat="1" x14ac:dyDescent="0.25"/>
    <row r="515" s="276" customFormat="1" x14ac:dyDescent="0.25"/>
    <row r="516" s="276" customFormat="1" x14ac:dyDescent="0.25"/>
    <row r="517" s="276" customFormat="1" x14ac:dyDescent="0.25"/>
    <row r="518" s="276" customFormat="1" x14ac:dyDescent="0.25"/>
    <row r="519" s="276" customFormat="1" x14ac:dyDescent="0.25"/>
    <row r="520" s="276" customFormat="1" x14ac:dyDescent="0.25"/>
    <row r="521" s="276" customFormat="1" x14ac:dyDescent="0.25"/>
    <row r="522" s="276" customFormat="1" x14ac:dyDescent="0.25"/>
    <row r="523" s="276" customFormat="1" x14ac:dyDescent="0.25"/>
    <row r="524" s="276" customFormat="1" x14ac:dyDescent="0.25"/>
    <row r="525" s="276" customFormat="1" x14ac:dyDescent="0.25"/>
    <row r="526" s="276" customFormat="1" x14ac:dyDescent="0.25"/>
    <row r="527" s="276" customFormat="1" x14ac:dyDescent="0.25"/>
    <row r="528" s="276" customFormat="1" x14ac:dyDescent="0.25"/>
    <row r="529" s="276" customFormat="1" x14ac:dyDescent="0.25"/>
    <row r="530" s="276" customFormat="1" x14ac:dyDescent="0.25"/>
    <row r="531" s="276" customFormat="1" x14ac:dyDescent="0.25"/>
    <row r="532" s="276" customFormat="1" x14ac:dyDescent="0.25"/>
    <row r="533" s="276" customFormat="1" x14ac:dyDescent="0.25"/>
    <row r="534" s="276" customFormat="1" x14ac:dyDescent="0.25"/>
    <row r="535" s="276" customFormat="1" x14ac:dyDescent="0.25"/>
    <row r="536" s="276" customFormat="1" x14ac:dyDescent="0.25"/>
    <row r="537" s="276" customFormat="1" x14ac:dyDescent="0.25"/>
    <row r="538" s="276" customFormat="1" x14ac:dyDescent="0.25"/>
    <row r="539" s="276" customFormat="1" x14ac:dyDescent="0.25"/>
    <row r="540" s="276" customFormat="1" x14ac:dyDescent="0.25"/>
    <row r="541" s="276" customFormat="1" x14ac:dyDescent="0.25"/>
    <row r="542" s="276" customFormat="1" x14ac:dyDescent="0.25"/>
    <row r="543" s="276" customFormat="1" x14ac:dyDescent="0.25"/>
    <row r="544" s="276" customFormat="1" x14ac:dyDescent="0.25"/>
    <row r="545" s="276" customFormat="1" x14ac:dyDescent="0.25"/>
    <row r="546" s="276" customFormat="1" x14ac:dyDescent="0.25"/>
    <row r="547" s="276" customFormat="1" x14ac:dyDescent="0.25"/>
    <row r="548" s="276" customFormat="1" x14ac:dyDescent="0.25"/>
    <row r="549" s="276" customFormat="1" x14ac:dyDescent="0.25"/>
    <row r="550" s="276" customFormat="1" x14ac:dyDescent="0.25"/>
    <row r="551" s="276" customFormat="1" x14ac:dyDescent="0.25"/>
  </sheetData>
  <mergeCells count="16">
    <mergeCell ref="A1:E1"/>
    <mergeCell ref="B3:C3"/>
    <mergeCell ref="A8:A15"/>
    <mergeCell ref="B8:B15"/>
    <mergeCell ref="I77:I79"/>
    <mergeCell ref="A70:A72"/>
    <mergeCell ref="A63:A65"/>
    <mergeCell ref="A53:A59"/>
    <mergeCell ref="F77:F79"/>
    <mergeCell ref="J77:J79"/>
    <mergeCell ref="A84:A86"/>
    <mergeCell ref="A19:A48"/>
    <mergeCell ref="A92:A94"/>
    <mergeCell ref="A77:A79"/>
    <mergeCell ref="E77:E79"/>
    <mergeCell ref="B19:B4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236"/>
  <sheetViews>
    <sheetView topLeftCell="E1" zoomScale="70" zoomScaleNormal="70" workbookViewId="0">
      <pane ySplit="4" topLeftCell="A75" activePane="bottomLeft" state="frozen"/>
      <selection pane="bottomLeft" activeCell="J85" sqref="J85:K85"/>
    </sheetView>
  </sheetViews>
  <sheetFormatPr baseColWidth="10" defaultRowHeight="15" x14ac:dyDescent="0.25"/>
  <cols>
    <col min="1" max="1" width="3.375" style="236" customWidth="1"/>
    <col min="2" max="2" width="25" style="267" bestFit="1" customWidth="1"/>
    <col min="3" max="3" width="21.375" style="236" bestFit="1" customWidth="1"/>
    <col min="4" max="4" width="32.25" style="236" customWidth="1"/>
    <col min="5" max="5" width="46.375" style="236" bestFit="1" customWidth="1"/>
    <col min="6" max="6" width="14.625" style="236" bestFit="1" customWidth="1"/>
    <col min="7" max="7" width="13.125" style="236" bestFit="1" customWidth="1"/>
    <col min="8" max="8" width="26" style="236" bestFit="1" customWidth="1"/>
    <col min="9" max="9" width="16.25" style="236" bestFit="1" customWidth="1"/>
    <col min="10" max="10" width="16" style="236" bestFit="1" customWidth="1"/>
    <col min="11" max="11" width="15.25" style="236" bestFit="1" customWidth="1"/>
    <col min="12" max="12" width="14.625" style="236" bestFit="1" customWidth="1"/>
    <col min="13" max="13" width="33.625" style="236" customWidth="1"/>
    <col min="14" max="14" width="28.375" style="236" customWidth="1"/>
    <col min="15" max="15" width="31.5" style="236" bestFit="1" customWidth="1"/>
    <col min="16" max="16384" width="11" style="236"/>
  </cols>
  <sheetData>
    <row r="1" spans="2:16" ht="15.75" thickBot="1" x14ac:dyDescent="0.3"/>
    <row r="2" spans="2:16" ht="66" customHeight="1" thickBot="1" x14ac:dyDescent="0.3">
      <c r="C2" s="430" t="s">
        <v>56</v>
      </c>
      <c r="D2" s="397"/>
      <c r="E2" s="397"/>
      <c r="F2" s="397"/>
      <c r="G2" s="397"/>
      <c r="H2" s="397"/>
      <c r="I2" s="397"/>
      <c r="J2" s="398"/>
    </row>
    <row r="4" spans="2:16" ht="15.75" x14ac:dyDescent="0.25">
      <c r="B4" s="5" t="s">
        <v>45</v>
      </c>
      <c r="C4" s="5" t="s">
        <v>60</v>
      </c>
      <c r="D4" s="5" t="s">
        <v>61</v>
      </c>
      <c r="E4" s="5" t="s">
        <v>62</v>
      </c>
      <c r="F4" s="5" t="s">
        <v>63</v>
      </c>
      <c r="G4" s="5" t="s">
        <v>64</v>
      </c>
      <c r="H4" s="270" t="s">
        <v>65</v>
      </c>
      <c r="I4" s="270" t="s">
        <v>582</v>
      </c>
      <c r="J4" s="270" t="s">
        <v>583</v>
      </c>
      <c r="K4" s="270" t="s">
        <v>66</v>
      </c>
      <c r="L4" s="270" t="s">
        <v>54</v>
      </c>
    </row>
    <row r="5" spans="2:16" x14ac:dyDescent="0.25">
      <c r="B5" s="393" t="s">
        <v>569</v>
      </c>
      <c r="C5" s="431" t="s">
        <v>67</v>
      </c>
      <c r="D5" s="98" t="s">
        <v>68</v>
      </c>
      <c r="E5" s="237" t="s">
        <v>69</v>
      </c>
      <c r="F5" s="237" t="s">
        <v>70</v>
      </c>
      <c r="G5" s="10">
        <v>1</v>
      </c>
      <c r="H5" s="238"/>
      <c r="I5" s="238"/>
      <c r="J5" s="238"/>
      <c r="K5" s="239"/>
      <c r="L5" s="239"/>
    </row>
    <row r="6" spans="2:16" x14ac:dyDescent="0.25">
      <c r="B6" s="393"/>
      <c r="C6" s="431"/>
      <c r="D6" s="98" t="s">
        <v>71</v>
      </c>
      <c r="E6" s="237" t="s">
        <v>69</v>
      </c>
      <c r="F6" s="237" t="s">
        <v>72</v>
      </c>
      <c r="G6" s="10">
        <v>1</v>
      </c>
      <c r="H6" s="238"/>
      <c r="I6" s="238"/>
      <c r="J6" s="238"/>
      <c r="K6" s="239"/>
      <c r="L6" s="239"/>
    </row>
    <row r="7" spans="2:16" ht="15.75" x14ac:dyDescent="0.25">
      <c r="B7" s="393"/>
      <c r="C7" s="431"/>
      <c r="D7" s="98" t="s">
        <v>73</v>
      </c>
      <c r="E7" s="237" t="s">
        <v>74</v>
      </c>
      <c r="F7" s="237" t="s">
        <v>75</v>
      </c>
      <c r="G7" s="10">
        <v>1</v>
      </c>
      <c r="H7" s="238"/>
      <c r="I7" s="238"/>
      <c r="J7" s="238"/>
      <c r="K7" s="239"/>
      <c r="L7" s="239"/>
      <c r="N7" s="258" t="s">
        <v>320</v>
      </c>
      <c r="O7" s="259" t="s">
        <v>328</v>
      </c>
      <c r="P7" s="260"/>
    </row>
    <row r="8" spans="2:16" ht="15.75" x14ac:dyDescent="0.25">
      <c r="B8" s="393"/>
      <c r="C8" s="431"/>
      <c r="D8" s="98" t="s">
        <v>76</v>
      </c>
      <c r="E8" s="237" t="s">
        <v>77</v>
      </c>
      <c r="F8" s="237" t="s">
        <v>75</v>
      </c>
      <c r="G8" s="10">
        <v>1</v>
      </c>
      <c r="H8" s="238"/>
      <c r="I8" s="238"/>
      <c r="J8" s="238"/>
      <c r="K8" s="239"/>
      <c r="L8" s="239"/>
      <c r="N8" s="260"/>
      <c r="O8" s="391" t="s">
        <v>43</v>
      </c>
      <c r="P8" s="259" t="s">
        <v>321</v>
      </c>
    </row>
    <row r="9" spans="2:16" ht="15.75" x14ac:dyDescent="0.25">
      <c r="B9" s="393"/>
      <c r="C9" s="431"/>
      <c r="D9" s="98" t="s">
        <v>78</v>
      </c>
      <c r="E9" s="237" t="s">
        <v>69</v>
      </c>
      <c r="F9" s="237" t="s">
        <v>79</v>
      </c>
      <c r="G9" s="10">
        <v>1</v>
      </c>
      <c r="H9" s="238"/>
      <c r="I9" s="238"/>
      <c r="J9" s="238"/>
      <c r="K9" s="239"/>
      <c r="L9" s="239"/>
      <c r="N9" s="260"/>
      <c r="O9" s="391"/>
      <c r="P9" s="259" t="s">
        <v>322</v>
      </c>
    </row>
    <row r="10" spans="2:16" ht="15.95" customHeight="1" x14ac:dyDescent="0.25">
      <c r="B10" s="393"/>
      <c r="C10" s="431" t="s">
        <v>80</v>
      </c>
      <c r="D10" s="98" t="s">
        <v>81</v>
      </c>
      <c r="E10" s="237" t="s">
        <v>82</v>
      </c>
      <c r="F10" s="237" t="s">
        <v>70</v>
      </c>
      <c r="G10" s="10">
        <v>1</v>
      </c>
      <c r="H10" s="238"/>
      <c r="I10" s="238"/>
      <c r="J10" s="238"/>
      <c r="K10" s="239"/>
      <c r="L10" s="239"/>
      <c r="N10" s="260"/>
      <c r="O10" s="391"/>
      <c r="P10" s="259" t="s">
        <v>323</v>
      </c>
    </row>
    <row r="11" spans="2:16" ht="26.1" customHeight="1" x14ac:dyDescent="0.25">
      <c r="B11" s="393"/>
      <c r="C11" s="431"/>
      <c r="D11" s="98" t="s">
        <v>83</v>
      </c>
      <c r="E11" s="237" t="s">
        <v>77</v>
      </c>
      <c r="F11" s="237" t="s">
        <v>70</v>
      </c>
      <c r="G11" s="10">
        <v>1</v>
      </c>
      <c r="H11" s="238"/>
      <c r="I11" s="238"/>
      <c r="J11" s="238"/>
      <c r="K11" s="239"/>
      <c r="L11" s="239"/>
      <c r="N11" s="260"/>
      <c r="O11" s="275"/>
      <c r="P11" s="260"/>
    </row>
    <row r="12" spans="2:16" ht="15.75" x14ac:dyDescent="0.25">
      <c r="B12" s="393"/>
      <c r="C12" s="431"/>
      <c r="D12" s="98" t="s">
        <v>84</v>
      </c>
      <c r="E12" s="237" t="s">
        <v>69</v>
      </c>
      <c r="F12" s="237" t="s">
        <v>85</v>
      </c>
      <c r="G12" s="10">
        <v>1</v>
      </c>
      <c r="H12" s="238"/>
      <c r="I12" s="238"/>
      <c r="J12" s="238"/>
      <c r="K12" s="239"/>
      <c r="L12" s="239"/>
      <c r="N12" s="260"/>
      <c r="O12" s="391" t="s">
        <v>318</v>
      </c>
      <c r="P12" s="259" t="s">
        <v>324</v>
      </c>
    </row>
    <row r="13" spans="2:16" ht="15.75" x14ac:dyDescent="0.25">
      <c r="B13" s="393"/>
      <c r="C13" s="431"/>
      <c r="D13" s="98" t="s">
        <v>86</v>
      </c>
      <c r="E13" s="237" t="s">
        <v>87</v>
      </c>
      <c r="F13" s="237" t="s">
        <v>85</v>
      </c>
      <c r="G13" s="10">
        <v>1</v>
      </c>
      <c r="H13" s="238"/>
      <c r="I13" s="238"/>
      <c r="J13" s="238"/>
      <c r="K13" s="239"/>
      <c r="L13" s="239"/>
      <c r="N13" s="260"/>
      <c r="O13" s="391"/>
      <c r="P13" s="259" t="s">
        <v>329</v>
      </c>
    </row>
    <row r="14" spans="2:16" ht="15.75" x14ac:dyDescent="0.25">
      <c r="B14" s="393"/>
      <c r="C14" s="431"/>
      <c r="D14" s="98" t="s">
        <v>88</v>
      </c>
      <c r="E14" s="237" t="s">
        <v>77</v>
      </c>
      <c r="F14" s="237" t="s">
        <v>79</v>
      </c>
      <c r="G14" s="10">
        <v>1</v>
      </c>
      <c r="H14" s="238"/>
      <c r="I14" s="238"/>
      <c r="J14" s="238"/>
      <c r="K14" s="239"/>
      <c r="L14" s="239"/>
      <c r="N14" s="260"/>
      <c r="O14" s="391"/>
      <c r="P14" s="259" t="s">
        <v>325</v>
      </c>
    </row>
    <row r="15" spans="2:16" ht="15.75" x14ac:dyDescent="0.25">
      <c r="B15" s="393"/>
      <c r="C15" s="98" t="s">
        <v>89</v>
      </c>
      <c r="D15" s="98" t="s">
        <v>90</v>
      </c>
      <c r="E15" s="237" t="s">
        <v>77</v>
      </c>
      <c r="F15" s="237" t="s">
        <v>91</v>
      </c>
      <c r="G15" s="10">
        <v>1</v>
      </c>
      <c r="H15" s="238"/>
      <c r="I15" s="238"/>
      <c r="J15" s="238"/>
      <c r="K15" s="239"/>
      <c r="L15" s="239"/>
      <c r="N15" s="260"/>
      <c r="O15" s="275"/>
      <c r="P15" s="260"/>
    </row>
    <row r="16" spans="2:16" ht="15.75" x14ac:dyDescent="0.25">
      <c r="B16" s="393"/>
      <c r="C16" s="13" t="s">
        <v>92</v>
      </c>
      <c r="D16" s="98" t="s">
        <v>93</v>
      </c>
      <c r="E16" s="237" t="s">
        <v>77</v>
      </c>
      <c r="F16" s="237" t="s">
        <v>94</v>
      </c>
      <c r="G16" s="10">
        <v>1</v>
      </c>
      <c r="H16" s="238"/>
      <c r="I16" s="238"/>
      <c r="J16" s="238"/>
      <c r="K16" s="239"/>
      <c r="L16" s="239"/>
      <c r="N16" s="260"/>
      <c r="O16" s="274" t="s">
        <v>319</v>
      </c>
      <c r="P16" s="261" t="s">
        <v>326</v>
      </c>
    </row>
    <row r="17" spans="2:12" ht="32.1" customHeight="1" x14ac:dyDescent="0.25">
      <c r="B17" s="393"/>
      <c r="C17" s="431" t="s">
        <v>95</v>
      </c>
      <c r="D17" s="98" t="s">
        <v>96</v>
      </c>
      <c r="E17" s="237" t="s">
        <v>69</v>
      </c>
      <c r="F17" s="237" t="s">
        <v>97</v>
      </c>
      <c r="G17" s="10">
        <v>1</v>
      </c>
      <c r="H17" s="238"/>
      <c r="I17" s="238"/>
      <c r="J17" s="238"/>
      <c r="K17" s="239"/>
      <c r="L17" s="239"/>
    </row>
    <row r="18" spans="2:12" x14ac:dyDescent="0.25">
      <c r="B18" s="393"/>
      <c r="C18" s="431"/>
      <c r="D18" s="98" t="s">
        <v>98</v>
      </c>
      <c r="E18" s="237" t="s">
        <v>87</v>
      </c>
      <c r="F18" s="237" t="s">
        <v>99</v>
      </c>
      <c r="G18" s="10">
        <v>1</v>
      </c>
      <c r="H18" s="238"/>
      <c r="I18" s="238"/>
      <c r="J18" s="238"/>
      <c r="K18" s="239"/>
      <c r="L18" s="239"/>
    </row>
    <row r="19" spans="2:12" x14ac:dyDescent="0.25">
      <c r="B19" s="393"/>
      <c r="C19" s="98" t="s">
        <v>100</v>
      </c>
      <c r="D19" s="98" t="s">
        <v>101</v>
      </c>
      <c r="E19" s="237" t="s">
        <v>69</v>
      </c>
      <c r="F19" s="237" t="s">
        <v>102</v>
      </c>
      <c r="G19" s="10">
        <v>1</v>
      </c>
      <c r="H19" s="238"/>
      <c r="I19" s="238"/>
      <c r="J19" s="238"/>
      <c r="K19" s="239"/>
      <c r="L19" s="239"/>
    </row>
    <row r="20" spans="2:12" x14ac:dyDescent="0.25">
      <c r="B20" s="393"/>
      <c r="C20" s="98" t="s">
        <v>103</v>
      </c>
      <c r="D20" s="98" t="s">
        <v>104</v>
      </c>
      <c r="E20" s="237" t="s">
        <v>69</v>
      </c>
      <c r="F20" s="237" t="s">
        <v>105</v>
      </c>
      <c r="G20" s="10">
        <v>1</v>
      </c>
      <c r="H20" s="238"/>
      <c r="I20" s="238"/>
      <c r="J20" s="238"/>
      <c r="K20" s="239"/>
      <c r="L20" s="239"/>
    </row>
    <row r="21" spans="2:12" x14ac:dyDescent="0.25">
      <c r="B21" s="393" t="s">
        <v>106</v>
      </c>
      <c r="C21" s="14" t="s">
        <v>67</v>
      </c>
      <c r="D21" s="14" t="s">
        <v>107</v>
      </c>
      <c r="E21" s="15" t="s">
        <v>69</v>
      </c>
      <c r="F21" s="16" t="s">
        <v>108</v>
      </c>
      <c r="G21" s="10">
        <v>1</v>
      </c>
      <c r="H21" s="240"/>
      <c r="I21" s="240"/>
      <c r="J21" s="240"/>
      <c r="K21" s="239"/>
      <c r="L21" s="239"/>
    </row>
    <row r="22" spans="2:12" x14ac:dyDescent="0.25">
      <c r="B22" s="393"/>
      <c r="C22" s="19" t="s">
        <v>67</v>
      </c>
      <c r="D22" s="19" t="s">
        <v>109</v>
      </c>
      <c r="E22" s="15" t="s">
        <v>110</v>
      </c>
      <c r="F22" s="16" t="s">
        <v>108</v>
      </c>
      <c r="G22" s="10">
        <v>1</v>
      </c>
      <c r="H22" s="240"/>
      <c r="I22" s="240"/>
      <c r="J22" s="240"/>
      <c r="K22" s="239"/>
      <c r="L22" s="239"/>
    </row>
    <row r="23" spans="2:12" x14ac:dyDescent="0.25">
      <c r="B23" s="393"/>
      <c r="C23" s="19" t="s">
        <v>67</v>
      </c>
      <c r="D23" s="19" t="s">
        <v>111</v>
      </c>
      <c r="E23" s="15" t="s">
        <v>112</v>
      </c>
      <c r="F23" s="16" t="s">
        <v>70</v>
      </c>
      <c r="G23" s="10">
        <v>1</v>
      </c>
      <c r="H23" s="240"/>
      <c r="I23" s="240"/>
      <c r="J23" s="240"/>
      <c r="K23" s="239"/>
      <c r="L23" s="239"/>
    </row>
    <row r="24" spans="2:12" x14ac:dyDescent="0.25">
      <c r="B24" s="393"/>
      <c r="C24" s="19" t="s">
        <v>67</v>
      </c>
      <c r="D24" s="19" t="s">
        <v>113</v>
      </c>
      <c r="E24" s="15" t="s">
        <v>114</v>
      </c>
      <c r="F24" s="16" t="s">
        <v>70</v>
      </c>
      <c r="G24" s="10">
        <v>1</v>
      </c>
      <c r="H24" s="240"/>
      <c r="I24" s="240"/>
      <c r="J24" s="240"/>
      <c r="K24" s="239"/>
      <c r="L24" s="239"/>
    </row>
    <row r="25" spans="2:12" x14ac:dyDescent="0.25">
      <c r="B25" s="393"/>
      <c r="C25" s="14" t="s">
        <v>89</v>
      </c>
      <c r="D25" s="14" t="s">
        <v>115</v>
      </c>
      <c r="E25" s="15" t="s">
        <v>69</v>
      </c>
      <c r="F25" s="16" t="s">
        <v>116</v>
      </c>
      <c r="G25" s="10">
        <v>1</v>
      </c>
      <c r="H25" s="240"/>
      <c r="I25" s="240"/>
      <c r="J25" s="240"/>
      <c r="K25" s="239"/>
      <c r="L25" s="239"/>
    </row>
    <row r="26" spans="2:12" x14ac:dyDescent="0.25">
      <c r="B26" s="393"/>
      <c r="C26" s="14" t="s">
        <v>117</v>
      </c>
      <c r="D26" s="14" t="s">
        <v>118</v>
      </c>
      <c r="E26" s="15" t="s">
        <v>69</v>
      </c>
      <c r="F26" s="16" t="s">
        <v>99</v>
      </c>
      <c r="G26" s="10">
        <v>1</v>
      </c>
      <c r="H26" s="240"/>
      <c r="I26" s="240"/>
      <c r="J26" s="240"/>
      <c r="K26" s="239"/>
      <c r="L26" s="239"/>
    </row>
    <row r="27" spans="2:12" x14ac:dyDescent="0.25">
      <c r="B27" s="393"/>
      <c r="C27" s="19" t="s">
        <v>117</v>
      </c>
      <c r="D27" s="19" t="s">
        <v>119</v>
      </c>
      <c r="E27" s="15" t="s">
        <v>110</v>
      </c>
      <c r="F27" s="16" t="s">
        <v>99</v>
      </c>
      <c r="G27" s="10">
        <v>1</v>
      </c>
      <c r="H27" s="240"/>
      <c r="I27" s="240"/>
      <c r="J27" s="240"/>
      <c r="K27" s="239"/>
      <c r="L27" s="239"/>
    </row>
    <row r="28" spans="2:12" x14ac:dyDescent="0.25">
      <c r="B28" s="393"/>
      <c r="C28" s="14" t="s">
        <v>100</v>
      </c>
      <c r="D28" s="14" t="s">
        <v>120</v>
      </c>
      <c r="E28" s="15" t="s">
        <v>69</v>
      </c>
      <c r="F28" s="16" t="s">
        <v>121</v>
      </c>
      <c r="G28" s="10">
        <v>1</v>
      </c>
      <c r="H28" s="240"/>
      <c r="I28" s="240"/>
      <c r="J28" s="240"/>
      <c r="K28" s="239"/>
      <c r="L28" s="239"/>
    </row>
    <row r="29" spans="2:12" x14ac:dyDescent="0.25">
      <c r="B29" s="393"/>
      <c r="C29" s="14" t="s">
        <v>100</v>
      </c>
      <c r="D29" s="14" t="s">
        <v>122</v>
      </c>
      <c r="E29" s="101" t="s">
        <v>69</v>
      </c>
      <c r="F29" s="21" t="s">
        <v>123</v>
      </c>
      <c r="G29" s="10">
        <v>1</v>
      </c>
      <c r="H29" s="240"/>
      <c r="I29" s="240"/>
      <c r="J29" s="240"/>
      <c r="K29" s="239"/>
      <c r="L29" s="239"/>
    </row>
    <row r="30" spans="2:12" x14ac:dyDescent="0.25">
      <c r="B30" s="393" t="s">
        <v>124</v>
      </c>
      <c r="C30" s="14" t="s">
        <v>67</v>
      </c>
      <c r="D30" s="14" t="s">
        <v>125</v>
      </c>
      <c r="E30" s="15" t="s">
        <v>69</v>
      </c>
      <c r="F30" s="16" t="s">
        <v>108</v>
      </c>
      <c r="G30" s="27">
        <v>1</v>
      </c>
      <c r="H30" s="241"/>
      <c r="I30" s="241"/>
      <c r="J30" s="241"/>
      <c r="K30" s="29"/>
      <c r="L30" s="29"/>
    </row>
    <row r="31" spans="2:12" x14ac:dyDescent="0.25">
      <c r="B31" s="393"/>
      <c r="C31" s="19" t="s">
        <v>67</v>
      </c>
      <c r="D31" s="19" t="s">
        <v>126</v>
      </c>
      <c r="E31" s="15" t="s">
        <v>110</v>
      </c>
      <c r="F31" s="16" t="s">
        <v>108</v>
      </c>
      <c r="G31" s="27">
        <v>1</v>
      </c>
      <c r="H31" s="241"/>
      <c r="I31" s="241"/>
      <c r="J31" s="241"/>
      <c r="K31" s="29"/>
      <c r="L31" s="29"/>
    </row>
    <row r="32" spans="2:12" x14ac:dyDescent="0.25">
      <c r="B32" s="392" t="s">
        <v>47</v>
      </c>
      <c r="C32" s="245"/>
      <c r="D32" s="242" t="s">
        <v>127</v>
      </c>
      <c r="E32" s="243" t="s">
        <v>69</v>
      </c>
      <c r="F32" s="244" t="s">
        <v>128</v>
      </c>
      <c r="G32" s="64">
        <v>1</v>
      </c>
      <c r="H32" s="246"/>
      <c r="I32" s="246"/>
      <c r="J32" s="246"/>
      <c r="K32" s="247"/>
      <c r="L32" s="247"/>
    </row>
    <row r="33" spans="2:12" x14ac:dyDescent="0.25">
      <c r="B33" s="392"/>
      <c r="C33" s="245"/>
      <c r="D33" s="242" t="s">
        <v>127</v>
      </c>
      <c r="E33" s="243" t="s">
        <v>129</v>
      </c>
      <c r="F33" s="244" t="s">
        <v>128</v>
      </c>
      <c r="G33" s="64">
        <v>1</v>
      </c>
      <c r="H33" s="246"/>
      <c r="I33" s="246"/>
      <c r="J33" s="246"/>
      <c r="K33" s="247"/>
      <c r="L33" s="247"/>
    </row>
    <row r="34" spans="2:12" x14ac:dyDescent="0.25">
      <c r="B34" s="392"/>
      <c r="C34" s="245"/>
      <c r="D34" s="242" t="s">
        <v>130</v>
      </c>
      <c r="E34" s="243" t="s">
        <v>69</v>
      </c>
      <c r="F34" s="244" t="s">
        <v>131</v>
      </c>
      <c r="G34" s="64">
        <v>1</v>
      </c>
      <c r="H34" s="246"/>
      <c r="I34" s="246"/>
      <c r="J34" s="246"/>
      <c r="K34" s="247"/>
      <c r="L34" s="247"/>
    </row>
    <row r="35" spans="2:12" x14ac:dyDescent="0.25">
      <c r="B35" s="392"/>
      <c r="C35" s="245"/>
      <c r="D35" s="242" t="s">
        <v>132</v>
      </c>
      <c r="E35" s="243" t="s">
        <v>69</v>
      </c>
      <c r="F35" s="244" t="s">
        <v>133</v>
      </c>
      <c r="G35" s="64">
        <v>1</v>
      </c>
      <c r="H35" s="246"/>
      <c r="I35" s="246"/>
      <c r="J35" s="246"/>
      <c r="K35" s="247"/>
      <c r="L35" s="247"/>
    </row>
    <row r="36" spans="2:12" x14ac:dyDescent="0.25">
      <c r="B36" s="392"/>
      <c r="C36" s="245"/>
      <c r="D36" s="242" t="s">
        <v>134</v>
      </c>
      <c r="E36" s="243" t="s">
        <v>69</v>
      </c>
      <c r="F36" s="244" t="s">
        <v>133</v>
      </c>
      <c r="G36" s="64">
        <v>1</v>
      </c>
      <c r="H36" s="246"/>
      <c r="I36" s="246"/>
      <c r="J36" s="246"/>
      <c r="K36" s="247"/>
      <c r="L36" s="247"/>
    </row>
    <row r="37" spans="2:12" x14ac:dyDescent="0.25">
      <c r="B37" s="392"/>
      <c r="C37" s="245"/>
      <c r="D37" s="248" t="s">
        <v>135</v>
      </c>
      <c r="E37" s="249"/>
      <c r="F37" s="250"/>
      <c r="G37" s="64">
        <v>1</v>
      </c>
      <c r="H37" s="251"/>
      <c r="I37" s="251"/>
      <c r="J37" s="251"/>
      <c r="K37" s="252"/>
      <c r="L37" s="251"/>
    </row>
    <row r="38" spans="2:12" x14ac:dyDescent="0.25">
      <c r="B38" s="392"/>
      <c r="C38" s="245"/>
      <c r="D38" s="242" t="s">
        <v>127</v>
      </c>
      <c r="E38" s="243" t="s">
        <v>69</v>
      </c>
      <c r="F38" s="244" t="s">
        <v>128</v>
      </c>
      <c r="G38" s="64">
        <v>1</v>
      </c>
      <c r="H38" s="246"/>
      <c r="I38" s="246"/>
      <c r="J38" s="246"/>
      <c r="K38" s="253"/>
      <c r="L38" s="246"/>
    </row>
    <row r="39" spans="2:12" x14ac:dyDescent="0.25">
      <c r="B39" s="392"/>
      <c r="C39" s="245"/>
      <c r="D39" s="242" t="s">
        <v>130</v>
      </c>
      <c r="E39" s="243" t="s">
        <v>69</v>
      </c>
      <c r="F39" s="244" t="s">
        <v>131</v>
      </c>
      <c r="G39" s="64">
        <v>1</v>
      </c>
      <c r="H39" s="246"/>
      <c r="I39" s="246"/>
      <c r="J39" s="246"/>
      <c r="K39" s="253"/>
      <c r="L39" s="246"/>
    </row>
    <row r="40" spans="2:12" x14ac:dyDescent="0.25">
      <c r="B40" s="392"/>
      <c r="C40" s="245"/>
      <c r="D40" s="242" t="s">
        <v>132</v>
      </c>
      <c r="E40" s="243" t="s">
        <v>69</v>
      </c>
      <c r="F40" s="244" t="s">
        <v>133</v>
      </c>
      <c r="G40" s="64">
        <v>1</v>
      </c>
      <c r="H40" s="246"/>
      <c r="I40" s="246"/>
      <c r="J40" s="246"/>
      <c r="K40" s="253"/>
      <c r="L40" s="246"/>
    </row>
    <row r="41" spans="2:12" x14ac:dyDescent="0.25">
      <c r="B41" s="392" t="s">
        <v>46</v>
      </c>
      <c r="C41" s="245"/>
      <c r="D41" s="242" t="s">
        <v>136</v>
      </c>
      <c r="E41" s="243" t="s">
        <v>69</v>
      </c>
      <c r="F41" s="244">
        <v>0.54166666666666663</v>
      </c>
      <c r="G41" s="64">
        <v>1</v>
      </c>
      <c r="H41" s="246"/>
      <c r="I41" s="246"/>
      <c r="J41" s="246"/>
      <c r="K41" s="247"/>
      <c r="L41" s="247"/>
    </row>
    <row r="42" spans="2:12" x14ac:dyDescent="0.25">
      <c r="B42" s="392"/>
      <c r="C42" s="245"/>
      <c r="D42" s="242" t="s">
        <v>137</v>
      </c>
      <c r="E42" s="243" t="s">
        <v>69</v>
      </c>
      <c r="F42" s="244" t="s">
        <v>138</v>
      </c>
      <c r="G42" s="64">
        <v>1</v>
      </c>
      <c r="H42" s="246"/>
      <c r="I42" s="246"/>
      <c r="J42" s="246"/>
      <c r="K42" s="247"/>
      <c r="L42" s="247"/>
    </row>
    <row r="43" spans="2:12" x14ac:dyDescent="0.25">
      <c r="B43" s="392"/>
      <c r="C43" s="245"/>
      <c r="D43" s="242" t="s">
        <v>139</v>
      </c>
      <c r="E43" s="243" t="s">
        <v>129</v>
      </c>
      <c r="F43" s="244" t="s">
        <v>140</v>
      </c>
      <c r="G43" s="64">
        <v>1</v>
      </c>
      <c r="H43" s="246"/>
      <c r="I43" s="246"/>
      <c r="J43" s="246"/>
      <c r="K43" s="247"/>
      <c r="L43" s="247"/>
    </row>
    <row r="44" spans="2:12" x14ac:dyDescent="0.25">
      <c r="B44" s="392"/>
      <c r="C44" s="245"/>
      <c r="D44" s="242" t="s">
        <v>141</v>
      </c>
      <c r="E44" s="243" t="s">
        <v>129</v>
      </c>
      <c r="F44" s="244" t="s">
        <v>142</v>
      </c>
      <c r="G44" s="64">
        <v>1</v>
      </c>
      <c r="H44" s="246"/>
      <c r="I44" s="246"/>
      <c r="J44" s="246"/>
      <c r="K44" s="247"/>
      <c r="L44" s="247"/>
    </row>
    <row r="45" spans="2:12" x14ac:dyDescent="0.25">
      <c r="B45" s="392"/>
      <c r="C45" s="245"/>
      <c r="D45" s="248" t="s">
        <v>135</v>
      </c>
      <c r="E45" s="254"/>
      <c r="F45" s="250"/>
      <c r="G45" s="64"/>
      <c r="H45" s="251"/>
      <c r="I45" s="251"/>
      <c r="J45" s="251"/>
      <c r="K45" s="255"/>
      <c r="L45" s="251"/>
    </row>
    <row r="46" spans="2:12" x14ac:dyDescent="0.25">
      <c r="B46" s="392"/>
      <c r="C46" s="245"/>
      <c r="D46" s="242" t="s">
        <v>136</v>
      </c>
      <c r="E46" s="243" t="s">
        <v>69</v>
      </c>
      <c r="F46" s="244">
        <v>0.54166666666666663</v>
      </c>
      <c r="G46" s="64">
        <v>1</v>
      </c>
      <c r="H46" s="246"/>
      <c r="I46" s="246"/>
      <c r="J46" s="246"/>
      <c r="K46" s="253"/>
      <c r="L46" s="246"/>
    </row>
    <row r="47" spans="2:12" x14ac:dyDescent="0.25">
      <c r="B47" s="392"/>
      <c r="C47" s="245"/>
      <c r="D47" s="242" t="s">
        <v>137</v>
      </c>
      <c r="E47" s="243" t="s">
        <v>69</v>
      </c>
      <c r="F47" s="244" t="s">
        <v>138</v>
      </c>
      <c r="G47" s="64">
        <v>1</v>
      </c>
      <c r="H47" s="246"/>
      <c r="I47" s="246"/>
      <c r="J47" s="246"/>
      <c r="K47" s="253"/>
      <c r="L47" s="246"/>
    </row>
    <row r="48" spans="2:12" x14ac:dyDescent="0.25">
      <c r="B48" s="392"/>
      <c r="C48" s="245"/>
      <c r="D48" s="242" t="s">
        <v>139</v>
      </c>
      <c r="E48" s="243" t="s">
        <v>129</v>
      </c>
      <c r="F48" s="244" t="s">
        <v>140</v>
      </c>
      <c r="G48" s="64">
        <v>1</v>
      </c>
      <c r="H48" s="246"/>
      <c r="I48" s="246"/>
      <c r="J48" s="246"/>
      <c r="K48" s="253"/>
      <c r="L48" s="246"/>
    </row>
    <row r="49" spans="2:12" x14ac:dyDescent="0.25">
      <c r="B49" s="392"/>
      <c r="C49" s="245"/>
      <c r="D49" s="242" t="s">
        <v>141</v>
      </c>
      <c r="E49" s="243" t="s">
        <v>129</v>
      </c>
      <c r="F49" s="244" t="s">
        <v>142</v>
      </c>
      <c r="G49" s="64">
        <v>1</v>
      </c>
      <c r="H49" s="246"/>
      <c r="I49" s="246"/>
      <c r="J49" s="246"/>
      <c r="K49" s="253"/>
      <c r="L49" s="246"/>
    </row>
    <row r="50" spans="2:12" x14ac:dyDescent="0.25">
      <c r="B50" s="392" t="s">
        <v>49</v>
      </c>
      <c r="C50" s="245"/>
      <c r="D50" s="242" t="s">
        <v>143</v>
      </c>
      <c r="E50" s="243" t="s">
        <v>144</v>
      </c>
      <c r="F50" s="256">
        <v>0.54166666666666663</v>
      </c>
      <c r="G50" s="64">
        <v>1</v>
      </c>
      <c r="H50" s="246"/>
      <c r="I50" s="246"/>
      <c r="J50" s="246"/>
      <c r="K50" s="247"/>
      <c r="L50" s="247"/>
    </row>
    <row r="51" spans="2:12" x14ac:dyDescent="0.25">
      <c r="B51" s="392"/>
      <c r="C51" s="245"/>
      <c r="D51" s="242" t="s">
        <v>145</v>
      </c>
      <c r="E51" s="243" t="s">
        <v>144</v>
      </c>
      <c r="F51" s="256" t="s">
        <v>146</v>
      </c>
      <c r="G51" s="64">
        <v>1</v>
      </c>
      <c r="H51" s="246"/>
      <c r="I51" s="246"/>
      <c r="J51" s="246"/>
      <c r="K51" s="247"/>
      <c r="L51" s="247"/>
    </row>
    <row r="52" spans="2:12" x14ac:dyDescent="0.25">
      <c r="B52" s="392"/>
      <c r="C52" s="245"/>
      <c r="D52" s="242" t="s">
        <v>147</v>
      </c>
      <c r="E52" s="243" t="s">
        <v>144</v>
      </c>
      <c r="F52" s="256" t="s">
        <v>128</v>
      </c>
      <c r="G52" s="64">
        <v>1</v>
      </c>
      <c r="H52" s="246"/>
      <c r="I52" s="246"/>
      <c r="J52" s="246"/>
      <c r="K52" s="247"/>
      <c r="L52" s="247"/>
    </row>
    <row r="53" spans="2:12" x14ac:dyDescent="0.25">
      <c r="B53" s="392"/>
      <c r="C53" s="245"/>
      <c r="D53" s="242" t="s">
        <v>148</v>
      </c>
      <c r="E53" s="243" t="s">
        <v>144</v>
      </c>
      <c r="F53" s="256" t="s">
        <v>128</v>
      </c>
      <c r="G53" s="64">
        <v>1</v>
      </c>
      <c r="H53" s="246"/>
      <c r="I53" s="246"/>
      <c r="J53" s="246"/>
      <c r="K53" s="247"/>
      <c r="L53" s="247"/>
    </row>
    <row r="54" spans="2:12" x14ac:dyDescent="0.25">
      <c r="B54" s="392"/>
      <c r="C54" s="245"/>
      <c r="D54" s="248" t="s">
        <v>149</v>
      </c>
      <c r="E54" s="249"/>
      <c r="F54" s="250"/>
      <c r="G54" s="64">
        <v>1</v>
      </c>
      <c r="H54" s="251"/>
      <c r="I54" s="251"/>
      <c r="J54" s="251"/>
      <c r="K54" s="252"/>
      <c r="L54" s="251"/>
    </row>
    <row r="55" spans="2:12" x14ac:dyDescent="0.25">
      <c r="B55" s="392"/>
      <c r="C55" s="245"/>
      <c r="D55" s="242" t="s">
        <v>143</v>
      </c>
      <c r="E55" s="243" t="s">
        <v>144</v>
      </c>
      <c r="F55" s="256">
        <v>0.54166666666666663</v>
      </c>
      <c r="G55" s="64">
        <v>1</v>
      </c>
      <c r="H55" s="246"/>
      <c r="I55" s="246"/>
      <c r="J55" s="246"/>
      <c r="K55" s="253"/>
      <c r="L55" s="246"/>
    </row>
    <row r="56" spans="2:12" x14ac:dyDescent="0.25">
      <c r="B56" s="392"/>
      <c r="C56" s="245"/>
      <c r="D56" s="242" t="s">
        <v>145</v>
      </c>
      <c r="E56" s="243" t="s">
        <v>144</v>
      </c>
      <c r="F56" s="256" t="s">
        <v>146</v>
      </c>
      <c r="G56" s="64">
        <v>1</v>
      </c>
      <c r="H56" s="246"/>
      <c r="I56" s="246"/>
      <c r="J56" s="246"/>
      <c r="K56" s="253"/>
      <c r="L56" s="246"/>
    </row>
    <row r="57" spans="2:12" x14ac:dyDescent="0.25">
      <c r="B57" s="392"/>
      <c r="C57" s="245"/>
      <c r="D57" s="242" t="s">
        <v>147</v>
      </c>
      <c r="E57" s="243" t="s">
        <v>144</v>
      </c>
      <c r="F57" s="256" t="s">
        <v>128</v>
      </c>
      <c r="G57" s="64">
        <v>1</v>
      </c>
      <c r="H57" s="246"/>
      <c r="I57" s="246"/>
      <c r="J57" s="246"/>
      <c r="K57" s="253"/>
      <c r="L57" s="246"/>
    </row>
    <row r="58" spans="2:12" x14ac:dyDescent="0.25">
      <c r="B58" s="392" t="s">
        <v>50</v>
      </c>
      <c r="C58" s="245"/>
      <c r="D58" s="242" t="s">
        <v>151</v>
      </c>
      <c r="E58" s="243" t="s">
        <v>144</v>
      </c>
      <c r="F58" s="256">
        <v>0.54166666666666663</v>
      </c>
      <c r="G58" s="64">
        <v>1</v>
      </c>
      <c r="H58" s="246"/>
      <c r="I58" s="246"/>
      <c r="J58" s="246"/>
      <c r="K58" s="247"/>
      <c r="L58" s="247"/>
    </row>
    <row r="59" spans="2:12" x14ac:dyDescent="0.25">
      <c r="B59" s="392"/>
      <c r="C59" s="245"/>
      <c r="D59" s="242" t="s">
        <v>152</v>
      </c>
      <c r="E59" s="243" t="s">
        <v>144</v>
      </c>
      <c r="F59" s="256" t="s">
        <v>153</v>
      </c>
      <c r="G59" s="64">
        <v>1</v>
      </c>
      <c r="H59" s="246"/>
      <c r="I59" s="246"/>
      <c r="J59" s="246"/>
      <c r="K59" s="247"/>
      <c r="L59" s="247"/>
    </row>
    <row r="60" spans="2:12" x14ac:dyDescent="0.25">
      <c r="B60" s="392"/>
      <c r="C60" s="245"/>
      <c r="D60" s="242" t="s">
        <v>154</v>
      </c>
      <c r="E60" s="243" t="s">
        <v>155</v>
      </c>
      <c r="F60" s="256" t="s">
        <v>156</v>
      </c>
      <c r="G60" s="64">
        <v>1</v>
      </c>
      <c r="H60" s="246"/>
      <c r="I60" s="246"/>
      <c r="J60" s="246"/>
      <c r="K60" s="247"/>
      <c r="L60" s="247"/>
    </row>
    <row r="61" spans="2:12" x14ac:dyDescent="0.25">
      <c r="B61" s="392"/>
      <c r="C61" s="245"/>
      <c r="D61" s="242" t="s">
        <v>157</v>
      </c>
      <c r="E61" s="243" t="s">
        <v>87</v>
      </c>
      <c r="F61" s="256" t="s">
        <v>158</v>
      </c>
      <c r="G61" s="64">
        <v>1</v>
      </c>
      <c r="H61" s="246"/>
      <c r="I61" s="246"/>
      <c r="J61" s="246"/>
      <c r="K61" s="247"/>
      <c r="L61" s="247"/>
    </row>
    <row r="62" spans="2:12" x14ac:dyDescent="0.25">
      <c r="B62" s="392"/>
      <c r="C62" s="245"/>
      <c r="D62" s="248" t="s">
        <v>149</v>
      </c>
      <c r="E62" s="249"/>
      <c r="F62" s="250"/>
      <c r="G62" s="64">
        <v>1</v>
      </c>
      <c r="H62" s="251"/>
      <c r="I62" s="251"/>
      <c r="J62" s="251"/>
      <c r="K62" s="255"/>
      <c r="L62" s="251"/>
    </row>
    <row r="63" spans="2:12" x14ac:dyDescent="0.25">
      <c r="B63" s="392"/>
      <c r="C63" s="245"/>
      <c r="D63" s="242" t="s">
        <v>151</v>
      </c>
      <c r="E63" s="243" t="s">
        <v>144</v>
      </c>
      <c r="F63" s="256">
        <v>0.54166666666666663</v>
      </c>
      <c r="G63" s="64">
        <v>1</v>
      </c>
      <c r="H63" s="246"/>
      <c r="I63" s="246"/>
      <c r="J63" s="246"/>
      <c r="K63" s="253"/>
      <c r="L63" s="246"/>
    </row>
    <row r="64" spans="2:12" x14ac:dyDescent="0.25">
      <c r="B64" s="392"/>
      <c r="C64" s="245"/>
      <c r="D64" s="242" t="s">
        <v>152</v>
      </c>
      <c r="E64" s="243" t="s">
        <v>144</v>
      </c>
      <c r="F64" s="256" t="s">
        <v>153</v>
      </c>
      <c r="G64" s="64">
        <v>1</v>
      </c>
      <c r="H64" s="246"/>
      <c r="I64" s="246"/>
      <c r="J64" s="246"/>
      <c r="K64" s="253"/>
      <c r="L64" s="246"/>
    </row>
    <row r="65" spans="2:12" x14ac:dyDescent="0.25">
      <c r="B65" s="392"/>
      <c r="C65" s="245"/>
      <c r="D65" s="242" t="s">
        <v>159</v>
      </c>
      <c r="E65" s="243" t="s">
        <v>155</v>
      </c>
      <c r="F65" s="256" t="s">
        <v>156</v>
      </c>
      <c r="G65" s="64">
        <v>1</v>
      </c>
      <c r="H65" s="246"/>
      <c r="I65" s="246"/>
      <c r="J65" s="246"/>
      <c r="K65" s="253"/>
      <c r="L65" s="246"/>
    </row>
    <row r="66" spans="2:12" x14ac:dyDescent="0.25">
      <c r="B66" s="392"/>
      <c r="C66" s="245"/>
      <c r="D66" s="242" t="s">
        <v>157</v>
      </c>
      <c r="E66" s="243" t="s">
        <v>87</v>
      </c>
      <c r="F66" s="256" t="s">
        <v>158</v>
      </c>
      <c r="G66" s="64">
        <v>1</v>
      </c>
      <c r="H66" s="246"/>
      <c r="I66" s="246"/>
      <c r="J66" s="246"/>
      <c r="K66" s="253"/>
      <c r="L66" s="246"/>
    </row>
    <row r="67" spans="2:12" x14ac:dyDescent="0.25">
      <c r="B67" s="392" t="s">
        <v>354</v>
      </c>
      <c r="C67" s="245"/>
      <c r="D67" s="242" t="s">
        <v>161</v>
      </c>
      <c r="E67" s="243" t="s">
        <v>114</v>
      </c>
      <c r="F67" s="256" t="s">
        <v>162</v>
      </c>
      <c r="G67" s="287">
        <v>1</v>
      </c>
      <c r="H67" s="246"/>
      <c r="I67" s="246"/>
      <c r="J67" s="246"/>
      <c r="K67" s="246"/>
      <c r="L67" s="257"/>
    </row>
    <row r="68" spans="2:12" x14ac:dyDescent="0.25">
      <c r="B68" s="392"/>
      <c r="C68" s="245"/>
      <c r="D68" s="242" t="s">
        <v>163</v>
      </c>
      <c r="E68" s="243" t="s">
        <v>114</v>
      </c>
      <c r="F68" s="256" t="s">
        <v>164</v>
      </c>
      <c r="G68" s="287">
        <v>1</v>
      </c>
      <c r="H68" s="246"/>
      <c r="I68" s="246"/>
      <c r="J68" s="246"/>
      <c r="K68" s="246"/>
      <c r="L68" s="257"/>
    </row>
    <row r="69" spans="2:12" x14ac:dyDescent="0.25">
      <c r="B69" s="392"/>
      <c r="C69" s="245"/>
      <c r="D69" s="242" t="s">
        <v>165</v>
      </c>
      <c r="E69" s="243" t="s">
        <v>69</v>
      </c>
      <c r="F69" s="256" t="s">
        <v>166</v>
      </c>
      <c r="G69" s="287">
        <v>1</v>
      </c>
      <c r="H69" s="246"/>
      <c r="I69" s="246"/>
      <c r="J69" s="246"/>
      <c r="K69" s="246"/>
      <c r="L69" s="257"/>
    </row>
    <row r="70" spans="2:12" x14ac:dyDescent="0.25">
      <c r="B70" s="392"/>
      <c r="C70" s="245"/>
      <c r="D70" s="242" t="s">
        <v>167</v>
      </c>
      <c r="E70" s="243" t="s">
        <v>168</v>
      </c>
      <c r="F70" s="256" t="s">
        <v>169</v>
      </c>
      <c r="G70" s="287">
        <v>1</v>
      </c>
      <c r="H70" s="246"/>
      <c r="I70" s="246"/>
      <c r="J70" s="246"/>
      <c r="K70" s="246"/>
      <c r="L70" s="257"/>
    </row>
    <row r="71" spans="2:12" x14ac:dyDescent="0.25">
      <c r="B71" s="392"/>
      <c r="C71" s="245"/>
      <c r="D71" s="248" t="s">
        <v>149</v>
      </c>
      <c r="E71" s="249"/>
      <c r="F71" s="250"/>
      <c r="G71" s="287">
        <v>1</v>
      </c>
      <c r="H71" s="251"/>
      <c r="I71" s="251"/>
      <c r="J71" s="251"/>
      <c r="K71" s="255"/>
      <c r="L71" s="251"/>
    </row>
    <row r="72" spans="2:12" x14ac:dyDescent="0.25">
      <c r="B72" s="392"/>
      <c r="C72" s="245"/>
      <c r="D72" s="242" t="s">
        <v>161</v>
      </c>
      <c r="E72" s="243" t="s">
        <v>114</v>
      </c>
      <c r="F72" s="256" t="s">
        <v>162</v>
      </c>
      <c r="G72" s="287">
        <v>1</v>
      </c>
      <c r="H72" s="246"/>
      <c r="I72" s="246"/>
      <c r="J72" s="246"/>
      <c r="K72" s="253"/>
      <c r="L72" s="246"/>
    </row>
    <row r="73" spans="2:12" x14ac:dyDescent="0.25">
      <c r="B73" s="392"/>
      <c r="C73" s="245"/>
      <c r="D73" s="242" t="s">
        <v>163</v>
      </c>
      <c r="E73" s="243" t="s">
        <v>114</v>
      </c>
      <c r="F73" s="256" t="s">
        <v>164</v>
      </c>
      <c r="G73" s="287">
        <v>1</v>
      </c>
      <c r="H73" s="246"/>
      <c r="I73" s="246"/>
      <c r="J73" s="246"/>
      <c r="K73" s="253"/>
      <c r="L73" s="246"/>
    </row>
    <row r="74" spans="2:12" x14ac:dyDescent="0.25">
      <c r="B74" s="392"/>
      <c r="C74" s="245"/>
      <c r="D74" s="242" t="s">
        <v>165</v>
      </c>
      <c r="E74" s="243" t="s">
        <v>69</v>
      </c>
      <c r="F74" s="256" t="s">
        <v>166</v>
      </c>
      <c r="G74" s="287">
        <v>1</v>
      </c>
      <c r="H74" s="246"/>
      <c r="I74" s="246"/>
      <c r="J74" s="246"/>
      <c r="K74" s="253"/>
      <c r="L74" s="246"/>
    </row>
    <row r="75" spans="2:12" x14ac:dyDescent="0.25">
      <c r="B75" s="392"/>
      <c r="C75" s="245"/>
      <c r="D75" s="242" t="s">
        <v>167</v>
      </c>
      <c r="E75" s="243" t="s">
        <v>168</v>
      </c>
      <c r="F75" s="256" t="s">
        <v>169</v>
      </c>
      <c r="G75" s="287">
        <v>1</v>
      </c>
      <c r="H75" s="246"/>
      <c r="I75" s="246"/>
      <c r="J75" s="246"/>
      <c r="K75" s="253"/>
      <c r="L75" s="246"/>
    </row>
    <row r="76" spans="2:12" x14ac:dyDescent="0.25">
      <c r="B76" s="271" t="s">
        <v>170</v>
      </c>
      <c r="C76" s="245"/>
      <c r="D76" s="395" t="s">
        <v>171</v>
      </c>
      <c r="E76" s="395"/>
      <c r="F76" s="395"/>
      <c r="G76" s="64">
        <v>1</v>
      </c>
      <c r="H76" s="246"/>
      <c r="I76" s="246"/>
      <c r="J76" s="246"/>
      <c r="K76" s="247"/>
      <c r="L76" s="247"/>
    </row>
    <row r="77" spans="2:12" x14ac:dyDescent="0.25">
      <c r="B77" s="272" t="s">
        <v>172</v>
      </c>
      <c r="C77" s="245"/>
      <c r="D77" s="395" t="s">
        <v>171</v>
      </c>
      <c r="E77" s="395"/>
      <c r="F77" s="395"/>
      <c r="G77" s="64">
        <v>1</v>
      </c>
      <c r="H77" s="246"/>
      <c r="I77" s="246"/>
      <c r="J77" s="246"/>
      <c r="K77" s="247"/>
      <c r="L77" s="247"/>
    </row>
    <row r="79" spans="2:12" ht="16.5" thickBot="1" x14ac:dyDescent="0.3">
      <c r="D79" s="260"/>
      <c r="E79" s="259"/>
      <c r="F79" s="261"/>
      <c r="G79" s="260"/>
    </row>
    <row r="80" spans="2:12" ht="48.75" customHeight="1" thickBot="1" x14ac:dyDescent="0.3">
      <c r="C80" s="396" t="s">
        <v>173</v>
      </c>
      <c r="D80" s="397"/>
      <c r="E80" s="397"/>
      <c r="F80" s="397"/>
      <c r="G80" s="397"/>
      <c r="H80" s="397"/>
      <c r="I80" s="397"/>
      <c r="J80" s="397"/>
      <c r="K80" s="398"/>
    </row>
    <row r="81" spans="2:18" ht="15.75" x14ac:dyDescent="0.25">
      <c r="D81" s="260"/>
      <c r="E81" s="259"/>
      <c r="F81" s="261"/>
      <c r="G81" s="260"/>
    </row>
    <row r="82" spans="2:18" ht="15.75" x14ac:dyDescent="0.25">
      <c r="D82" s="260"/>
      <c r="E82" s="259"/>
      <c r="F82" s="261"/>
      <c r="G82" s="260"/>
    </row>
    <row r="83" spans="2:18" ht="15.75" customHeight="1" thickBot="1" x14ac:dyDescent="0.3"/>
    <row r="84" spans="2:18" ht="15.75" thickBot="1" x14ac:dyDescent="0.3">
      <c r="C84" s="399" t="s">
        <v>174</v>
      </c>
      <c r="D84" s="400"/>
      <c r="E84" s="400"/>
      <c r="F84" s="400"/>
      <c r="G84" s="400"/>
      <c r="H84" s="401"/>
      <c r="I84" s="399"/>
      <c r="J84" s="400"/>
      <c r="K84" s="401"/>
    </row>
    <row r="85" spans="2:18" ht="15.75" x14ac:dyDescent="0.25">
      <c r="B85" s="5" t="s">
        <v>572</v>
      </c>
      <c r="C85" s="60" t="s">
        <v>175</v>
      </c>
      <c r="D85" s="60" t="s">
        <v>176</v>
      </c>
      <c r="E85" s="60" t="s">
        <v>177</v>
      </c>
      <c r="F85" s="60" t="s">
        <v>178</v>
      </c>
      <c r="G85" s="60" t="s">
        <v>179</v>
      </c>
      <c r="H85" s="60" t="s">
        <v>180</v>
      </c>
      <c r="I85" s="61" t="s">
        <v>181</v>
      </c>
      <c r="J85" s="61" t="s">
        <v>582</v>
      </c>
      <c r="K85" s="61" t="s">
        <v>583</v>
      </c>
      <c r="L85" s="61" t="s">
        <v>66</v>
      </c>
      <c r="M85" s="61" t="s">
        <v>182</v>
      </c>
      <c r="O85" s="258" t="s">
        <v>320</v>
      </c>
      <c r="P85" s="258" t="s">
        <v>327</v>
      </c>
      <c r="Q85" s="258"/>
      <c r="R85" s="268"/>
    </row>
    <row r="86" spans="2:18" ht="15.75" x14ac:dyDescent="0.25">
      <c r="B86" s="393" t="s">
        <v>571</v>
      </c>
      <c r="C86" s="394" t="s">
        <v>183</v>
      </c>
      <c r="D86" s="394" t="s">
        <v>184</v>
      </c>
      <c r="E86" s="101" t="s">
        <v>185</v>
      </c>
      <c r="F86" s="101" t="s">
        <v>186</v>
      </c>
      <c r="G86" s="394" t="s">
        <v>187</v>
      </c>
      <c r="H86" s="101">
        <v>1</v>
      </c>
      <c r="I86" s="62"/>
      <c r="J86" s="62"/>
      <c r="K86" s="62"/>
      <c r="L86" s="63"/>
      <c r="M86" s="63"/>
      <c r="O86" s="260"/>
      <c r="P86" s="391" t="s">
        <v>43</v>
      </c>
      <c r="Q86" s="259" t="s">
        <v>321</v>
      </c>
    </row>
    <row r="87" spans="2:18" ht="15.75" x14ac:dyDescent="0.25">
      <c r="B87" s="393"/>
      <c r="C87" s="394"/>
      <c r="D87" s="394"/>
      <c r="E87" s="101" t="s">
        <v>188</v>
      </c>
      <c r="F87" s="101" t="s">
        <v>186</v>
      </c>
      <c r="G87" s="394"/>
      <c r="H87" s="101">
        <v>1</v>
      </c>
      <c r="I87" s="62"/>
      <c r="J87" s="62"/>
      <c r="K87" s="62"/>
      <c r="L87" s="63"/>
      <c r="M87" s="63"/>
      <c r="O87" s="260"/>
      <c r="P87" s="391"/>
      <c r="Q87" s="259" t="s">
        <v>322</v>
      </c>
    </row>
    <row r="88" spans="2:18" ht="15.75" x14ac:dyDescent="0.25">
      <c r="B88" s="393"/>
      <c r="C88" s="394"/>
      <c r="D88" s="394"/>
      <c r="E88" s="101" t="s">
        <v>189</v>
      </c>
      <c r="F88" s="15" t="s">
        <v>186</v>
      </c>
      <c r="G88" s="394"/>
      <c r="H88" s="15">
        <v>1</v>
      </c>
      <c r="I88" s="62"/>
      <c r="J88" s="62"/>
      <c r="K88" s="62"/>
      <c r="L88" s="63"/>
      <c r="M88" s="63"/>
      <c r="O88" s="260"/>
      <c r="P88" s="391"/>
      <c r="Q88" s="259" t="s">
        <v>323</v>
      </c>
    </row>
    <row r="89" spans="2:18" ht="15.75" x14ac:dyDescent="0.25">
      <c r="B89" s="393"/>
      <c r="C89" s="394"/>
      <c r="D89" s="394"/>
      <c r="E89" s="15" t="s">
        <v>190</v>
      </c>
      <c r="F89" s="15" t="s">
        <v>186</v>
      </c>
      <c r="G89" s="394"/>
      <c r="H89" s="64">
        <v>1</v>
      </c>
      <c r="I89" s="62"/>
      <c r="J89" s="62"/>
      <c r="K89" s="62"/>
      <c r="L89" s="63"/>
      <c r="M89" s="63"/>
      <c r="O89" s="260"/>
      <c r="P89" s="260"/>
      <c r="Q89" s="260"/>
    </row>
    <row r="90" spans="2:18" ht="15.75" x14ac:dyDescent="0.25">
      <c r="B90" s="393" t="s">
        <v>106</v>
      </c>
      <c r="C90" s="394" t="s">
        <v>183</v>
      </c>
      <c r="D90" s="394" t="s">
        <v>106</v>
      </c>
      <c r="E90" s="101" t="s">
        <v>191</v>
      </c>
      <c r="F90" s="101" t="s">
        <v>186</v>
      </c>
      <c r="G90" s="394" t="s">
        <v>187</v>
      </c>
      <c r="H90" s="101">
        <v>1</v>
      </c>
      <c r="I90" s="62"/>
      <c r="J90" s="62"/>
      <c r="K90" s="62"/>
      <c r="L90" s="63"/>
      <c r="M90" s="63"/>
      <c r="O90" s="260"/>
      <c r="P90" s="391" t="s">
        <v>318</v>
      </c>
      <c r="Q90" s="72" t="s">
        <v>324</v>
      </c>
    </row>
    <row r="91" spans="2:18" ht="15.75" x14ac:dyDescent="0.25">
      <c r="B91" s="393"/>
      <c r="C91" s="394"/>
      <c r="D91" s="394"/>
      <c r="E91" s="101" t="s">
        <v>192</v>
      </c>
      <c r="F91" s="101" t="s">
        <v>186</v>
      </c>
      <c r="G91" s="394"/>
      <c r="H91" s="101">
        <v>1</v>
      </c>
      <c r="I91" s="62"/>
      <c r="J91" s="62"/>
      <c r="K91" s="62"/>
      <c r="L91" s="63"/>
      <c r="M91" s="63"/>
      <c r="O91" s="260"/>
      <c r="P91" s="391"/>
      <c r="Q91" s="72" t="s">
        <v>329</v>
      </c>
    </row>
    <row r="92" spans="2:18" ht="15.75" x14ac:dyDescent="0.25">
      <c r="B92" s="393"/>
      <c r="C92" s="394"/>
      <c r="D92" s="394"/>
      <c r="E92" s="101" t="s">
        <v>193</v>
      </c>
      <c r="F92" s="15" t="s">
        <v>186</v>
      </c>
      <c r="G92" s="394"/>
      <c r="H92" s="15">
        <v>1</v>
      </c>
      <c r="I92" s="62"/>
      <c r="J92" s="62"/>
      <c r="K92" s="62"/>
      <c r="L92" s="63"/>
      <c r="M92" s="63"/>
      <c r="P92" s="391"/>
      <c r="Q92" s="72" t="s">
        <v>325</v>
      </c>
    </row>
    <row r="93" spans="2:18" ht="15.75" x14ac:dyDescent="0.25">
      <c r="B93" s="393"/>
      <c r="C93" s="394"/>
      <c r="D93" s="394"/>
      <c r="E93" s="15" t="s">
        <v>194</v>
      </c>
      <c r="F93" s="15" t="s">
        <v>186</v>
      </c>
      <c r="G93" s="394"/>
      <c r="H93" s="64">
        <v>1</v>
      </c>
      <c r="I93" s="62"/>
      <c r="J93" s="62"/>
      <c r="K93" s="62"/>
      <c r="L93" s="63"/>
      <c r="M93" s="63"/>
      <c r="P93" s="260"/>
      <c r="Q93" s="260"/>
    </row>
    <row r="94" spans="2:18" ht="15.75" x14ac:dyDescent="0.25">
      <c r="B94" s="393"/>
      <c r="C94" s="394"/>
      <c r="D94" s="394"/>
      <c r="E94" s="15" t="s">
        <v>195</v>
      </c>
      <c r="F94" s="15" t="s">
        <v>186</v>
      </c>
      <c r="G94" s="394"/>
      <c r="H94" s="64">
        <v>1</v>
      </c>
      <c r="I94" s="62"/>
      <c r="J94" s="62"/>
      <c r="K94" s="62"/>
      <c r="L94" s="63"/>
      <c r="M94" s="63"/>
      <c r="P94" s="259" t="s">
        <v>319</v>
      </c>
      <c r="Q94" s="261" t="s">
        <v>326</v>
      </c>
    </row>
    <row r="95" spans="2:18" x14ac:dyDescent="0.25">
      <c r="B95" s="393"/>
      <c r="C95" s="394"/>
      <c r="D95" s="394"/>
      <c r="E95" s="15" t="s">
        <v>196</v>
      </c>
      <c r="F95" s="15" t="s">
        <v>186</v>
      </c>
      <c r="G95" s="394"/>
      <c r="H95" s="64">
        <v>1</v>
      </c>
      <c r="I95" s="62"/>
      <c r="J95" s="62"/>
      <c r="K95" s="62"/>
      <c r="L95" s="63"/>
      <c r="M95" s="63"/>
    </row>
    <row r="96" spans="2:18" x14ac:dyDescent="0.25">
      <c r="B96" s="393"/>
      <c r="C96" s="394"/>
      <c r="D96" s="394"/>
      <c r="E96" s="65" t="s">
        <v>197</v>
      </c>
      <c r="F96" s="15" t="s">
        <v>186</v>
      </c>
      <c r="G96" s="394"/>
      <c r="H96" s="64">
        <v>2</v>
      </c>
      <c r="I96" s="62"/>
      <c r="J96" s="62"/>
      <c r="K96" s="62"/>
      <c r="L96" s="63"/>
      <c r="M96" s="63"/>
    </row>
    <row r="97" spans="2:13" x14ac:dyDescent="0.25">
      <c r="B97" s="393"/>
      <c r="C97" s="394"/>
      <c r="D97" s="394"/>
      <c r="E97" s="15" t="s">
        <v>198</v>
      </c>
      <c r="F97" s="15" t="s">
        <v>186</v>
      </c>
      <c r="G97" s="394"/>
      <c r="H97" s="64">
        <v>20</v>
      </c>
      <c r="I97" s="62"/>
      <c r="J97" s="62"/>
      <c r="K97" s="62"/>
      <c r="L97" s="63"/>
      <c r="M97" s="63"/>
    </row>
    <row r="98" spans="2:13" x14ac:dyDescent="0.25">
      <c r="B98" s="393" t="s">
        <v>570</v>
      </c>
      <c r="C98" s="394" t="s">
        <v>183</v>
      </c>
      <c r="D98" s="394" t="s">
        <v>199</v>
      </c>
      <c r="E98" s="101" t="s">
        <v>200</v>
      </c>
      <c r="F98" s="101" t="s">
        <v>186</v>
      </c>
      <c r="G98" s="394" t="s">
        <v>187</v>
      </c>
      <c r="H98" s="101">
        <v>1</v>
      </c>
      <c r="I98" s="262"/>
      <c r="J98" s="262"/>
      <c r="K98" s="262"/>
      <c r="L98" s="63"/>
      <c r="M98" s="63"/>
    </row>
    <row r="99" spans="2:13" x14ac:dyDescent="0.25">
      <c r="B99" s="393"/>
      <c r="C99" s="394"/>
      <c r="D99" s="394"/>
      <c r="E99" s="101" t="s">
        <v>201</v>
      </c>
      <c r="F99" s="101" t="s">
        <v>186</v>
      </c>
      <c r="G99" s="394"/>
      <c r="H99" s="101">
        <v>1</v>
      </c>
      <c r="I99" s="262"/>
      <c r="J99" s="262"/>
      <c r="K99" s="262"/>
      <c r="L99" s="63"/>
      <c r="M99" s="63"/>
    </row>
    <row r="100" spans="2:13" x14ac:dyDescent="0.25">
      <c r="B100" s="393"/>
      <c r="C100" s="394"/>
      <c r="D100" s="394"/>
      <c r="E100" s="101" t="s">
        <v>202</v>
      </c>
      <c r="F100" s="15" t="s">
        <v>186</v>
      </c>
      <c r="G100" s="394"/>
      <c r="H100" s="15">
        <v>1</v>
      </c>
      <c r="I100" s="262"/>
      <c r="J100" s="262"/>
      <c r="K100" s="262"/>
      <c r="L100" s="63"/>
      <c r="M100" s="63"/>
    </row>
    <row r="101" spans="2:13" x14ac:dyDescent="0.25">
      <c r="B101" s="393"/>
      <c r="C101" s="394"/>
      <c r="D101" s="394"/>
      <c r="E101" s="15" t="s">
        <v>203</v>
      </c>
      <c r="F101" s="15" t="s">
        <v>186</v>
      </c>
      <c r="G101" s="394"/>
      <c r="H101" s="64">
        <v>1</v>
      </c>
      <c r="I101" s="262"/>
      <c r="J101" s="262"/>
      <c r="K101" s="262"/>
      <c r="L101" s="63"/>
      <c r="M101" s="63"/>
    </row>
    <row r="102" spans="2:13" x14ac:dyDescent="0.25">
      <c r="B102" s="273" t="s">
        <v>204</v>
      </c>
      <c r="C102" s="101" t="s">
        <v>183</v>
      </c>
      <c r="D102" s="101" t="s">
        <v>204</v>
      </c>
      <c r="E102" s="100" t="s">
        <v>205</v>
      </c>
      <c r="F102" s="101" t="s">
        <v>186</v>
      </c>
      <c r="G102" s="101" t="s">
        <v>187</v>
      </c>
      <c r="H102" s="101">
        <v>1</v>
      </c>
      <c r="I102" s="262"/>
      <c r="J102" s="262"/>
      <c r="K102" s="262"/>
      <c r="L102" s="63"/>
      <c r="M102" s="63"/>
    </row>
    <row r="103" spans="2:13" x14ac:dyDescent="0.25">
      <c r="B103" s="273" t="s">
        <v>204</v>
      </c>
      <c r="C103" s="101" t="s">
        <v>183</v>
      </c>
      <c r="D103" s="101" t="s">
        <v>206</v>
      </c>
      <c r="E103" s="100" t="s">
        <v>207</v>
      </c>
      <c r="F103" s="101" t="s">
        <v>186</v>
      </c>
      <c r="G103" s="101" t="s">
        <v>187</v>
      </c>
      <c r="H103" s="101">
        <v>1</v>
      </c>
      <c r="I103" s="262"/>
      <c r="J103" s="262"/>
      <c r="K103" s="262"/>
      <c r="L103" s="63"/>
      <c r="M103" s="63"/>
    </row>
    <row r="104" spans="2:13" x14ac:dyDescent="0.25">
      <c r="B104" s="393" t="s">
        <v>208</v>
      </c>
      <c r="C104" s="394" t="s">
        <v>209</v>
      </c>
      <c r="D104" s="69" t="s">
        <v>210</v>
      </c>
      <c r="E104" s="100" t="s">
        <v>211</v>
      </c>
      <c r="F104" s="101" t="s">
        <v>186</v>
      </c>
      <c r="G104" s="101" t="s">
        <v>187</v>
      </c>
      <c r="H104" s="101">
        <v>1</v>
      </c>
      <c r="I104" s="262"/>
      <c r="J104" s="262"/>
      <c r="K104" s="262"/>
      <c r="L104" s="70"/>
      <c r="M104" s="67"/>
    </row>
    <row r="105" spans="2:13" x14ac:dyDescent="0.25">
      <c r="B105" s="393"/>
      <c r="C105" s="394"/>
      <c r="D105" s="71" t="s">
        <v>212</v>
      </c>
      <c r="E105" s="100" t="s">
        <v>211</v>
      </c>
      <c r="F105" s="101" t="s">
        <v>186</v>
      </c>
      <c r="G105" s="101" t="s">
        <v>187</v>
      </c>
      <c r="H105" s="101">
        <v>1</v>
      </c>
      <c r="I105" s="262"/>
      <c r="J105" s="262"/>
      <c r="K105" s="262"/>
      <c r="L105" s="70"/>
      <c r="M105" s="67"/>
    </row>
    <row r="106" spans="2:13" x14ac:dyDescent="0.25">
      <c r="B106" s="393"/>
      <c r="C106" s="394"/>
      <c r="D106" s="71" t="s">
        <v>213</v>
      </c>
      <c r="E106" s="100" t="s">
        <v>211</v>
      </c>
      <c r="F106" s="101" t="s">
        <v>186</v>
      </c>
      <c r="G106" s="101" t="s">
        <v>187</v>
      </c>
      <c r="H106" s="101">
        <v>1</v>
      </c>
      <c r="I106" s="262"/>
      <c r="J106" s="262"/>
      <c r="K106" s="262"/>
      <c r="L106" s="70"/>
      <c r="M106" s="67"/>
    </row>
    <row r="107" spans="2:13" x14ac:dyDescent="0.25">
      <c r="B107" s="393"/>
      <c r="C107" s="427" t="s">
        <v>214</v>
      </c>
      <c r="D107" s="69" t="s">
        <v>215</v>
      </c>
      <c r="E107" s="100" t="s">
        <v>211</v>
      </c>
      <c r="F107" s="101" t="s">
        <v>186</v>
      </c>
      <c r="G107" s="101" t="s">
        <v>187</v>
      </c>
      <c r="H107" s="101">
        <v>1</v>
      </c>
      <c r="I107" s="262"/>
      <c r="J107" s="262"/>
      <c r="K107" s="262"/>
      <c r="L107" s="70"/>
      <c r="M107" s="67"/>
    </row>
    <row r="108" spans="2:13" x14ac:dyDescent="0.25">
      <c r="B108" s="393"/>
      <c r="C108" s="428"/>
      <c r="D108" s="69" t="s">
        <v>216</v>
      </c>
      <c r="E108" s="100" t="s">
        <v>211</v>
      </c>
      <c r="F108" s="101" t="s">
        <v>186</v>
      </c>
      <c r="G108" s="101" t="s">
        <v>187</v>
      </c>
      <c r="H108" s="101">
        <v>1</v>
      </c>
      <c r="I108" s="262"/>
      <c r="J108" s="262"/>
      <c r="K108" s="262"/>
      <c r="L108" s="70"/>
      <c r="M108" s="67"/>
    </row>
    <row r="109" spans="2:13" x14ac:dyDescent="0.25">
      <c r="B109" s="393"/>
      <c r="C109" s="429"/>
      <c r="D109" s="69" t="s">
        <v>217</v>
      </c>
      <c r="E109" s="100" t="s">
        <v>211</v>
      </c>
      <c r="F109" s="101" t="s">
        <v>186</v>
      </c>
      <c r="G109" s="101" t="s">
        <v>187</v>
      </c>
      <c r="H109" s="101">
        <v>1</v>
      </c>
      <c r="I109" s="262"/>
      <c r="J109" s="262"/>
      <c r="K109" s="262"/>
      <c r="L109" s="70"/>
      <c r="M109" s="67"/>
    </row>
    <row r="110" spans="2:13" x14ac:dyDescent="0.25">
      <c r="B110" s="393"/>
      <c r="C110" s="432" t="s">
        <v>218</v>
      </c>
      <c r="D110" s="13" t="s">
        <v>219</v>
      </c>
      <c r="E110" s="100" t="s">
        <v>211</v>
      </c>
      <c r="F110" s="101" t="s">
        <v>186</v>
      </c>
      <c r="G110" s="101" t="s">
        <v>187</v>
      </c>
      <c r="H110" s="101">
        <v>1</v>
      </c>
      <c r="I110" s="262"/>
      <c r="J110" s="262"/>
      <c r="K110" s="262"/>
      <c r="L110" s="70"/>
      <c r="M110" s="67"/>
    </row>
    <row r="111" spans="2:13" x14ac:dyDescent="0.25">
      <c r="B111" s="393"/>
      <c r="C111" s="433"/>
      <c r="D111" s="13" t="s">
        <v>220</v>
      </c>
      <c r="E111" s="100" t="s">
        <v>211</v>
      </c>
      <c r="F111" s="101" t="s">
        <v>186</v>
      </c>
      <c r="G111" s="101" t="s">
        <v>187</v>
      </c>
      <c r="H111" s="101">
        <v>1</v>
      </c>
      <c r="I111" s="262"/>
      <c r="J111" s="262"/>
      <c r="K111" s="262"/>
      <c r="L111" s="70"/>
      <c r="M111" s="67"/>
    </row>
    <row r="112" spans="2:13" x14ac:dyDescent="0.25">
      <c r="B112" s="393"/>
      <c r="C112" s="434"/>
      <c r="D112" s="13" t="s">
        <v>221</v>
      </c>
      <c r="E112" s="100" t="s">
        <v>211</v>
      </c>
      <c r="F112" s="101" t="s">
        <v>186</v>
      </c>
      <c r="G112" s="101" t="s">
        <v>187</v>
      </c>
      <c r="H112" s="101">
        <v>1</v>
      </c>
      <c r="I112" s="262"/>
      <c r="J112" s="262"/>
      <c r="K112" s="262"/>
      <c r="L112" s="70"/>
      <c r="M112" s="67"/>
    </row>
    <row r="113" spans="2:13" x14ac:dyDescent="0.25">
      <c r="B113" s="393"/>
      <c r="C113" s="418" t="s">
        <v>222</v>
      </c>
      <c r="D113" s="69" t="s">
        <v>223</v>
      </c>
      <c r="E113" s="100" t="s">
        <v>211</v>
      </c>
      <c r="F113" s="101" t="s">
        <v>186</v>
      </c>
      <c r="G113" s="101" t="s">
        <v>187</v>
      </c>
      <c r="H113" s="101">
        <v>1</v>
      </c>
      <c r="I113" s="262"/>
      <c r="J113" s="262"/>
      <c r="K113" s="262"/>
      <c r="L113" s="70"/>
      <c r="M113" s="67"/>
    </row>
    <row r="114" spans="2:13" x14ac:dyDescent="0.25">
      <c r="B114" s="393"/>
      <c r="C114" s="419"/>
      <c r="D114" s="69" t="s">
        <v>224</v>
      </c>
      <c r="E114" s="100" t="s">
        <v>211</v>
      </c>
      <c r="F114" s="101" t="s">
        <v>186</v>
      </c>
      <c r="G114" s="101" t="s">
        <v>187</v>
      </c>
      <c r="H114" s="101">
        <v>1</v>
      </c>
      <c r="I114" s="262"/>
      <c r="J114" s="262"/>
      <c r="K114" s="262"/>
      <c r="L114" s="70"/>
      <c r="M114" s="67"/>
    </row>
    <row r="115" spans="2:13" x14ac:dyDescent="0.25">
      <c r="B115" s="393"/>
      <c r="C115" s="420"/>
      <c r="D115" s="69" t="s">
        <v>225</v>
      </c>
      <c r="E115" s="100" t="s">
        <v>211</v>
      </c>
      <c r="F115" s="101" t="s">
        <v>186</v>
      </c>
      <c r="G115" s="101" t="s">
        <v>187</v>
      </c>
      <c r="H115" s="101">
        <v>1</v>
      </c>
      <c r="I115" s="262"/>
      <c r="J115" s="262"/>
      <c r="K115" s="262"/>
      <c r="L115" s="70"/>
      <c r="M115" s="67"/>
    </row>
    <row r="116" spans="2:13" x14ac:dyDescent="0.25">
      <c r="B116" s="393"/>
      <c r="C116" s="435" t="s">
        <v>226</v>
      </c>
      <c r="D116" s="13" t="s">
        <v>227</v>
      </c>
      <c r="E116" s="100" t="s">
        <v>211</v>
      </c>
      <c r="F116" s="101" t="s">
        <v>186</v>
      </c>
      <c r="G116" s="101" t="s">
        <v>187</v>
      </c>
      <c r="H116" s="101">
        <v>1</v>
      </c>
      <c r="I116" s="262"/>
      <c r="J116" s="262"/>
      <c r="K116" s="262"/>
      <c r="L116" s="70"/>
      <c r="M116" s="67"/>
    </row>
    <row r="117" spans="2:13" x14ac:dyDescent="0.25">
      <c r="B117" s="393"/>
      <c r="C117" s="435"/>
      <c r="D117" s="13" t="s">
        <v>228</v>
      </c>
      <c r="E117" s="100" t="s">
        <v>211</v>
      </c>
      <c r="F117" s="101" t="s">
        <v>186</v>
      </c>
      <c r="G117" s="101" t="s">
        <v>187</v>
      </c>
      <c r="H117" s="101">
        <v>1</v>
      </c>
      <c r="I117" s="262"/>
      <c r="J117" s="262"/>
      <c r="K117" s="262"/>
      <c r="L117" s="70"/>
      <c r="M117" s="67"/>
    </row>
    <row r="118" spans="2:13" x14ac:dyDescent="0.25">
      <c r="B118" s="393"/>
      <c r="C118" s="435"/>
      <c r="D118" s="13" t="s">
        <v>229</v>
      </c>
      <c r="E118" s="100" t="s">
        <v>211</v>
      </c>
      <c r="F118" s="101" t="s">
        <v>186</v>
      </c>
      <c r="G118" s="101" t="s">
        <v>187</v>
      </c>
      <c r="H118" s="101">
        <v>1</v>
      </c>
      <c r="I118" s="262"/>
      <c r="J118" s="262"/>
      <c r="K118" s="262"/>
      <c r="L118" s="70"/>
      <c r="M118" s="67"/>
    </row>
    <row r="119" spans="2:13" x14ac:dyDescent="0.25">
      <c r="B119" s="393"/>
      <c r="C119" s="436" t="s">
        <v>230</v>
      </c>
      <c r="D119" s="69" t="s">
        <v>231</v>
      </c>
      <c r="E119" s="100" t="s">
        <v>211</v>
      </c>
      <c r="F119" s="101" t="s">
        <v>186</v>
      </c>
      <c r="G119" s="101" t="s">
        <v>187</v>
      </c>
      <c r="H119" s="101">
        <v>1</v>
      </c>
      <c r="I119" s="262"/>
      <c r="J119" s="262"/>
      <c r="K119" s="262"/>
      <c r="L119" s="70"/>
      <c r="M119" s="67"/>
    </row>
    <row r="120" spans="2:13" x14ac:dyDescent="0.25">
      <c r="B120" s="393"/>
      <c r="C120" s="436"/>
      <c r="D120" s="69" t="s">
        <v>232</v>
      </c>
      <c r="E120" s="100" t="s">
        <v>211</v>
      </c>
      <c r="F120" s="101" t="s">
        <v>186</v>
      </c>
      <c r="G120" s="101" t="s">
        <v>187</v>
      </c>
      <c r="H120" s="101">
        <v>1</v>
      </c>
      <c r="I120" s="262"/>
      <c r="J120" s="262"/>
      <c r="K120" s="262"/>
      <c r="L120" s="70"/>
      <c r="M120" s="67"/>
    </row>
    <row r="121" spans="2:13" x14ac:dyDescent="0.25">
      <c r="B121" s="393"/>
      <c r="C121" s="436"/>
      <c r="D121" s="69" t="s">
        <v>233</v>
      </c>
      <c r="E121" s="100" t="s">
        <v>211</v>
      </c>
      <c r="F121" s="101" t="s">
        <v>186</v>
      </c>
      <c r="G121" s="101" t="s">
        <v>187</v>
      </c>
      <c r="H121" s="101">
        <v>1</v>
      </c>
      <c r="I121" s="262"/>
      <c r="J121" s="262"/>
      <c r="K121" s="262"/>
      <c r="L121" s="70"/>
      <c r="M121" s="67"/>
    </row>
    <row r="122" spans="2:13" x14ac:dyDescent="0.25">
      <c r="B122" s="393"/>
      <c r="C122" s="421" t="s">
        <v>234</v>
      </c>
      <c r="D122" s="13" t="s">
        <v>235</v>
      </c>
      <c r="E122" s="100" t="s">
        <v>211</v>
      </c>
      <c r="F122" s="101" t="s">
        <v>186</v>
      </c>
      <c r="G122" s="101" t="s">
        <v>187</v>
      </c>
      <c r="H122" s="101">
        <v>1</v>
      </c>
      <c r="I122" s="262"/>
      <c r="J122" s="262"/>
      <c r="K122" s="262"/>
      <c r="L122" s="70"/>
      <c r="M122" s="67"/>
    </row>
    <row r="123" spans="2:13" x14ac:dyDescent="0.25">
      <c r="B123" s="393"/>
      <c r="C123" s="423"/>
      <c r="D123" s="13" t="s">
        <v>236</v>
      </c>
      <c r="E123" s="100" t="s">
        <v>211</v>
      </c>
      <c r="F123" s="101" t="s">
        <v>186</v>
      </c>
      <c r="G123" s="101" t="s">
        <v>187</v>
      </c>
      <c r="H123" s="101">
        <v>1</v>
      </c>
      <c r="I123" s="262"/>
      <c r="J123" s="262"/>
      <c r="K123" s="262"/>
      <c r="L123" s="70"/>
      <c r="M123" s="67"/>
    </row>
    <row r="124" spans="2:13" x14ac:dyDescent="0.25">
      <c r="B124" s="393"/>
      <c r="C124" s="422"/>
      <c r="D124" s="13" t="s">
        <v>237</v>
      </c>
      <c r="E124" s="100" t="s">
        <v>211</v>
      </c>
      <c r="F124" s="101" t="s">
        <v>186</v>
      </c>
      <c r="G124" s="101" t="s">
        <v>187</v>
      </c>
      <c r="H124" s="101">
        <v>1</v>
      </c>
      <c r="I124" s="262"/>
      <c r="J124" s="262"/>
      <c r="K124" s="262"/>
      <c r="L124" s="70"/>
      <c r="M124" s="67"/>
    </row>
    <row r="125" spans="2:13" x14ac:dyDescent="0.25">
      <c r="B125" s="393"/>
      <c r="C125" s="418" t="s">
        <v>238</v>
      </c>
      <c r="D125" s="69" t="s">
        <v>239</v>
      </c>
      <c r="E125" s="100" t="s">
        <v>211</v>
      </c>
      <c r="F125" s="101" t="s">
        <v>186</v>
      </c>
      <c r="G125" s="101" t="s">
        <v>187</v>
      </c>
      <c r="H125" s="101">
        <v>1</v>
      </c>
      <c r="I125" s="262"/>
      <c r="J125" s="262"/>
      <c r="K125" s="262"/>
      <c r="L125" s="70"/>
      <c r="M125" s="67"/>
    </row>
    <row r="126" spans="2:13" x14ac:dyDescent="0.25">
      <c r="B126" s="393"/>
      <c r="C126" s="419"/>
      <c r="D126" s="69" t="s">
        <v>240</v>
      </c>
      <c r="E126" s="100" t="s">
        <v>211</v>
      </c>
      <c r="F126" s="101" t="s">
        <v>186</v>
      </c>
      <c r="G126" s="101" t="s">
        <v>187</v>
      </c>
      <c r="H126" s="101">
        <v>1</v>
      </c>
      <c r="I126" s="262"/>
      <c r="J126" s="262"/>
      <c r="K126" s="262"/>
      <c r="L126" s="70"/>
      <c r="M126" s="67"/>
    </row>
    <row r="127" spans="2:13" x14ac:dyDescent="0.25">
      <c r="B127" s="393"/>
      <c r="C127" s="420"/>
      <c r="D127" s="69" t="s">
        <v>241</v>
      </c>
      <c r="E127" s="100" t="s">
        <v>211</v>
      </c>
      <c r="F127" s="101" t="s">
        <v>186</v>
      </c>
      <c r="G127" s="101" t="s">
        <v>187</v>
      </c>
      <c r="H127" s="101">
        <v>1</v>
      </c>
      <c r="I127" s="262"/>
      <c r="J127" s="262"/>
      <c r="K127" s="262"/>
      <c r="L127" s="70"/>
      <c r="M127" s="67"/>
    </row>
    <row r="128" spans="2:13" x14ac:dyDescent="0.25">
      <c r="B128" s="393"/>
      <c r="C128" s="421" t="s">
        <v>242</v>
      </c>
      <c r="D128" s="13" t="s">
        <v>243</v>
      </c>
      <c r="E128" s="100" t="s">
        <v>211</v>
      </c>
      <c r="F128" s="101" t="s">
        <v>186</v>
      </c>
      <c r="G128" s="101" t="s">
        <v>187</v>
      </c>
      <c r="H128" s="101">
        <v>1</v>
      </c>
      <c r="I128" s="262"/>
      <c r="J128" s="262"/>
      <c r="K128" s="262"/>
      <c r="L128" s="70"/>
      <c r="M128" s="67"/>
    </row>
    <row r="129" spans="2:13" x14ac:dyDescent="0.25">
      <c r="B129" s="393"/>
      <c r="C129" s="422"/>
      <c r="D129" s="13" t="s">
        <v>244</v>
      </c>
      <c r="E129" s="100" t="s">
        <v>211</v>
      </c>
      <c r="F129" s="101" t="s">
        <v>186</v>
      </c>
      <c r="G129" s="101" t="s">
        <v>187</v>
      </c>
      <c r="H129" s="101">
        <v>1</v>
      </c>
      <c r="I129" s="262"/>
      <c r="J129" s="262"/>
      <c r="K129" s="262"/>
      <c r="L129" s="70"/>
      <c r="M129" s="67"/>
    </row>
    <row r="130" spans="2:13" x14ac:dyDescent="0.25">
      <c r="B130" s="393"/>
      <c r="C130" s="418" t="s">
        <v>245</v>
      </c>
      <c r="D130" s="69" t="s">
        <v>246</v>
      </c>
      <c r="E130" s="100" t="s">
        <v>211</v>
      </c>
      <c r="F130" s="101" t="s">
        <v>186</v>
      </c>
      <c r="G130" s="101" t="s">
        <v>187</v>
      </c>
      <c r="H130" s="101">
        <v>1</v>
      </c>
      <c r="I130" s="262"/>
      <c r="J130" s="262"/>
      <c r="K130" s="262"/>
      <c r="L130" s="70"/>
      <c r="M130" s="67"/>
    </row>
    <row r="131" spans="2:13" x14ac:dyDescent="0.25">
      <c r="B131" s="393"/>
      <c r="C131" s="420"/>
      <c r="D131" s="69" t="s">
        <v>247</v>
      </c>
      <c r="E131" s="100" t="s">
        <v>211</v>
      </c>
      <c r="F131" s="101" t="s">
        <v>186</v>
      </c>
      <c r="G131" s="101" t="s">
        <v>187</v>
      </c>
      <c r="H131" s="101">
        <v>1</v>
      </c>
      <c r="I131" s="262"/>
      <c r="J131" s="262"/>
      <c r="K131" s="262"/>
      <c r="L131" s="70"/>
      <c r="M131" s="67"/>
    </row>
    <row r="132" spans="2:13" x14ac:dyDescent="0.25">
      <c r="B132" s="393"/>
      <c r="C132" s="421" t="s">
        <v>248</v>
      </c>
      <c r="D132" s="13" t="s">
        <v>249</v>
      </c>
      <c r="E132" s="100" t="s">
        <v>211</v>
      </c>
      <c r="F132" s="101" t="s">
        <v>186</v>
      </c>
      <c r="G132" s="101" t="s">
        <v>187</v>
      </c>
      <c r="H132" s="101">
        <v>1</v>
      </c>
      <c r="I132" s="262"/>
      <c r="J132" s="262"/>
      <c r="K132" s="262"/>
      <c r="L132" s="70"/>
      <c r="M132" s="67"/>
    </row>
    <row r="133" spans="2:13" x14ac:dyDescent="0.25">
      <c r="B133" s="393"/>
      <c r="C133" s="423"/>
      <c r="D133" s="13" t="s">
        <v>250</v>
      </c>
      <c r="E133" s="100" t="s">
        <v>211</v>
      </c>
      <c r="F133" s="101" t="s">
        <v>186</v>
      </c>
      <c r="G133" s="101" t="s">
        <v>187</v>
      </c>
      <c r="H133" s="101">
        <v>1</v>
      </c>
      <c r="I133" s="262"/>
      <c r="J133" s="262"/>
      <c r="K133" s="262"/>
      <c r="L133" s="70"/>
      <c r="M133" s="67"/>
    </row>
    <row r="134" spans="2:13" x14ac:dyDescent="0.25">
      <c r="B134" s="393"/>
      <c r="C134" s="422"/>
      <c r="D134" s="13" t="s">
        <v>251</v>
      </c>
      <c r="E134" s="100" t="s">
        <v>211</v>
      </c>
      <c r="F134" s="101" t="s">
        <v>186</v>
      </c>
      <c r="G134" s="101" t="s">
        <v>187</v>
      </c>
      <c r="H134" s="101">
        <v>1</v>
      </c>
      <c r="I134" s="262"/>
      <c r="J134" s="262"/>
      <c r="K134" s="262"/>
      <c r="L134" s="70"/>
      <c r="M134" s="67"/>
    </row>
    <row r="135" spans="2:13" x14ac:dyDescent="0.25">
      <c r="B135" s="393"/>
      <c r="C135" s="418" t="s">
        <v>252</v>
      </c>
      <c r="D135" s="69" t="s">
        <v>221</v>
      </c>
      <c r="E135" s="100" t="s">
        <v>211</v>
      </c>
      <c r="F135" s="101" t="s">
        <v>186</v>
      </c>
      <c r="G135" s="101" t="s">
        <v>187</v>
      </c>
      <c r="H135" s="101">
        <v>1</v>
      </c>
      <c r="I135" s="262"/>
      <c r="J135" s="262"/>
      <c r="K135" s="262"/>
      <c r="L135" s="70"/>
      <c r="M135" s="67"/>
    </row>
    <row r="136" spans="2:13" x14ac:dyDescent="0.25">
      <c r="B136" s="393"/>
      <c r="C136" s="419"/>
      <c r="D136" s="69" t="s">
        <v>253</v>
      </c>
      <c r="E136" s="100" t="s">
        <v>211</v>
      </c>
      <c r="F136" s="101" t="s">
        <v>186</v>
      </c>
      <c r="G136" s="101" t="s">
        <v>187</v>
      </c>
      <c r="H136" s="101">
        <v>1</v>
      </c>
      <c r="I136" s="262"/>
      <c r="J136" s="262"/>
      <c r="K136" s="262"/>
      <c r="L136" s="70"/>
      <c r="M136" s="67"/>
    </row>
    <row r="137" spans="2:13" x14ac:dyDescent="0.25">
      <c r="B137" s="393"/>
      <c r="C137" s="420"/>
      <c r="D137" s="69" t="s">
        <v>254</v>
      </c>
      <c r="E137" s="100" t="s">
        <v>211</v>
      </c>
      <c r="F137" s="101" t="s">
        <v>186</v>
      </c>
      <c r="G137" s="101" t="s">
        <v>187</v>
      </c>
      <c r="H137" s="101">
        <v>1</v>
      </c>
      <c r="I137" s="262"/>
      <c r="J137" s="262"/>
      <c r="K137" s="262"/>
      <c r="L137" s="70"/>
      <c r="M137" s="67"/>
    </row>
    <row r="138" spans="2:13" x14ac:dyDescent="0.25">
      <c r="B138" s="393"/>
      <c r="C138" s="421" t="s">
        <v>255</v>
      </c>
      <c r="D138" s="13" t="s">
        <v>221</v>
      </c>
      <c r="E138" s="100" t="s">
        <v>211</v>
      </c>
      <c r="F138" s="101" t="s">
        <v>186</v>
      </c>
      <c r="G138" s="101" t="s">
        <v>187</v>
      </c>
      <c r="H138" s="101">
        <v>1</v>
      </c>
      <c r="I138" s="262"/>
      <c r="J138" s="262"/>
      <c r="K138" s="262"/>
      <c r="L138" s="70"/>
      <c r="M138" s="67"/>
    </row>
    <row r="139" spans="2:13" x14ac:dyDescent="0.25">
      <c r="B139" s="393"/>
      <c r="C139" s="423"/>
      <c r="D139" s="13" t="s">
        <v>256</v>
      </c>
      <c r="E139" s="100" t="s">
        <v>211</v>
      </c>
      <c r="F139" s="101" t="s">
        <v>186</v>
      </c>
      <c r="G139" s="101" t="s">
        <v>187</v>
      </c>
      <c r="H139" s="101">
        <v>1</v>
      </c>
      <c r="I139" s="262"/>
      <c r="J139" s="262"/>
      <c r="K139" s="262"/>
      <c r="L139" s="70"/>
      <c r="M139" s="67"/>
    </row>
    <row r="140" spans="2:13" x14ac:dyDescent="0.25">
      <c r="B140" s="393"/>
      <c r="C140" s="422"/>
      <c r="D140" s="13" t="s">
        <v>257</v>
      </c>
      <c r="E140" s="100" t="s">
        <v>211</v>
      </c>
      <c r="F140" s="101" t="s">
        <v>186</v>
      </c>
      <c r="G140" s="101" t="s">
        <v>187</v>
      </c>
      <c r="H140" s="101">
        <v>1</v>
      </c>
      <c r="I140" s="262"/>
      <c r="J140" s="262"/>
      <c r="K140" s="262"/>
      <c r="L140" s="70"/>
      <c r="M140" s="67"/>
    </row>
    <row r="141" spans="2:13" x14ac:dyDescent="0.25">
      <c r="B141" s="393"/>
      <c r="C141" s="418" t="s">
        <v>258</v>
      </c>
      <c r="D141" s="69" t="s">
        <v>259</v>
      </c>
      <c r="E141" s="100" t="s">
        <v>211</v>
      </c>
      <c r="F141" s="101" t="s">
        <v>186</v>
      </c>
      <c r="G141" s="101" t="s">
        <v>187</v>
      </c>
      <c r="H141" s="101">
        <v>1</v>
      </c>
      <c r="I141" s="262"/>
      <c r="J141" s="262"/>
      <c r="K141" s="262"/>
      <c r="L141" s="70"/>
      <c r="M141" s="67"/>
    </row>
    <row r="142" spans="2:13" x14ac:dyDescent="0.25">
      <c r="B142" s="393"/>
      <c r="C142" s="419"/>
      <c r="D142" s="69" t="s">
        <v>260</v>
      </c>
      <c r="E142" s="100" t="s">
        <v>211</v>
      </c>
      <c r="F142" s="101" t="s">
        <v>186</v>
      </c>
      <c r="G142" s="101" t="s">
        <v>187</v>
      </c>
      <c r="H142" s="101">
        <v>1</v>
      </c>
      <c r="I142" s="262"/>
      <c r="J142" s="262"/>
      <c r="K142" s="262"/>
      <c r="L142" s="70"/>
      <c r="M142" s="67"/>
    </row>
    <row r="143" spans="2:13" x14ac:dyDescent="0.25">
      <c r="B143" s="393"/>
      <c r="C143" s="420"/>
      <c r="D143" s="69" t="s">
        <v>261</v>
      </c>
      <c r="E143" s="100" t="s">
        <v>211</v>
      </c>
      <c r="F143" s="101" t="s">
        <v>186</v>
      </c>
      <c r="G143" s="101" t="s">
        <v>187</v>
      </c>
      <c r="H143" s="101">
        <v>1</v>
      </c>
      <c r="I143" s="262"/>
      <c r="J143" s="262"/>
      <c r="K143" s="262"/>
      <c r="L143" s="70"/>
      <c r="M143" s="67"/>
    </row>
    <row r="144" spans="2:13" x14ac:dyDescent="0.25">
      <c r="B144" s="393"/>
      <c r="C144" s="421" t="s">
        <v>262</v>
      </c>
      <c r="D144" s="13" t="s">
        <v>221</v>
      </c>
      <c r="E144" s="100" t="s">
        <v>211</v>
      </c>
      <c r="F144" s="101" t="s">
        <v>186</v>
      </c>
      <c r="G144" s="101" t="s">
        <v>187</v>
      </c>
      <c r="H144" s="101">
        <v>1</v>
      </c>
      <c r="I144" s="262"/>
      <c r="J144" s="262"/>
      <c r="K144" s="262"/>
      <c r="L144" s="70"/>
      <c r="M144" s="67"/>
    </row>
    <row r="145" spans="2:13" x14ac:dyDescent="0.25">
      <c r="B145" s="393"/>
      <c r="C145" s="422"/>
      <c r="D145" s="13" t="s">
        <v>263</v>
      </c>
      <c r="E145" s="100" t="s">
        <v>211</v>
      </c>
      <c r="F145" s="101" t="s">
        <v>186</v>
      </c>
      <c r="G145" s="101" t="s">
        <v>187</v>
      </c>
      <c r="H145" s="101">
        <v>1</v>
      </c>
      <c r="I145" s="262"/>
      <c r="J145" s="262"/>
      <c r="K145" s="262"/>
      <c r="L145" s="70"/>
      <c r="M145" s="67"/>
    </row>
    <row r="146" spans="2:13" x14ac:dyDescent="0.25">
      <c r="B146" s="393"/>
      <c r="C146" s="418" t="s">
        <v>264</v>
      </c>
      <c r="D146" s="69" t="s">
        <v>265</v>
      </c>
      <c r="E146" s="100" t="s">
        <v>211</v>
      </c>
      <c r="F146" s="101" t="s">
        <v>186</v>
      </c>
      <c r="G146" s="101" t="s">
        <v>187</v>
      </c>
      <c r="H146" s="101">
        <v>1</v>
      </c>
      <c r="I146" s="262"/>
      <c r="J146" s="262"/>
      <c r="K146" s="262"/>
      <c r="L146" s="70"/>
      <c r="M146" s="67"/>
    </row>
    <row r="147" spans="2:13" x14ac:dyDescent="0.25">
      <c r="B147" s="393"/>
      <c r="C147" s="420"/>
      <c r="D147" s="69" t="s">
        <v>266</v>
      </c>
      <c r="E147" s="100" t="s">
        <v>211</v>
      </c>
      <c r="F147" s="101" t="s">
        <v>186</v>
      </c>
      <c r="G147" s="101" t="s">
        <v>187</v>
      </c>
      <c r="H147" s="101">
        <v>1</v>
      </c>
      <c r="I147" s="262"/>
      <c r="J147" s="262"/>
      <c r="K147" s="262"/>
      <c r="L147" s="70"/>
      <c r="M147" s="67"/>
    </row>
    <row r="148" spans="2:13" x14ac:dyDescent="0.25">
      <c r="B148" s="393"/>
      <c r="C148" s="421" t="s">
        <v>267</v>
      </c>
      <c r="D148" s="13" t="s">
        <v>268</v>
      </c>
      <c r="E148" s="100" t="s">
        <v>211</v>
      </c>
      <c r="F148" s="101" t="s">
        <v>186</v>
      </c>
      <c r="G148" s="101" t="s">
        <v>187</v>
      </c>
      <c r="H148" s="101">
        <v>1</v>
      </c>
      <c r="I148" s="262"/>
      <c r="J148" s="262"/>
      <c r="K148" s="262"/>
      <c r="L148" s="70"/>
      <c r="M148" s="67"/>
    </row>
    <row r="149" spans="2:13" x14ac:dyDescent="0.25">
      <c r="B149" s="393"/>
      <c r="C149" s="423"/>
      <c r="D149" s="13" t="s">
        <v>269</v>
      </c>
      <c r="E149" s="100" t="s">
        <v>211</v>
      </c>
      <c r="F149" s="101" t="s">
        <v>186</v>
      </c>
      <c r="G149" s="101" t="s">
        <v>187</v>
      </c>
      <c r="H149" s="101">
        <v>1</v>
      </c>
      <c r="I149" s="262"/>
      <c r="J149" s="262"/>
      <c r="K149" s="262"/>
      <c r="L149" s="70"/>
      <c r="M149" s="67"/>
    </row>
    <row r="150" spans="2:13" x14ac:dyDescent="0.25">
      <c r="B150" s="393"/>
      <c r="C150" s="422"/>
      <c r="D150" s="13" t="s">
        <v>270</v>
      </c>
      <c r="E150" s="100" t="s">
        <v>211</v>
      </c>
      <c r="F150" s="101" t="s">
        <v>186</v>
      </c>
      <c r="G150" s="101" t="s">
        <v>187</v>
      </c>
      <c r="H150" s="101">
        <v>1</v>
      </c>
      <c r="I150" s="262"/>
      <c r="J150" s="262"/>
      <c r="K150" s="262"/>
      <c r="L150" s="70"/>
      <c r="M150" s="67"/>
    </row>
    <row r="151" spans="2:13" x14ac:dyDescent="0.25">
      <c r="B151" s="393"/>
      <c r="C151" s="418" t="s">
        <v>271</v>
      </c>
      <c r="D151" s="69" t="s">
        <v>221</v>
      </c>
      <c r="E151" s="100" t="s">
        <v>211</v>
      </c>
      <c r="F151" s="101" t="s">
        <v>186</v>
      </c>
      <c r="G151" s="101" t="s">
        <v>187</v>
      </c>
      <c r="H151" s="101">
        <v>1</v>
      </c>
      <c r="I151" s="262"/>
      <c r="J151" s="262"/>
      <c r="K151" s="262"/>
      <c r="L151" s="70"/>
      <c r="M151" s="67"/>
    </row>
    <row r="152" spans="2:13" x14ac:dyDescent="0.25">
      <c r="B152" s="393"/>
      <c r="C152" s="419"/>
      <c r="D152" s="69" t="s">
        <v>272</v>
      </c>
      <c r="E152" s="100" t="s">
        <v>211</v>
      </c>
      <c r="F152" s="101" t="s">
        <v>186</v>
      </c>
      <c r="G152" s="101" t="s">
        <v>187</v>
      </c>
      <c r="H152" s="101">
        <v>1</v>
      </c>
      <c r="I152" s="262"/>
      <c r="J152" s="262"/>
      <c r="K152" s="262"/>
      <c r="L152" s="70"/>
      <c r="M152" s="67"/>
    </row>
    <row r="153" spans="2:13" x14ac:dyDescent="0.25">
      <c r="B153" s="393"/>
      <c r="C153" s="420"/>
      <c r="D153" s="69" t="s">
        <v>273</v>
      </c>
      <c r="E153" s="100" t="s">
        <v>211</v>
      </c>
      <c r="F153" s="101" t="s">
        <v>186</v>
      </c>
      <c r="G153" s="101" t="s">
        <v>187</v>
      </c>
      <c r="H153" s="101">
        <v>1</v>
      </c>
      <c r="I153" s="262"/>
      <c r="J153" s="262"/>
      <c r="K153" s="262"/>
      <c r="L153" s="70"/>
      <c r="M153" s="67"/>
    </row>
    <row r="154" spans="2:13" x14ac:dyDescent="0.25">
      <c r="B154" s="393"/>
      <c r="C154" s="421" t="s">
        <v>274</v>
      </c>
      <c r="D154" s="13" t="s">
        <v>275</v>
      </c>
      <c r="E154" s="100" t="s">
        <v>211</v>
      </c>
      <c r="F154" s="101" t="s">
        <v>186</v>
      </c>
      <c r="G154" s="101" t="s">
        <v>187</v>
      </c>
      <c r="H154" s="101">
        <v>1</v>
      </c>
      <c r="I154" s="262"/>
      <c r="J154" s="262"/>
      <c r="K154" s="262"/>
      <c r="L154" s="70"/>
      <c r="M154" s="67"/>
    </row>
    <row r="155" spans="2:13" x14ac:dyDescent="0.25">
      <c r="B155" s="393"/>
      <c r="C155" s="423"/>
      <c r="D155" s="13" t="s">
        <v>276</v>
      </c>
      <c r="E155" s="100" t="s">
        <v>211</v>
      </c>
      <c r="F155" s="101" t="s">
        <v>186</v>
      </c>
      <c r="G155" s="101" t="s">
        <v>187</v>
      </c>
      <c r="H155" s="101">
        <v>1</v>
      </c>
      <c r="I155" s="262"/>
      <c r="J155" s="262"/>
      <c r="K155" s="262"/>
      <c r="L155" s="70"/>
      <c r="M155" s="67"/>
    </row>
    <row r="156" spans="2:13" x14ac:dyDescent="0.25">
      <c r="B156" s="393"/>
      <c r="C156" s="422"/>
      <c r="D156" s="13" t="s">
        <v>221</v>
      </c>
      <c r="E156" s="100" t="s">
        <v>211</v>
      </c>
      <c r="F156" s="101" t="s">
        <v>186</v>
      </c>
      <c r="G156" s="101" t="s">
        <v>187</v>
      </c>
      <c r="H156" s="101">
        <v>1</v>
      </c>
      <c r="I156" s="262"/>
      <c r="J156" s="262"/>
      <c r="K156" s="262"/>
      <c r="L156" s="70"/>
      <c r="M156" s="67"/>
    </row>
    <row r="157" spans="2:13" x14ac:dyDescent="0.25">
      <c r="B157" s="393"/>
      <c r="C157" s="418" t="s">
        <v>277</v>
      </c>
      <c r="D157" s="69" t="s">
        <v>278</v>
      </c>
      <c r="E157" s="100" t="s">
        <v>211</v>
      </c>
      <c r="F157" s="101" t="s">
        <v>186</v>
      </c>
      <c r="G157" s="101" t="s">
        <v>187</v>
      </c>
      <c r="H157" s="101">
        <v>1</v>
      </c>
      <c r="I157" s="262"/>
      <c r="J157" s="262"/>
      <c r="K157" s="262"/>
      <c r="L157" s="70"/>
      <c r="M157" s="67"/>
    </row>
    <row r="158" spans="2:13" x14ac:dyDescent="0.25">
      <c r="B158" s="393"/>
      <c r="C158" s="419"/>
      <c r="D158" s="69" t="s">
        <v>279</v>
      </c>
      <c r="E158" s="100" t="s">
        <v>211</v>
      </c>
      <c r="F158" s="101" t="s">
        <v>186</v>
      </c>
      <c r="G158" s="101" t="s">
        <v>187</v>
      </c>
      <c r="H158" s="101">
        <v>1</v>
      </c>
      <c r="I158" s="262"/>
      <c r="J158" s="262"/>
      <c r="K158" s="262"/>
      <c r="L158" s="70"/>
      <c r="M158" s="67"/>
    </row>
    <row r="159" spans="2:13" x14ac:dyDescent="0.25">
      <c r="B159" s="393"/>
      <c r="C159" s="420"/>
      <c r="D159" s="69" t="s">
        <v>280</v>
      </c>
      <c r="E159" s="100" t="s">
        <v>211</v>
      </c>
      <c r="F159" s="101" t="s">
        <v>186</v>
      </c>
      <c r="G159" s="101" t="s">
        <v>187</v>
      </c>
      <c r="H159" s="101">
        <v>1</v>
      </c>
      <c r="I159" s="262"/>
      <c r="J159" s="262"/>
      <c r="K159" s="262"/>
      <c r="L159" s="70"/>
      <c r="M159" s="67"/>
    </row>
    <row r="160" spans="2:13" x14ac:dyDescent="0.25">
      <c r="B160" s="393"/>
      <c r="C160" s="421" t="s">
        <v>281</v>
      </c>
      <c r="D160" s="13" t="s">
        <v>282</v>
      </c>
      <c r="E160" s="100" t="s">
        <v>211</v>
      </c>
      <c r="F160" s="101" t="s">
        <v>186</v>
      </c>
      <c r="G160" s="101" t="s">
        <v>187</v>
      </c>
      <c r="H160" s="101">
        <v>1</v>
      </c>
      <c r="I160" s="262"/>
      <c r="J160" s="262"/>
      <c r="K160" s="262"/>
      <c r="L160" s="70"/>
      <c r="M160" s="67"/>
    </row>
    <row r="161" spans="2:13" x14ac:dyDescent="0.25">
      <c r="B161" s="393"/>
      <c r="C161" s="423"/>
      <c r="D161" s="13" t="s">
        <v>283</v>
      </c>
      <c r="E161" s="100" t="s">
        <v>211</v>
      </c>
      <c r="F161" s="101" t="s">
        <v>186</v>
      </c>
      <c r="G161" s="101" t="s">
        <v>187</v>
      </c>
      <c r="H161" s="101">
        <v>1</v>
      </c>
      <c r="I161" s="262"/>
      <c r="J161" s="262"/>
      <c r="K161" s="262"/>
      <c r="L161" s="70"/>
      <c r="M161" s="67"/>
    </row>
    <row r="162" spans="2:13" x14ac:dyDescent="0.25">
      <c r="B162" s="393"/>
      <c r="C162" s="422"/>
      <c r="D162" s="13" t="s">
        <v>284</v>
      </c>
      <c r="E162" s="100" t="s">
        <v>211</v>
      </c>
      <c r="F162" s="101" t="s">
        <v>186</v>
      </c>
      <c r="G162" s="101" t="s">
        <v>187</v>
      </c>
      <c r="H162" s="101">
        <v>1</v>
      </c>
      <c r="I162" s="262"/>
      <c r="J162" s="262"/>
      <c r="K162" s="262"/>
      <c r="L162" s="70"/>
      <c r="M162" s="67"/>
    </row>
    <row r="163" spans="2:13" x14ac:dyDescent="0.25">
      <c r="B163" s="393"/>
      <c r="C163" s="418" t="s">
        <v>285</v>
      </c>
      <c r="D163" s="69" t="s">
        <v>286</v>
      </c>
      <c r="E163" s="100" t="s">
        <v>211</v>
      </c>
      <c r="F163" s="101" t="s">
        <v>186</v>
      </c>
      <c r="G163" s="101" t="s">
        <v>187</v>
      </c>
      <c r="H163" s="101">
        <v>1</v>
      </c>
      <c r="I163" s="262"/>
      <c r="J163" s="262"/>
      <c r="K163" s="262"/>
      <c r="L163" s="70"/>
      <c r="M163" s="67"/>
    </row>
    <row r="164" spans="2:13" x14ac:dyDescent="0.25">
      <c r="B164" s="393"/>
      <c r="C164" s="419"/>
      <c r="D164" s="69" t="s">
        <v>287</v>
      </c>
      <c r="E164" s="100" t="s">
        <v>211</v>
      </c>
      <c r="F164" s="101" t="s">
        <v>186</v>
      </c>
      <c r="G164" s="101" t="s">
        <v>187</v>
      </c>
      <c r="H164" s="101">
        <v>1</v>
      </c>
      <c r="I164" s="262"/>
      <c r="J164" s="262"/>
      <c r="K164" s="262"/>
      <c r="L164" s="70"/>
      <c r="M164" s="67"/>
    </row>
    <row r="165" spans="2:13" x14ac:dyDescent="0.25">
      <c r="B165" s="393"/>
      <c r="C165" s="420"/>
      <c r="D165" s="69" t="s">
        <v>288</v>
      </c>
      <c r="E165" s="100" t="s">
        <v>211</v>
      </c>
      <c r="F165" s="101" t="s">
        <v>186</v>
      </c>
      <c r="G165" s="101" t="s">
        <v>187</v>
      </c>
      <c r="H165" s="101">
        <v>1</v>
      </c>
      <c r="I165" s="262"/>
      <c r="J165" s="262"/>
      <c r="K165" s="262"/>
      <c r="L165" s="70"/>
      <c r="M165" s="67"/>
    </row>
    <row r="166" spans="2:13" x14ac:dyDescent="0.25">
      <c r="B166" s="393"/>
      <c r="C166" s="421" t="s">
        <v>289</v>
      </c>
      <c r="D166" s="13" t="s">
        <v>221</v>
      </c>
      <c r="E166" s="100" t="s">
        <v>211</v>
      </c>
      <c r="F166" s="101" t="s">
        <v>186</v>
      </c>
      <c r="G166" s="101" t="s">
        <v>187</v>
      </c>
      <c r="H166" s="101">
        <v>1</v>
      </c>
      <c r="I166" s="262"/>
      <c r="J166" s="262"/>
      <c r="K166" s="262"/>
      <c r="L166" s="70"/>
      <c r="M166" s="67"/>
    </row>
    <row r="167" spans="2:13" x14ac:dyDescent="0.25">
      <c r="B167" s="393"/>
      <c r="C167" s="423"/>
      <c r="D167" s="13" t="s">
        <v>290</v>
      </c>
      <c r="E167" s="100" t="s">
        <v>211</v>
      </c>
      <c r="F167" s="101" t="s">
        <v>186</v>
      </c>
      <c r="G167" s="101" t="s">
        <v>187</v>
      </c>
      <c r="H167" s="101">
        <v>1</v>
      </c>
      <c r="I167" s="262"/>
      <c r="J167" s="262"/>
      <c r="K167" s="262"/>
      <c r="L167" s="70"/>
      <c r="M167" s="67"/>
    </row>
    <row r="168" spans="2:13" x14ac:dyDescent="0.25">
      <c r="B168" s="393"/>
      <c r="C168" s="422"/>
      <c r="D168" s="13" t="s">
        <v>291</v>
      </c>
      <c r="E168" s="100" t="s">
        <v>211</v>
      </c>
      <c r="F168" s="101" t="s">
        <v>186</v>
      </c>
      <c r="G168" s="101" t="s">
        <v>187</v>
      </c>
      <c r="H168" s="101">
        <v>1</v>
      </c>
      <c r="I168" s="262"/>
      <c r="J168" s="262"/>
      <c r="K168" s="262"/>
      <c r="L168" s="70"/>
      <c r="M168" s="67"/>
    </row>
    <row r="169" spans="2:13" x14ac:dyDescent="0.25">
      <c r="B169" s="393"/>
      <c r="C169" s="418" t="s">
        <v>292</v>
      </c>
      <c r="D169" s="69" t="s">
        <v>293</v>
      </c>
      <c r="E169" s="100" t="s">
        <v>211</v>
      </c>
      <c r="F169" s="101" t="s">
        <v>186</v>
      </c>
      <c r="G169" s="101" t="s">
        <v>187</v>
      </c>
      <c r="H169" s="101">
        <v>1</v>
      </c>
      <c r="I169" s="262"/>
      <c r="J169" s="262"/>
      <c r="K169" s="262"/>
      <c r="L169" s="70"/>
      <c r="M169" s="67"/>
    </row>
    <row r="170" spans="2:13" x14ac:dyDescent="0.25">
      <c r="B170" s="393"/>
      <c r="C170" s="420"/>
      <c r="D170" s="69" t="s">
        <v>294</v>
      </c>
      <c r="E170" s="100" t="s">
        <v>211</v>
      </c>
      <c r="F170" s="101" t="s">
        <v>186</v>
      </c>
      <c r="G170" s="101" t="s">
        <v>187</v>
      </c>
      <c r="H170" s="101">
        <v>1</v>
      </c>
      <c r="I170" s="262"/>
      <c r="J170" s="262"/>
      <c r="K170" s="262"/>
      <c r="L170" s="70"/>
      <c r="M170" s="67"/>
    </row>
    <row r="171" spans="2:13" x14ac:dyDescent="0.25">
      <c r="B171" s="393"/>
      <c r="C171" s="421" t="s">
        <v>295</v>
      </c>
      <c r="D171" s="13" t="s">
        <v>219</v>
      </c>
      <c r="E171" s="100" t="s">
        <v>211</v>
      </c>
      <c r="F171" s="101" t="s">
        <v>186</v>
      </c>
      <c r="G171" s="101" t="s">
        <v>187</v>
      </c>
      <c r="H171" s="101">
        <v>1</v>
      </c>
      <c r="I171" s="262"/>
      <c r="J171" s="262"/>
      <c r="K171" s="262"/>
      <c r="L171" s="70"/>
      <c r="M171" s="67"/>
    </row>
    <row r="172" spans="2:13" x14ac:dyDescent="0.25">
      <c r="B172" s="393"/>
      <c r="C172" s="423"/>
      <c r="D172" s="13" t="s">
        <v>296</v>
      </c>
      <c r="E172" s="100" t="s">
        <v>211</v>
      </c>
      <c r="F172" s="101" t="s">
        <v>186</v>
      </c>
      <c r="G172" s="101" t="s">
        <v>187</v>
      </c>
      <c r="H172" s="101">
        <v>1</v>
      </c>
      <c r="I172" s="262"/>
      <c r="J172" s="262"/>
      <c r="K172" s="262"/>
      <c r="L172" s="70"/>
      <c r="M172" s="67"/>
    </row>
    <row r="173" spans="2:13" x14ac:dyDescent="0.25">
      <c r="B173" s="393"/>
      <c r="C173" s="423"/>
      <c r="D173" s="13" t="s">
        <v>297</v>
      </c>
      <c r="E173" s="100" t="s">
        <v>211</v>
      </c>
      <c r="F173" s="101" t="s">
        <v>186</v>
      </c>
      <c r="G173" s="101" t="s">
        <v>187</v>
      </c>
      <c r="H173" s="101">
        <v>1</v>
      </c>
      <c r="I173" s="262"/>
      <c r="J173" s="262"/>
      <c r="K173" s="262"/>
      <c r="L173" s="70"/>
      <c r="M173" s="67"/>
    </row>
    <row r="174" spans="2:13" x14ac:dyDescent="0.25">
      <c r="B174" s="393"/>
      <c r="C174" s="422"/>
      <c r="D174" s="13" t="s">
        <v>298</v>
      </c>
      <c r="E174" s="100" t="s">
        <v>211</v>
      </c>
      <c r="F174" s="101" t="s">
        <v>186</v>
      </c>
      <c r="G174" s="101" t="s">
        <v>187</v>
      </c>
      <c r="H174" s="101">
        <v>1</v>
      </c>
      <c r="I174" s="262"/>
      <c r="J174" s="262"/>
      <c r="K174" s="262"/>
      <c r="L174" s="70"/>
      <c r="M174" s="67"/>
    </row>
    <row r="175" spans="2:13" x14ac:dyDescent="0.25">
      <c r="B175" s="393"/>
      <c r="C175" s="418" t="s">
        <v>299</v>
      </c>
      <c r="D175" s="69" t="s">
        <v>300</v>
      </c>
      <c r="E175" s="100" t="s">
        <v>211</v>
      </c>
      <c r="F175" s="101" t="s">
        <v>186</v>
      </c>
      <c r="G175" s="101" t="s">
        <v>187</v>
      </c>
      <c r="H175" s="101">
        <v>1</v>
      </c>
      <c r="I175" s="262"/>
      <c r="J175" s="262"/>
      <c r="K175" s="262"/>
      <c r="L175" s="70"/>
      <c r="M175" s="67"/>
    </row>
    <row r="176" spans="2:13" x14ac:dyDescent="0.25">
      <c r="B176" s="393"/>
      <c r="C176" s="419"/>
      <c r="D176" s="69" t="s">
        <v>301</v>
      </c>
      <c r="E176" s="100" t="s">
        <v>211</v>
      </c>
      <c r="F176" s="101" t="s">
        <v>186</v>
      </c>
      <c r="G176" s="101" t="s">
        <v>187</v>
      </c>
      <c r="H176" s="101">
        <v>1</v>
      </c>
      <c r="I176" s="262"/>
      <c r="J176" s="262"/>
      <c r="K176" s="262"/>
      <c r="L176" s="70"/>
      <c r="M176" s="67"/>
    </row>
    <row r="177" spans="2:13" x14ac:dyDescent="0.25">
      <c r="B177" s="393"/>
      <c r="C177" s="420"/>
      <c r="D177" s="69" t="s">
        <v>302</v>
      </c>
      <c r="E177" s="100" t="s">
        <v>211</v>
      </c>
      <c r="F177" s="101" t="s">
        <v>186</v>
      </c>
      <c r="G177" s="101" t="s">
        <v>187</v>
      </c>
      <c r="H177" s="101">
        <v>1</v>
      </c>
      <c r="I177" s="262"/>
      <c r="J177" s="262"/>
      <c r="K177" s="262"/>
      <c r="L177" s="70"/>
      <c r="M177" s="67"/>
    </row>
    <row r="178" spans="2:13" x14ac:dyDescent="0.25">
      <c r="B178" s="393"/>
      <c r="C178" s="99" t="s">
        <v>303</v>
      </c>
      <c r="D178" s="13" t="s">
        <v>304</v>
      </c>
      <c r="E178" s="100" t="s">
        <v>211</v>
      </c>
      <c r="F178" s="101" t="s">
        <v>186</v>
      </c>
      <c r="G178" s="101" t="s">
        <v>187</v>
      </c>
      <c r="H178" s="101">
        <v>1</v>
      </c>
      <c r="I178" s="262"/>
      <c r="J178" s="262"/>
      <c r="K178" s="262"/>
      <c r="L178" s="70"/>
      <c r="M178" s="67"/>
    </row>
    <row r="179" spans="2:13" x14ac:dyDescent="0.25">
      <c r="B179" s="393"/>
      <c r="C179" s="418" t="s">
        <v>305</v>
      </c>
      <c r="D179" s="69" t="s">
        <v>306</v>
      </c>
      <c r="E179" s="100" t="s">
        <v>211</v>
      </c>
      <c r="F179" s="101" t="s">
        <v>186</v>
      </c>
      <c r="G179" s="101" t="s">
        <v>187</v>
      </c>
      <c r="H179" s="101">
        <v>1</v>
      </c>
      <c r="I179" s="262"/>
      <c r="J179" s="262"/>
      <c r="K179" s="262"/>
      <c r="L179" s="70"/>
      <c r="M179" s="67"/>
    </row>
    <row r="180" spans="2:13" x14ac:dyDescent="0.25">
      <c r="B180" s="393"/>
      <c r="C180" s="419"/>
      <c r="D180" s="69" t="s">
        <v>307</v>
      </c>
      <c r="E180" s="100" t="s">
        <v>211</v>
      </c>
      <c r="F180" s="101" t="s">
        <v>186</v>
      </c>
      <c r="G180" s="101" t="s">
        <v>187</v>
      </c>
      <c r="H180" s="101">
        <v>1</v>
      </c>
      <c r="I180" s="262"/>
      <c r="J180" s="262"/>
      <c r="K180" s="262"/>
      <c r="L180" s="70"/>
      <c r="M180" s="67"/>
    </row>
    <row r="181" spans="2:13" x14ac:dyDescent="0.25">
      <c r="B181" s="393"/>
      <c r="C181" s="420"/>
      <c r="D181" s="69" t="s">
        <v>221</v>
      </c>
      <c r="E181" s="100" t="s">
        <v>211</v>
      </c>
      <c r="F181" s="101" t="s">
        <v>186</v>
      </c>
      <c r="G181" s="101" t="s">
        <v>187</v>
      </c>
      <c r="H181" s="101">
        <v>1</v>
      </c>
      <c r="I181" s="262"/>
      <c r="J181" s="262"/>
      <c r="K181" s="262"/>
      <c r="L181" s="70"/>
      <c r="M181" s="67"/>
    </row>
    <row r="182" spans="2:13" x14ac:dyDescent="0.25">
      <c r="B182" s="393"/>
      <c r="C182" s="421" t="s">
        <v>308</v>
      </c>
      <c r="D182" s="13" t="s">
        <v>221</v>
      </c>
      <c r="E182" s="100" t="s">
        <v>211</v>
      </c>
      <c r="F182" s="101" t="s">
        <v>186</v>
      </c>
      <c r="G182" s="101" t="s">
        <v>187</v>
      </c>
      <c r="H182" s="101">
        <v>1</v>
      </c>
      <c r="I182" s="262"/>
      <c r="J182" s="262"/>
      <c r="K182" s="262"/>
      <c r="L182" s="70"/>
      <c r="M182" s="67"/>
    </row>
    <row r="183" spans="2:13" x14ac:dyDescent="0.25">
      <c r="B183" s="393"/>
      <c r="C183" s="422"/>
      <c r="D183" s="13" t="s">
        <v>309</v>
      </c>
      <c r="E183" s="100" t="s">
        <v>211</v>
      </c>
      <c r="F183" s="101" t="s">
        <v>186</v>
      </c>
      <c r="G183" s="101" t="s">
        <v>187</v>
      </c>
      <c r="H183" s="101">
        <v>1</v>
      </c>
      <c r="I183" s="262"/>
      <c r="J183" s="262"/>
      <c r="K183" s="262"/>
      <c r="L183" s="70"/>
      <c r="M183" s="67"/>
    </row>
    <row r="184" spans="2:13" x14ac:dyDescent="0.25">
      <c r="B184" s="393"/>
      <c r="C184" s="418" t="s">
        <v>310</v>
      </c>
      <c r="D184" s="69" t="s">
        <v>311</v>
      </c>
      <c r="E184" s="100" t="s">
        <v>211</v>
      </c>
      <c r="F184" s="101" t="s">
        <v>186</v>
      </c>
      <c r="G184" s="101" t="s">
        <v>187</v>
      </c>
      <c r="H184" s="101">
        <v>1</v>
      </c>
      <c r="I184" s="262"/>
      <c r="J184" s="262"/>
      <c r="K184" s="262"/>
      <c r="L184" s="70"/>
      <c r="M184" s="67"/>
    </row>
    <row r="185" spans="2:13" x14ac:dyDescent="0.25">
      <c r="B185" s="393"/>
      <c r="C185" s="419"/>
      <c r="D185" s="69" t="s">
        <v>265</v>
      </c>
      <c r="E185" s="100" t="s">
        <v>211</v>
      </c>
      <c r="F185" s="101" t="s">
        <v>186</v>
      </c>
      <c r="G185" s="101" t="s">
        <v>187</v>
      </c>
      <c r="H185" s="101">
        <v>1</v>
      </c>
      <c r="I185" s="262"/>
      <c r="J185" s="262"/>
      <c r="K185" s="262"/>
      <c r="L185" s="70"/>
      <c r="M185" s="67"/>
    </row>
    <row r="186" spans="2:13" x14ac:dyDescent="0.25">
      <c r="B186" s="393"/>
      <c r="C186" s="420"/>
      <c r="D186" s="69" t="s">
        <v>251</v>
      </c>
      <c r="E186" s="100" t="s">
        <v>211</v>
      </c>
      <c r="F186" s="101" t="s">
        <v>186</v>
      </c>
      <c r="G186" s="101" t="s">
        <v>187</v>
      </c>
      <c r="H186" s="101">
        <v>1</v>
      </c>
      <c r="I186" s="262"/>
      <c r="J186" s="262"/>
      <c r="K186" s="262"/>
      <c r="L186" s="70"/>
      <c r="M186" s="67"/>
    </row>
    <row r="187" spans="2:13" x14ac:dyDescent="0.25">
      <c r="B187" s="393"/>
      <c r="C187" s="421" t="s">
        <v>312</v>
      </c>
      <c r="D187" s="13" t="s">
        <v>221</v>
      </c>
      <c r="E187" s="100" t="s">
        <v>211</v>
      </c>
      <c r="F187" s="101" t="s">
        <v>186</v>
      </c>
      <c r="G187" s="101" t="s">
        <v>187</v>
      </c>
      <c r="H187" s="101">
        <v>1</v>
      </c>
      <c r="I187" s="262"/>
      <c r="J187" s="262"/>
      <c r="K187" s="262"/>
      <c r="L187" s="70"/>
      <c r="M187" s="67"/>
    </row>
    <row r="188" spans="2:13" x14ac:dyDescent="0.25">
      <c r="B188" s="393"/>
      <c r="C188" s="422"/>
      <c r="D188" s="13" t="s">
        <v>313</v>
      </c>
      <c r="E188" s="100" t="s">
        <v>211</v>
      </c>
      <c r="F188" s="101" t="s">
        <v>186</v>
      </c>
      <c r="G188" s="101" t="s">
        <v>187</v>
      </c>
      <c r="H188" s="101">
        <v>1</v>
      </c>
      <c r="I188" s="262"/>
      <c r="J188" s="262"/>
      <c r="K188" s="262"/>
      <c r="L188" s="70"/>
      <c r="M188" s="67"/>
    </row>
    <row r="189" spans="2:13" ht="30" x14ac:dyDescent="0.25">
      <c r="B189" s="273" t="s">
        <v>314</v>
      </c>
      <c r="C189" s="101" t="s">
        <v>183</v>
      </c>
      <c r="D189" s="101" t="s">
        <v>315</v>
      </c>
      <c r="E189" s="100" t="s">
        <v>316</v>
      </c>
      <c r="F189" s="101" t="s">
        <v>186</v>
      </c>
      <c r="G189" s="101" t="s">
        <v>187</v>
      </c>
      <c r="H189" s="101">
        <v>1</v>
      </c>
      <c r="I189" s="245"/>
      <c r="J189" s="245"/>
      <c r="K189" s="245"/>
      <c r="L189" s="245"/>
      <c r="M189" s="245"/>
    </row>
    <row r="191" spans="2:13" ht="15.75" x14ac:dyDescent="0.25">
      <c r="C191" s="260"/>
      <c r="D191" s="260"/>
      <c r="E191" s="260"/>
      <c r="F191" s="260"/>
      <c r="G191" s="260"/>
      <c r="H191" s="260"/>
      <c r="I191" s="260"/>
      <c r="J191" s="260"/>
      <c r="K191" s="260"/>
    </row>
    <row r="193" spans="2:9" s="263" customFormat="1" ht="33.75" customHeight="1" thickBot="1" x14ac:dyDescent="0.3">
      <c r="B193" s="269"/>
      <c r="C193" s="424" t="s">
        <v>0</v>
      </c>
      <c r="D193" s="425"/>
      <c r="E193" s="426"/>
      <c r="F193" s="102" t="s">
        <v>42</v>
      </c>
      <c r="G193" s="103" t="s">
        <v>2</v>
      </c>
      <c r="H193" s="104" t="s">
        <v>3</v>
      </c>
      <c r="I193" s="236"/>
    </row>
    <row r="194" spans="2:9" s="263" customFormat="1" ht="36.950000000000003" hidden="1" customHeight="1" x14ac:dyDescent="0.25">
      <c r="B194" s="269"/>
      <c r="C194" s="106">
        <v>1</v>
      </c>
      <c r="D194" s="403" t="s">
        <v>6</v>
      </c>
      <c r="E194" s="404"/>
      <c r="F194" s="120">
        <v>22500000</v>
      </c>
      <c r="G194" s="121">
        <f>+F194*19%</f>
        <v>4275000</v>
      </c>
      <c r="H194" s="109">
        <f>+G194+F194</f>
        <v>26775000</v>
      </c>
      <c r="I194" s="236"/>
    </row>
    <row r="195" spans="2:9" s="263" customFormat="1" ht="30.75" hidden="1" customHeight="1" x14ac:dyDescent="0.25">
      <c r="B195" s="269"/>
      <c r="C195" s="106">
        <v>2</v>
      </c>
      <c r="D195" s="407" t="s">
        <v>7</v>
      </c>
      <c r="E195" s="408"/>
      <c r="F195" s="120">
        <v>29500000</v>
      </c>
      <c r="G195" s="121">
        <f t="shared" ref="G195:G208" si="0">+F195*19%</f>
        <v>5605000</v>
      </c>
      <c r="H195" s="109">
        <f t="shared" ref="H195:H208" si="1">+G195+F195</f>
        <v>35105000</v>
      </c>
    </row>
    <row r="196" spans="2:9" s="263" customFormat="1" ht="30.75" hidden="1" customHeight="1" x14ac:dyDescent="0.25">
      <c r="B196" s="269"/>
      <c r="C196" s="106">
        <v>3</v>
      </c>
      <c r="D196" s="407" t="s">
        <v>8</v>
      </c>
      <c r="E196" s="408"/>
      <c r="F196" s="120">
        <v>34500000</v>
      </c>
      <c r="G196" s="121">
        <f t="shared" si="0"/>
        <v>6555000</v>
      </c>
      <c r="H196" s="109">
        <f t="shared" si="1"/>
        <v>41055000</v>
      </c>
    </row>
    <row r="197" spans="2:9" s="263" customFormat="1" ht="30.75" hidden="1" customHeight="1" x14ac:dyDescent="0.25">
      <c r="B197" s="269"/>
      <c r="C197" s="106">
        <v>4</v>
      </c>
      <c r="D197" s="407" t="s">
        <v>9</v>
      </c>
      <c r="E197" s="408"/>
      <c r="F197" s="120">
        <v>36500000</v>
      </c>
      <c r="G197" s="121">
        <f t="shared" si="0"/>
        <v>6935000</v>
      </c>
      <c r="H197" s="109">
        <f t="shared" si="1"/>
        <v>43435000</v>
      </c>
    </row>
    <row r="198" spans="2:9" s="263" customFormat="1" ht="30.75" hidden="1" customHeight="1" x14ac:dyDescent="0.25">
      <c r="B198" s="269"/>
      <c r="C198" s="106">
        <v>5</v>
      </c>
      <c r="D198" s="407" t="s">
        <v>10</v>
      </c>
      <c r="E198" s="408"/>
      <c r="F198" s="120">
        <v>39500000</v>
      </c>
      <c r="G198" s="121">
        <f t="shared" si="0"/>
        <v>7505000</v>
      </c>
      <c r="H198" s="109">
        <f t="shared" si="1"/>
        <v>47005000</v>
      </c>
    </row>
    <row r="199" spans="2:9" s="263" customFormat="1" ht="30.75" hidden="1" customHeight="1" x14ac:dyDescent="0.25">
      <c r="B199" s="269"/>
      <c r="C199" s="106">
        <v>6</v>
      </c>
      <c r="D199" s="407" t="s">
        <v>17</v>
      </c>
      <c r="E199" s="408"/>
      <c r="F199" s="120">
        <v>43500000</v>
      </c>
      <c r="G199" s="121">
        <f t="shared" si="0"/>
        <v>8265000</v>
      </c>
      <c r="H199" s="109">
        <f t="shared" si="1"/>
        <v>51765000</v>
      </c>
    </row>
    <row r="200" spans="2:9" s="263" customFormat="1" ht="30.75" hidden="1" customHeight="1" x14ac:dyDescent="0.25">
      <c r="B200" s="269"/>
      <c r="C200" s="106">
        <v>7</v>
      </c>
      <c r="D200" s="407" t="s">
        <v>11</v>
      </c>
      <c r="E200" s="408"/>
      <c r="F200" s="120">
        <v>42500000</v>
      </c>
      <c r="G200" s="121">
        <f t="shared" si="0"/>
        <v>8075000</v>
      </c>
      <c r="H200" s="109">
        <f t="shared" si="1"/>
        <v>50575000</v>
      </c>
    </row>
    <row r="201" spans="2:9" s="263" customFormat="1" ht="30.75" hidden="1" customHeight="1" x14ac:dyDescent="0.25">
      <c r="B201" s="269"/>
      <c r="C201" s="106">
        <v>8</v>
      </c>
      <c r="D201" s="407" t="s">
        <v>12</v>
      </c>
      <c r="E201" s="408"/>
      <c r="F201" s="120">
        <v>43500000</v>
      </c>
      <c r="G201" s="121">
        <f t="shared" si="0"/>
        <v>8265000</v>
      </c>
      <c r="H201" s="109">
        <f t="shared" si="1"/>
        <v>51765000</v>
      </c>
    </row>
    <row r="202" spans="2:9" s="263" customFormat="1" ht="30.75" hidden="1" customHeight="1" x14ac:dyDescent="0.25">
      <c r="B202" s="269"/>
      <c r="C202" s="106">
        <v>9</v>
      </c>
      <c r="D202" s="407" t="s">
        <v>18</v>
      </c>
      <c r="E202" s="408"/>
      <c r="F202" s="120">
        <v>45500000</v>
      </c>
      <c r="G202" s="121">
        <f t="shared" si="0"/>
        <v>8645000</v>
      </c>
      <c r="H202" s="109">
        <f t="shared" si="1"/>
        <v>54145000</v>
      </c>
    </row>
    <row r="203" spans="2:9" s="263" customFormat="1" ht="16.5" hidden="1" thickBot="1" x14ac:dyDescent="0.3">
      <c r="B203" s="269"/>
      <c r="C203" s="106">
        <v>10</v>
      </c>
      <c r="D203" s="407" t="s">
        <v>4</v>
      </c>
      <c r="E203" s="408"/>
      <c r="F203" s="120">
        <v>15500000</v>
      </c>
      <c r="G203" s="121">
        <f t="shared" si="0"/>
        <v>2945000</v>
      </c>
      <c r="H203" s="109">
        <f t="shared" si="1"/>
        <v>18445000</v>
      </c>
    </row>
    <row r="204" spans="2:9" s="263" customFormat="1" ht="16.5" hidden="1" thickBot="1" x14ac:dyDescent="0.3">
      <c r="B204" s="269"/>
      <c r="C204" s="106">
        <v>11</v>
      </c>
      <c r="D204" s="409" t="s">
        <v>5</v>
      </c>
      <c r="E204" s="410"/>
      <c r="F204" s="120">
        <v>20500000</v>
      </c>
      <c r="G204" s="121">
        <f t="shared" si="0"/>
        <v>3895000</v>
      </c>
      <c r="H204" s="109">
        <f t="shared" si="1"/>
        <v>24395000</v>
      </c>
    </row>
    <row r="205" spans="2:9" s="263" customFormat="1" ht="41.1" hidden="1" customHeight="1" x14ac:dyDescent="0.25">
      <c r="B205" s="269"/>
      <c r="C205" s="402" t="s">
        <v>38</v>
      </c>
      <c r="D205" s="402"/>
      <c r="E205" s="402"/>
      <c r="F205" s="264"/>
      <c r="G205" s="265"/>
      <c r="H205" s="266"/>
    </row>
    <row r="206" spans="2:9" s="263" customFormat="1" ht="30.75" hidden="1" customHeight="1" x14ac:dyDescent="0.25">
      <c r="B206" s="269"/>
      <c r="C206" s="106">
        <v>1</v>
      </c>
      <c r="D206" s="403" t="s">
        <v>28</v>
      </c>
      <c r="E206" s="404"/>
      <c r="F206" s="120">
        <v>2500000</v>
      </c>
      <c r="G206" s="121">
        <f t="shared" si="0"/>
        <v>475000</v>
      </c>
      <c r="H206" s="109">
        <f t="shared" si="1"/>
        <v>2975000</v>
      </c>
    </row>
    <row r="207" spans="2:9" s="263" customFormat="1" ht="30.75" hidden="1" customHeight="1" x14ac:dyDescent="0.25">
      <c r="B207" s="269"/>
      <c r="C207" s="106">
        <v>2</v>
      </c>
      <c r="D207" s="407" t="s">
        <v>29</v>
      </c>
      <c r="E207" s="408"/>
      <c r="F207" s="120">
        <v>2800000</v>
      </c>
      <c r="G207" s="121">
        <f t="shared" si="0"/>
        <v>532000</v>
      </c>
      <c r="H207" s="109">
        <f t="shared" si="1"/>
        <v>3332000</v>
      </c>
    </row>
    <row r="208" spans="2:9" s="263" customFormat="1" ht="20.100000000000001" hidden="1" customHeight="1" x14ac:dyDescent="0.25">
      <c r="B208" s="269"/>
      <c r="C208" s="106">
        <v>3</v>
      </c>
      <c r="D208" s="409" t="s">
        <v>30</v>
      </c>
      <c r="E208" s="410"/>
      <c r="F208" s="120">
        <v>8000000</v>
      </c>
      <c r="G208" s="121">
        <f t="shared" si="0"/>
        <v>1520000</v>
      </c>
      <c r="H208" s="109">
        <f t="shared" si="1"/>
        <v>9520000</v>
      </c>
    </row>
    <row r="209" spans="2:8" s="263" customFormat="1" ht="42" hidden="1" customHeight="1" x14ac:dyDescent="0.25">
      <c r="B209" s="269"/>
      <c r="C209" s="402" t="s">
        <v>33</v>
      </c>
      <c r="D209" s="402"/>
      <c r="E209" s="402"/>
      <c r="F209" s="264"/>
      <c r="G209" s="265"/>
      <c r="H209" s="266"/>
    </row>
    <row r="210" spans="2:8" s="263" customFormat="1" ht="65.25" hidden="1" customHeight="1" x14ac:dyDescent="0.25">
      <c r="B210" s="269"/>
      <c r="C210" s="106">
        <v>1</v>
      </c>
      <c r="D210" s="115" t="s">
        <v>32</v>
      </c>
      <c r="E210" s="116" t="s">
        <v>31</v>
      </c>
      <c r="F210" s="264"/>
      <c r="G210" s="265"/>
      <c r="H210" s="266"/>
    </row>
    <row r="211" spans="2:8" s="263" customFormat="1" ht="51.95" hidden="1" customHeight="1" x14ac:dyDescent="0.25">
      <c r="B211" s="269"/>
      <c r="C211" s="106">
        <v>2</v>
      </c>
      <c r="D211" s="115" t="s">
        <v>20</v>
      </c>
      <c r="E211" s="116" t="s">
        <v>31</v>
      </c>
      <c r="F211" s="264"/>
      <c r="G211" s="265"/>
      <c r="H211" s="266"/>
    </row>
    <row r="212" spans="2:8" s="263" customFormat="1" ht="51.95" hidden="1" customHeight="1" x14ac:dyDescent="0.25">
      <c r="B212" s="269"/>
      <c r="C212" s="106">
        <v>3</v>
      </c>
      <c r="D212" s="115" t="s">
        <v>19</v>
      </c>
      <c r="E212" s="116" t="s">
        <v>31</v>
      </c>
      <c r="F212" s="264"/>
      <c r="G212" s="265"/>
      <c r="H212" s="266"/>
    </row>
    <row r="213" spans="2:8" s="263" customFormat="1" ht="39" hidden="1" customHeight="1" x14ac:dyDescent="0.25">
      <c r="B213" s="269"/>
      <c r="C213" s="402" t="s">
        <v>483</v>
      </c>
      <c r="D213" s="402"/>
      <c r="E213" s="402"/>
      <c r="F213" s="264"/>
      <c r="G213" s="265"/>
      <c r="H213" s="266"/>
    </row>
    <row r="214" spans="2:8" s="263" customFormat="1" ht="45.75" hidden="1" customHeight="1" x14ac:dyDescent="0.25">
      <c r="B214" s="269"/>
      <c r="C214" s="106">
        <v>1</v>
      </c>
      <c r="D214" s="115" t="s">
        <v>21</v>
      </c>
      <c r="E214" s="116" t="s">
        <v>34</v>
      </c>
      <c r="F214" s="264"/>
      <c r="G214" s="265"/>
      <c r="H214" s="266"/>
    </row>
    <row r="215" spans="2:8" s="263" customFormat="1" ht="46.5" hidden="1" customHeight="1" x14ac:dyDescent="0.25">
      <c r="B215" s="269"/>
      <c r="C215" s="106">
        <v>2</v>
      </c>
      <c r="D215" s="115" t="s">
        <v>22</v>
      </c>
      <c r="E215" s="116" t="s">
        <v>34</v>
      </c>
      <c r="F215" s="264"/>
      <c r="G215" s="265"/>
      <c r="H215" s="266"/>
    </row>
    <row r="216" spans="2:8" s="263" customFormat="1" ht="45.75" hidden="1" customHeight="1" x14ac:dyDescent="0.25">
      <c r="B216" s="269"/>
      <c r="C216" s="106">
        <v>3</v>
      </c>
      <c r="D216" s="115" t="s">
        <v>23</v>
      </c>
      <c r="E216" s="116" t="s">
        <v>34</v>
      </c>
      <c r="F216" s="264"/>
      <c r="G216" s="265"/>
      <c r="H216" s="266"/>
    </row>
    <row r="217" spans="2:8" s="263" customFormat="1" ht="24.95" hidden="1" customHeight="1" x14ac:dyDescent="0.25">
      <c r="B217" s="269"/>
      <c r="C217" s="402" t="s">
        <v>14</v>
      </c>
      <c r="D217" s="402"/>
      <c r="E217" s="402"/>
      <c r="F217" s="264"/>
      <c r="G217" s="265"/>
      <c r="H217" s="266"/>
    </row>
    <row r="218" spans="2:8" s="263" customFormat="1" ht="45.75" hidden="1" customHeight="1" x14ac:dyDescent="0.25">
      <c r="B218" s="269"/>
      <c r="C218" s="106">
        <v>1</v>
      </c>
      <c r="D218" s="405" t="s">
        <v>35</v>
      </c>
      <c r="E218" s="406"/>
      <c r="F218" s="120">
        <v>8000000</v>
      </c>
      <c r="G218" s="121">
        <f t="shared" ref="G218" si="2">+F218*19%</f>
        <v>1520000</v>
      </c>
      <c r="H218" s="109">
        <f t="shared" ref="H218" si="3">+G218+F218</f>
        <v>9520000</v>
      </c>
    </row>
    <row r="219" spans="2:8" s="263" customFormat="1" ht="24.95" hidden="1" customHeight="1" x14ac:dyDescent="0.25">
      <c r="B219" s="269"/>
      <c r="C219" s="402" t="s">
        <v>15</v>
      </c>
      <c r="D219" s="402"/>
      <c r="E219" s="402"/>
      <c r="F219" s="264"/>
      <c r="G219" s="265"/>
      <c r="H219" s="266"/>
    </row>
    <row r="220" spans="2:8" s="263" customFormat="1" ht="45.75" hidden="1" customHeight="1" x14ac:dyDescent="0.25">
      <c r="B220" s="269"/>
      <c r="C220" s="106">
        <v>1</v>
      </c>
      <c r="D220" s="405" t="s">
        <v>36</v>
      </c>
      <c r="E220" s="406"/>
      <c r="F220" s="119">
        <v>17930000</v>
      </c>
      <c r="G220" s="121">
        <f t="shared" ref="G220" si="4">+F220*19%</f>
        <v>3406700</v>
      </c>
      <c r="H220" s="109">
        <f t="shared" ref="H220" si="5">+G220+F220</f>
        <v>21336700</v>
      </c>
    </row>
    <row r="221" spans="2:8" s="263" customFormat="1" ht="39" hidden="1" customHeight="1" x14ac:dyDescent="0.25">
      <c r="B221" s="269"/>
      <c r="C221" s="402" t="s">
        <v>484</v>
      </c>
      <c r="D221" s="402"/>
      <c r="E221" s="402"/>
      <c r="F221" s="264"/>
      <c r="G221" s="265"/>
      <c r="H221" s="266"/>
    </row>
    <row r="222" spans="2:8" s="263" customFormat="1" ht="60.75" customHeight="1" thickBot="1" x14ac:dyDescent="0.3">
      <c r="B222" s="269"/>
      <c r="C222" s="106">
        <v>1</v>
      </c>
      <c r="D222" s="403" t="s">
        <v>39</v>
      </c>
      <c r="E222" s="404"/>
      <c r="F222" s="120"/>
      <c r="G222" s="121"/>
      <c r="H222" s="109"/>
    </row>
    <row r="223" spans="2:8" s="263" customFormat="1" ht="75.75" customHeight="1" thickBot="1" x14ac:dyDescent="0.3">
      <c r="B223" s="269"/>
      <c r="C223" s="106">
        <v>2</v>
      </c>
      <c r="D223" s="407" t="s">
        <v>40</v>
      </c>
      <c r="E223" s="408"/>
      <c r="F223" s="120"/>
      <c r="G223" s="121"/>
      <c r="H223" s="109"/>
    </row>
    <row r="224" spans="2:8" s="263" customFormat="1" ht="75.75" customHeight="1" thickBot="1" x14ac:dyDescent="0.3">
      <c r="B224" s="269"/>
      <c r="C224" s="106">
        <v>3</v>
      </c>
      <c r="D224" s="409" t="s">
        <v>41</v>
      </c>
      <c r="E224" s="410"/>
      <c r="F224" s="120"/>
      <c r="G224" s="121"/>
      <c r="H224" s="109"/>
    </row>
    <row r="225" spans="2:9" s="263" customFormat="1" ht="24.95" customHeight="1" thickBot="1" x14ac:dyDescent="0.3">
      <c r="B225" s="269"/>
      <c r="C225" s="402" t="s">
        <v>16</v>
      </c>
      <c r="D225" s="402"/>
      <c r="E225" s="402"/>
      <c r="F225" s="264"/>
      <c r="G225" s="265"/>
      <c r="H225" s="266"/>
    </row>
    <row r="226" spans="2:9" s="263" customFormat="1" ht="30.75" customHeight="1" thickBot="1" x14ac:dyDescent="0.3">
      <c r="B226" s="269"/>
      <c r="C226" s="106">
        <v>1</v>
      </c>
      <c r="D226" s="414" t="s">
        <v>1</v>
      </c>
      <c r="E226" s="415"/>
      <c r="F226" s="264"/>
      <c r="G226" s="265"/>
      <c r="H226" s="266"/>
    </row>
    <row r="227" spans="2:9" s="263" customFormat="1" ht="33" customHeight="1" thickBot="1" x14ac:dyDescent="0.3">
      <c r="B227" s="269"/>
      <c r="C227" s="402" t="s">
        <v>485</v>
      </c>
      <c r="D227" s="402"/>
      <c r="E227" s="402"/>
      <c r="F227" s="264"/>
      <c r="G227" s="265"/>
      <c r="H227" s="266"/>
    </row>
    <row r="228" spans="2:9" s="263" customFormat="1" ht="36" customHeight="1" thickBot="1" x14ac:dyDescent="0.3">
      <c r="B228" s="269"/>
      <c r="C228" s="106">
        <v>1</v>
      </c>
      <c r="D228" s="405" t="s">
        <v>37</v>
      </c>
      <c r="E228" s="406"/>
      <c r="F228" s="120"/>
      <c r="G228" s="121"/>
      <c r="H228" s="109"/>
    </row>
    <row r="229" spans="2:9" s="263" customFormat="1" ht="24.95" customHeight="1" thickBot="1" x14ac:dyDescent="0.3">
      <c r="B229" s="269"/>
      <c r="C229" s="402" t="s">
        <v>13</v>
      </c>
      <c r="D229" s="402"/>
      <c r="E229" s="402"/>
      <c r="F229" s="264"/>
      <c r="G229" s="265"/>
      <c r="H229" s="266"/>
    </row>
    <row r="230" spans="2:9" s="263" customFormat="1" ht="30.75" customHeight="1" thickBot="1" x14ac:dyDescent="0.3">
      <c r="B230" s="269"/>
      <c r="C230" s="106">
        <v>1</v>
      </c>
      <c r="D230" s="416" t="s">
        <v>26</v>
      </c>
      <c r="E230" s="417"/>
      <c r="F230" s="120"/>
      <c r="G230" s="121"/>
      <c r="H230" s="109"/>
    </row>
    <row r="231" spans="2:9" s="263" customFormat="1" ht="24.95" customHeight="1" thickBot="1" x14ac:dyDescent="0.3">
      <c r="B231" s="269"/>
      <c r="C231" s="402" t="s">
        <v>24</v>
      </c>
      <c r="D231" s="402"/>
      <c r="E231" s="402"/>
      <c r="F231" s="264"/>
      <c r="G231" s="265"/>
      <c r="H231" s="266"/>
    </row>
    <row r="232" spans="2:9" s="263" customFormat="1" ht="46.5" customHeight="1" thickBot="1" x14ac:dyDescent="0.3">
      <c r="B232" s="269"/>
      <c r="C232" s="106">
        <v>1</v>
      </c>
      <c r="D232" s="403" t="s">
        <v>25</v>
      </c>
      <c r="E232" s="404"/>
      <c r="F232" s="411"/>
      <c r="G232" s="412"/>
      <c r="H232" s="413"/>
    </row>
    <row r="233" spans="2:9" s="263" customFormat="1" ht="31.5" customHeight="1" thickBot="1" x14ac:dyDescent="0.3">
      <c r="B233" s="269"/>
      <c r="C233" s="106">
        <v>2</v>
      </c>
      <c r="D233" s="409" t="s">
        <v>27</v>
      </c>
      <c r="E233" s="410"/>
      <c r="F233" s="411"/>
      <c r="G233" s="412"/>
      <c r="H233" s="413"/>
    </row>
    <row r="234" spans="2:9" ht="15.75" x14ac:dyDescent="0.25">
      <c r="I234" s="263"/>
    </row>
    <row r="235" spans="2:9" ht="15.75" x14ac:dyDescent="0.25">
      <c r="I235" s="263"/>
    </row>
    <row r="236" spans="2:9" ht="15.75" x14ac:dyDescent="0.25">
      <c r="I236" s="263"/>
    </row>
  </sheetData>
  <mergeCells count="102">
    <mergeCell ref="C2:J2"/>
    <mergeCell ref="C5:C9"/>
    <mergeCell ref="C10:C14"/>
    <mergeCell ref="C17:C18"/>
    <mergeCell ref="C110:C112"/>
    <mergeCell ref="C113:C115"/>
    <mergeCell ref="C116:C118"/>
    <mergeCell ref="C119:C121"/>
    <mergeCell ref="C122:C124"/>
    <mergeCell ref="C125:C127"/>
    <mergeCell ref="C104:C106"/>
    <mergeCell ref="C107:C109"/>
    <mergeCell ref="C98:C101"/>
    <mergeCell ref="C144:C145"/>
    <mergeCell ref="C146:C147"/>
    <mergeCell ref="C148:C150"/>
    <mergeCell ref="C151:C153"/>
    <mergeCell ref="C154:C156"/>
    <mergeCell ref="C157:C159"/>
    <mergeCell ref="C128:C129"/>
    <mergeCell ref="C130:C131"/>
    <mergeCell ref="C132:C134"/>
    <mergeCell ref="C135:C137"/>
    <mergeCell ref="C138:C140"/>
    <mergeCell ref="C141:C143"/>
    <mergeCell ref="C193:E193"/>
    <mergeCell ref="D194:E194"/>
    <mergeCell ref="C179:C181"/>
    <mergeCell ref="C182:C183"/>
    <mergeCell ref="C184:C186"/>
    <mergeCell ref="C187:C188"/>
    <mergeCell ref="C160:C162"/>
    <mergeCell ref="C163:C165"/>
    <mergeCell ref="C166:C168"/>
    <mergeCell ref="C169:C170"/>
    <mergeCell ref="C171:C174"/>
    <mergeCell ref="C175:C177"/>
    <mergeCell ref="D204:E204"/>
    <mergeCell ref="C205:E205"/>
    <mergeCell ref="D206:E206"/>
    <mergeCell ref="D195:E195"/>
    <mergeCell ref="D196:E196"/>
    <mergeCell ref="D197:E197"/>
    <mergeCell ref="D198:E198"/>
    <mergeCell ref="D199:E199"/>
    <mergeCell ref="D200:E200"/>
    <mergeCell ref="F232:F233"/>
    <mergeCell ref="G232:G233"/>
    <mergeCell ref="H232:H233"/>
    <mergeCell ref="D233:E233"/>
    <mergeCell ref="C225:E225"/>
    <mergeCell ref="D226:E226"/>
    <mergeCell ref="C227:E227"/>
    <mergeCell ref="D228:E228"/>
    <mergeCell ref="C229:E229"/>
    <mergeCell ref="D230:E230"/>
    <mergeCell ref="B104:B188"/>
    <mergeCell ref="B5:B20"/>
    <mergeCell ref="B21:B29"/>
    <mergeCell ref="B30:B31"/>
    <mergeCell ref="B32:B40"/>
    <mergeCell ref="B41:B49"/>
    <mergeCell ref="B50:B57"/>
    <mergeCell ref="C231:E231"/>
    <mergeCell ref="D232:E232"/>
    <mergeCell ref="C219:E219"/>
    <mergeCell ref="D220:E220"/>
    <mergeCell ref="C221:E221"/>
    <mergeCell ref="D222:E222"/>
    <mergeCell ref="D223:E223"/>
    <mergeCell ref="D224:E224"/>
    <mergeCell ref="D207:E207"/>
    <mergeCell ref="D208:E208"/>
    <mergeCell ref="C209:E209"/>
    <mergeCell ref="C213:E213"/>
    <mergeCell ref="C217:E217"/>
    <mergeCell ref="D218:E218"/>
    <mergeCell ref="D201:E201"/>
    <mergeCell ref="D202:E202"/>
    <mergeCell ref="D203:E203"/>
    <mergeCell ref="P86:P88"/>
    <mergeCell ref="P90:P92"/>
    <mergeCell ref="O8:O10"/>
    <mergeCell ref="O12:O14"/>
    <mergeCell ref="B58:B66"/>
    <mergeCell ref="B67:B75"/>
    <mergeCell ref="B86:B89"/>
    <mergeCell ref="B90:B97"/>
    <mergeCell ref="B98:B101"/>
    <mergeCell ref="D98:D101"/>
    <mergeCell ref="G98:G101"/>
    <mergeCell ref="C86:C89"/>
    <mergeCell ref="D86:D89"/>
    <mergeCell ref="G86:G89"/>
    <mergeCell ref="C90:C97"/>
    <mergeCell ref="D90:D97"/>
    <mergeCell ref="G90:G97"/>
    <mergeCell ref="D77:F77"/>
    <mergeCell ref="C80:K80"/>
    <mergeCell ref="C84:H84"/>
    <mergeCell ref="I84:K84"/>
    <mergeCell ref="D76:F7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10"/>
  <sheetViews>
    <sheetView topLeftCell="A266" zoomScale="70" zoomScaleNormal="70" workbookViewId="0">
      <selection activeCell="C303" sqref="C303:D303"/>
    </sheetView>
  </sheetViews>
  <sheetFormatPr baseColWidth="10" defaultRowHeight="15" x14ac:dyDescent="0.25"/>
  <cols>
    <col min="1" max="1" width="3.375" style="4" customWidth="1"/>
    <col min="2" max="2" width="15.125" style="4" customWidth="1"/>
    <col min="3" max="3" width="32.875" style="4" customWidth="1"/>
    <col min="4" max="4" width="28.75" style="4" customWidth="1"/>
    <col min="5" max="5" width="14.125" style="4" customWidth="1"/>
    <col min="6" max="6" width="14.625" style="4" bestFit="1" customWidth="1"/>
    <col min="7" max="7" width="23.375" style="4" customWidth="1"/>
    <col min="8" max="8" width="15.375" style="4" bestFit="1" customWidth="1"/>
    <col min="9" max="9" width="14.5" style="4" customWidth="1"/>
    <col min="10" max="10" width="12.125" style="4" bestFit="1" customWidth="1"/>
    <col min="11" max="11" width="14.625" style="4" bestFit="1" customWidth="1"/>
    <col min="12" max="12" width="11" style="4" customWidth="1"/>
    <col min="13" max="13" width="12.125" style="4" bestFit="1" customWidth="1"/>
    <col min="14" max="16384" width="11" style="4"/>
  </cols>
  <sheetData>
    <row r="1" spans="2:9" ht="15.75" thickBot="1" x14ac:dyDescent="0.3"/>
    <row r="2" spans="2:9" ht="66" customHeight="1" thickBot="1" x14ac:dyDescent="0.3">
      <c r="B2" s="430" t="s">
        <v>56</v>
      </c>
      <c r="C2" s="397"/>
      <c r="D2" s="397"/>
      <c r="E2" s="397"/>
      <c r="F2" s="397"/>
      <c r="G2" s="397"/>
      <c r="H2" s="397"/>
      <c r="I2" s="398"/>
    </row>
    <row r="3" spans="2:9" ht="15.75" thickBot="1" x14ac:dyDescent="0.3"/>
    <row r="4" spans="2:9" ht="26.1" customHeight="1" thickBot="1" x14ac:dyDescent="0.3">
      <c r="B4" s="437" t="s">
        <v>57</v>
      </c>
      <c r="C4" s="438"/>
      <c r="D4" s="438"/>
      <c r="E4" s="438"/>
      <c r="F4" s="442"/>
      <c r="G4" s="437" t="s">
        <v>43</v>
      </c>
      <c r="H4" s="438"/>
      <c r="I4" s="442"/>
    </row>
    <row r="5" spans="2:9" ht="15.75" x14ac:dyDescent="0.25">
      <c r="B5" s="5" t="s">
        <v>60</v>
      </c>
      <c r="C5" s="5" t="s">
        <v>61</v>
      </c>
      <c r="D5" s="5" t="s">
        <v>62</v>
      </c>
      <c r="E5" s="5" t="s">
        <v>63</v>
      </c>
      <c r="F5" s="5" t="s">
        <v>64</v>
      </c>
      <c r="G5" s="6" t="s">
        <v>65</v>
      </c>
      <c r="H5" s="6" t="s">
        <v>66</v>
      </c>
      <c r="I5" s="6" t="s">
        <v>54</v>
      </c>
    </row>
    <row r="6" spans="2:9" x14ac:dyDescent="0.25">
      <c r="B6" s="431" t="s">
        <v>67</v>
      </c>
      <c r="C6" s="7" t="s">
        <v>68</v>
      </c>
      <c r="D6" s="8" t="s">
        <v>69</v>
      </c>
      <c r="E6" s="9" t="s">
        <v>70</v>
      </c>
      <c r="F6" s="10">
        <v>1</v>
      </c>
      <c r="G6" s="11">
        <v>40703602.5</v>
      </c>
      <c r="H6" s="12">
        <f>G6*19%</f>
        <v>7733684.4749999996</v>
      </c>
      <c r="I6" s="12">
        <f>H6+G6</f>
        <v>48437286.975000001</v>
      </c>
    </row>
    <row r="7" spans="2:9" x14ac:dyDescent="0.25">
      <c r="B7" s="431"/>
      <c r="C7" s="7" t="s">
        <v>71</v>
      </c>
      <c r="D7" s="8" t="s">
        <v>69</v>
      </c>
      <c r="E7" s="9" t="s">
        <v>72</v>
      </c>
      <c r="F7" s="10">
        <v>1</v>
      </c>
      <c r="G7" s="11">
        <v>29475022.5</v>
      </c>
      <c r="H7" s="12">
        <f t="shared" ref="H7:H21" si="0">G7*19%</f>
        <v>5600254.2750000004</v>
      </c>
      <c r="I7" s="12">
        <f t="shared" ref="I7:I21" si="1">H7+G7</f>
        <v>35075276.774999999</v>
      </c>
    </row>
    <row r="8" spans="2:9" x14ac:dyDescent="0.25">
      <c r="B8" s="431"/>
      <c r="C8" s="7" t="s">
        <v>73</v>
      </c>
      <c r="D8" s="8" t="s">
        <v>74</v>
      </c>
      <c r="E8" s="9" t="s">
        <v>75</v>
      </c>
      <c r="F8" s="10">
        <v>1</v>
      </c>
      <c r="G8" s="11">
        <v>19650015</v>
      </c>
      <c r="H8" s="12">
        <f t="shared" si="0"/>
        <v>3733502.85</v>
      </c>
      <c r="I8" s="12">
        <f t="shared" si="1"/>
        <v>23383517.850000001</v>
      </c>
    </row>
    <row r="9" spans="2:9" x14ac:dyDescent="0.25">
      <c r="B9" s="431"/>
      <c r="C9" s="7" t="s">
        <v>76</v>
      </c>
      <c r="D9" s="8" t="s">
        <v>77</v>
      </c>
      <c r="E9" s="9" t="s">
        <v>75</v>
      </c>
      <c r="F9" s="10">
        <v>1</v>
      </c>
      <c r="G9" s="11">
        <v>21895731</v>
      </c>
      <c r="H9" s="12">
        <f t="shared" si="0"/>
        <v>4160188.89</v>
      </c>
      <c r="I9" s="12">
        <f t="shared" si="1"/>
        <v>26055919.890000001</v>
      </c>
    </row>
    <row r="10" spans="2:9" x14ac:dyDescent="0.25">
      <c r="B10" s="431"/>
      <c r="C10" s="7" t="s">
        <v>78</v>
      </c>
      <c r="D10" s="8" t="s">
        <v>69</v>
      </c>
      <c r="E10" s="9" t="s">
        <v>79</v>
      </c>
      <c r="F10" s="10">
        <v>1</v>
      </c>
      <c r="G10" s="11">
        <v>37335028.5</v>
      </c>
      <c r="H10" s="12">
        <f t="shared" si="0"/>
        <v>7093655.415</v>
      </c>
      <c r="I10" s="12">
        <f t="shared" si="1"/>
        <v>44428683.914999999</v>
      </c>
    </row>
    <row r="11" spans="2:9" ht="15.95" customHeight="1" x14ac:dyDescent="0.25">
      <c r="B11" s="431" t="s">
        <v>80</v>
      </c>
      <c r="C11" s="7" t="s">
        <v>81</v>
      </c>
      <c r="D11" s="8" t="s">
        <v>82</v>
      </c>
      <c r="E11" s="9" t="s">
        <v>70</v>
      </c>
      <c r="F11" s="10">
        <v>1</v>
      </c>
      <c r="G11" s="11">
        <v>30356183.550000001</v>
      </c>
      <c r="H11" s="12">
        <f t="shared" si="0"/>
        <v>5767674.8744999999</v>
      </c>
      <c r="I11" s="12">
        <f t="shared" si="1"/>
        <v>36123858.424500003</v>
      </c>
    </row>
    <row r="12" spans="2:9" ht="26.1" customHeight="1" x14ac:dyDescent="0.25">
      <c r="B12" s="431"/>
      <c r="C12" s="7" t="s">
        <v>83</v>
      </c>
      <c r="D12" s="8" t="s">
        <v>77</v>
      </c>
      <c r="E12" s="9" t="s">
        <v>70</v>
      </c>
      <c r="F12" s="10">
        <v>1</v>
      </c>
      <c r="G12" s="11">
        <v>32524482.375</v>
      </c>
      <c r="H12" s="12">
        <f t="shared" si="0"/>
        <v>6179651.6512500001</v>
      </c>
      <c r="I12" s="12">
        <f t="shared" si="1"/>
        <v>38704134.026249997</v>
      </c>
    </row>
    <row r="13" spans="2:9" x14ac:dyDescent="0.25">
      <c r="B13" s="431"/>
      <c r="C13" s="7" t="s">
        <v>84</v>
      </c>
      <c r="D13" s="8" t="s">
        <v>69</v>
      </c>
      <c r="E13" s="9" t="s">
        <v>85</v>
      </c>
      <c r="F13" s="10">
        <v>1</v>
      </c>
      <c r="G13" s="11">
        <v>60712367.100000001</v>
      </c>
      <c r="H13" s="12">
        <f t="shared" si="0"/>
        <v>11535349.749</v>
      </c>
      <c r="I13" s="12">
        <f t="shared" si="1"/>
        <v>72247716.849000007</v>
      </c>
    </row>
    <row r="14" spans="2:9" x14ac:dyDescent="0.25">
      <c r="B14" s="431"/>
      <c r="C14" s="7" t="s">
        <v>86</v>
      </c>
      <c r="D14" s="8" t="s">
        <v>87</v>
      </c>
      <c r="E14" s="9" t="s">
        <v>85</v>
      </c>
      <c r="F14" s="10">
        <v>1</v>
      </c>
      <c r="G14" s="11">
        <v>52658685.75</v>
      </c>
      <c r="H14" s="12">
        <f t="shared" si="0"/>
        <v>10005150.2925</v>
      </c>
      <c r="I14" s="12">
        <f t="shared" si="1"/>
        <v>62663836.042500004</v>
      </c>
    </row>
    <row r="15" spans="2:9" x14ac:dyDescent="0.25">
      <c r="B15" s="431"/>
      <c r="C15" s="7" t="s">
        <v>88</v>
      </c>
      <c r="D15" s="8" t="s">
        <v>77</v>
      </c>
      <c r="E15" s="9" t="s">
        <v>79</v>
      </c>
      <c r="F15" s="10">
        <v>1</v>
      </c>
      <c r="G15" s="11">
        <v>32524482.375</v>
      </c>
      <c r="H15" s="12">
        <f t="shared" si="0"/>
        <v>6179651.6512500001</v>
      </c>
      <c r="I15" s="12">
        <f t="shared" si="1"/>
        <v>38704134.026249997</v>
      </c>
    </row>
    <row r="16" spans="2:9" x14ac:dyDescent="0.25">
      <c r="B16" s="7" t="s">
        <v>89</v>
      </c>
      <c r="C16" s="7" t="s">
        <v>90</v>
      </c>
      <c r="D16" s="8" t="s">
        <v>77</v>
      </c>
      <c r="E16" s="9" t="s">
        <v>91</v>
      </c>
      <c r="F16" s="10">
        <v>1</v>
      </c>
      <c r="G16" s="11">
        <v>9691535.6999999993</v>
      </c>
      <c r="H16" s="12">
        <f t="shared" si="0"/>
        <v>1841391.7829999998</v>
      </c>
      <c r="I16" s="12">
        <f t="shared" si="1"/>
        <v>11532927.482999999</v>
      </c>
    </row>
    <row r="17" spans="2:9" x14ac:dyDescent="0.25">
      <c r="B17" s="13" t="s">
        <v>92</v>
      </c>
      <c r="C17" s="7" t="s">
        <v>93</v>
      </c>
      <c r="D17" s="8" t="s">
        <v>77</v>
      </c>
      <c r="E17" s="9" t="s">
        <v>94</v>
      </c>
      <c r="F17" s="10">
        <v>1</v>
      </c>
      <c r="G17" s="11">
        <v>17806833</v>
      </c>
      <c r="H17" s="12">
        <f t="shared" si="0"/>
        <v>3383298.27</v>
      </c>
      <c r="I17" s="12">
        <f t="shared" si="1"/>
        <v>21190131.27</v>
      </c>
    </row>
    <row r="18" spans="2:9" ht="32.1" customHeight="1" x14ac:dyDescent="0.25">
      <c r="B18" s="431" t="s">
        <v>95</v>
      </c>
      <c r="C18" s="7" t="s">
        <v>96</v>
      </c>
      <c r="D18" s="8" t="s">
        <v>69</v>
      </c>
      <c r="E18" s="9" t="s">
        <v>97</v>
      </c>
      <c r="F18" s="10">
        <v>1</v>
      </c>
      <c r="G18" s="11">
        <v>84966453</v>
      </c>
      <c r="H18" s="12">
        <f t="shared" si="0"/>
        <v>16143626.07</v>
      </c>
      <c r="I18" s="12">
        <f t="shared" si="1"/>
        <v>101110079.06999999</v>
      </c>
    </row>
    <row r="19" spans="2:9" x14ac:dyDescent="0.25">
      <c r="B19" s="431"/>
      <c r="C19" s="7" t="s">
        <v>98</v>
      </c>
      <c r="D19" s="8" t="s">
        <v>87</v>
      </c>
      <c r="E19" s="9" t="s">
        <v>99</v>
      </c>
      <c r="F19" s="10">
        <v>1</v>
      </c>
      <c r="G19" s="11">
        <v>84966453</v>
      </c>
      <c r="H19" s="12">
        <f t="shared" si="0"/>
        <v>16143626.07</v>
      </c>
      <c r="I19" s="12">
        <f t="shared" si="1"/>
        <v>101110079.06999999</v>
      </c>
    </row>
    <row r="20" spans="2:9" x14ac:dyDescent="0.25">
      <c r="B20" s="7" t="s">
        <v>100</v>
      </c>
      <c r="C20" s="7" t="s">
        <v>101</v>
      </c>
      <c r="D20" s="8" t="s">
        <v>69</v>
      </c>
      <c r="E20" s="9" t="s">
        <v>102</v>
      </c>
      <c r="F20" s="10">
        <v>1</v>
      </c>
      <c r="G20" s="11">
        <v>13396614</v>
      </c>
      <c r="H20" s="12">
        <f t="shared" si="0"/>
        <v>2545356.66</v>
      </c>
      <c r="I20" s="12">
        <f t="shared" si="1"/>
        <v>15941970.66</v>
      </c>
    </row>
    <row r="21" spans="2:9" ht="30" x14ac:dyDescent="0.25">
      <c r="B21" s="7" t="s">
        <v>103</v>
      </c>
      <c r="C21" s="7" t="s">
        <v>104</v>
      </c>
      <c r="D21" s="8" t="s">
        <v>69</v>
      </c>
      <c r="E21" s="9" t="s">
        <v>105</v>
      </c>
      <c r="F21" s="10">
        <v>1</v>
      </c>
      <c r="G21" s="11">
        <v>55057117.5</v>
      </c>
      <c r="H21" s="12">
        <f t="shared" si="0"/>
        <v>10460852.324999999</v>
      </c>
      <c r="I21" s="12">
        <f t="shared" si="1"/>
        <v>65517969.825000003</v>
      </c>
    </row>
    <row r="22" spans="2:9" ht="15.75" thickBot="1" x14ac:dyDescent="0.3"/>
    <row r="23" spans="2:9" ht="30" customHeight="1" thickBot="1" x14ac:dyDescent="0.3">
      <c r="B23" s="437" t="s">
        <v>106</v>
      </c>
      <c r="C23" s="438"/>
      <c r="D23" s="438"/>
      <c r="E23" s="438"/>
      <c r="F23" s="442"/>
      <c r="G23" s="437" t="s">
        <v>58</v>
      </c>
      <c r="H23" s="438"/>
      <c r="I23" s="438"/>
    </row>
    <row r="24" spans="2:9" ht="15.75" x14ac:dyDescent="0.25">
      <c r="B24" s="5" t="s">
        <v>60</v>
      </c>
      <c r="C24" s="5" t="s">
        <v>61</v>
      </c>
      <c r="D24" s="5" t="s">
        <v>62</v>
      </c>
      <c r="E24" s="5" t="s">
        <v>63</v>
      </c>
      <c r="F24" s="5" t="s">
        <v>64</v>
      </c>
      <c r="G24" s="6" t="s">
        <v>65</v>
      </c>
      <c r="H24" s="6" t="s">
        <v>66</v>
      </c>
      <c r="I24" s="6" t="s">
        <v>54</v>
      </c>
    </row>
    <row r="25" spans="2:9" x14ac:dyDescent="0.25">
      <c r="B25" s="14" t="s">
        <v>67</v>
      </c>
      <c r="C25" s="14" t="s">
        <v>107</v>
      </c>
      <c r="D25" s="15" t="s">
        <v>69</v>
      </c>
      <c r="E25" s="16" t="s">
        <v>108</v>
      </c>
      <c r="F25" s="10">
        <v>1</v>
      </c>
      <c r="G25" s="17">
        <v>18802575</v>
      </c>
      <c r="H25" s="12">
        <f>G25*19%</f>
        <v>3572489.25</v>
      </c>
      <c r="I25" s="12">
        <f>H25+G25</f>
        <v>22375064.25</v>
      </c>
    </row>
    <row r="26" spans="2:9" x14ac:dyDescent="0.25">
      <c r="B26" s="19" t="s">
        <v>67</v>
      </c>
      <c r="C26" s="19" t="s">
        <v>109</v>
      </c>
      <c r="D26" s="15" t="s">
        <v>110</v>
      </c>
      <c r="E26" s="16" t="s">
        <v>108</v>
      </c>
      <c r="F26" s="10">
        <v>1</v>
      </c>
      <c r="G26" s="17">
        <v>12358500</v>
      </c>
      <c r="H26" s="12">
        <f t="shared" ref="H26:H33" si="2">G26*19%</f>
        <v>2348115</v>
      </c>
      <c r="I26" s="12">
        <f t="shared" ref="I26:I33" si="3">H26+G26</f>
        <v>14706615</v>
      </c>
    </row>
    <row r="27" spans="2:9" x14ac:dyDescent="0.25">
      <c r="B27" s="19" t="s">
        <v>67</v>
      </c>
      <c r="C27" s="19" t="s">
        <v>111</v>
      </c>
      <c r="D27" s="15" t="s">
        <v>112</v>
      </c>
      <c r="E27" s="16" t="s">
        <v>70</v>
      </c>
      <c r="F27" s="10">
        <v>1</v>
      </c>
      <c r="G27" s="17">
        <v>17566725</v>
      </c>
      <c r="H27" s="12">
        <f t="shared" si="2"/>
        <v>3337677.75</v>
      </c>
      <c r="I27" s="12">
        <f t="shared" si="3"/>
        <v>20904402.75</v>
      </c>
    </row>
    <row r="28" spans="2:9" x14ac:dyDescent="0.25">
      <c r="B28" s="19" t="s">
        <v>67</v>
      </c>
      <c r="C28" s="19" t="s">
        <v>113</v>
      </c>
      <c r="D28" s="15" t="s">
        <v>114</v>
      </c>
      <c r="E28" s="16" t="s">
        <v>70</v>
      </c>
      <c r="F28" s="10">
        <v>1</v>
      </c>
      <c r="G28" s="17">
        <v>15095025</v>
      </c>
      <c r="H28" s="12">
        <f t="shared" si="2"/>
        <v>2868054.75</v>
      </c>
      <c r="I28" s="12">
        <f t="shared" si="3"/>
        <v>17963079.75</v>
      </c>
    </row>
    <row r="29" spans="2:9" x14ac:dyDescent="0.25">
      <c r="B29" s="14" t="s">
        <v>89</v>
      </c>
      <c r="C29" s="14" t="s">
        <v>115</v>
      </c>
      <c r="D29" s="15" t="s">
        <v>69</v>
      </c>
      <c r="E29" s="16" t="s">
        <v>116</v>
      </c>
      <c r="F29" s="10">
        <v>1</v>
      </c>
      <c r="G29" s="17">
        <v>8386125</v>
      </c>
      <c r="H29" s="12">
        <f t="shared" si="2"/>
        <v>1593363.75</v>
      </c>
      <c r="I29" s="12">
        <f t="shared" si="3"/>
        <v>9979488.75</v>
      </c>
    </row>
    <row r="30" spans="2:9" x14ac:dyDescent="0.25">
      <c r="B30" s="14" t="s">
        <v>117</v>
      </c>
      <c r="C30" s="14" t="s">
        <v>118</v>
      </c>
      <c r="D30" s="15" t="s">
        <v>69</v>
      </c>
      <c r="E30" s="16" t="s">
        <v>99</v>
      </c>
      <c r="F30" s="10">
        <v>1</v>
      </c>
      <c r="G30" s="17">
        <v>6973725</v>
      </c>
      <c r="H30" s="12">
        <f t="shared" si="2"/>
        <v>1325007.75</v>
      </c>
      <c r="I30" s="12">
        <f t="shared" si="3"/>
        <v>8298732.75</v>
      </c>
    </row>
    <row r="31" spans="2:9" x14ac:dyDescent="0.25">
      <c r="B31" s="19" t="s">
        <v>117</v>
      </c>
      <c r="C31" s="19" t="s">
        <v>119</v>
      </c>
      <c r="D31" s="15" t="s">
        <v>110</v>
      </c>
      <c r="E31" s="16" t="s">
        <v>99</v>
      </c>
      <c r="F31" s="10">
        <v>1</v>
      </c>
      <c r="G31" s="17">
        <v>6179250</v>
      </c>
      <c r="H31" s="12">
        <f t="shared" si="2"/>
        <v>1174057.5</v>
      </c>
      <c r="I31" s="12">
        <f t="shared" si="3"/>
        <v>7353307.5</v>
      </c>
    </row>
    <row r="32" spans="2:9" x14ac:dyDescent="0.25">
      <c r="B32" s="14" t="s">
        <v>100</v>
      </c>
      <c r="C32" s="14" t="s">
        <v>120</v>
      </c>
      <c r="D32" s="15" t="s">
        <v>69</v>
      </c>
      <c r="E32" s="16" t="s">
        <v>121</v>
      </c>
      <c r="F32" s="10">
        <v>1</v>
      </c>
      <c r="G32" s="17">
        <v>2118600</v>
      </c>
      <c r="H32" s="12">
        <f t="shared" si="2"/>
        <v>402534</v>
      </c>
      <c r="I32" s="12">
        <f t="shared" si="3"/>
        <v>2521134</v>
      </c>
    </row>
    <row r="33" spans="2:9" x14ac:dyDescent="0.25">
      <c r="B33" s="14" t="s">
        <v>100</v>
      </c>
      <c r="C33" s="14" t="s">
        <v>122</v>
      </c>
      <c r="D33" s="20" t="s">
        <v>69</v>
      </c>
      <c r="E33" s="21" t="s">
        <v>123</v>
      </c>
      <c r="F33" s="10">
        <v>1</v>
      </c>
      <c r="G33" s="17">
        <v>2383425</v>
      </c>
      <c r="H33" s="12">
        <f t="shared" si="2"/>
        <v>452850.75</v>
      </c>
      <c r="I33" s="12">
        <f t="shared" si="3"/>
        <v>2836275.75</v>
      </c>
    </row>
    <row r="34" spans="2:9" ht="15.75" thickBot="1" x14ac:dyDescent="0.3">
      <c r="B34" s="22"/>
      <c r="C34" s="23"/>
      <c r="D34" s="24"/>
      <c r="E34" s="24"/>
      <c r="F34" s="25"/>
      <c r="G34" s="26"/>
      <c r="H34" s="26"/>
      <c r="I34" s="26"/>
    </row>
    <row r="35" spans="2:9" ht="27" customHeight="1" thickBot="1" x14ac:dyDescent="0.3">
      <c r="B35" s="437" t="s">
        <v>124</v>
      </c>
      <c r="C35" s="438"/>
      <c r="D35" s="438"/>
      <c r="E35" s="438"/>
      <c r="F35" s="442"/>
      <c r="G35" s="437" t="s">
        <v>58</v>
      </c>
      <c r="H35" s="438"/>
      <c r="I35" s="438"/>
    </row>
    <row r="36" spans="2:9" ht="15.75" x14ac:dyDescent="0.25">
      <c r="B36" s="5" t="s">
        <v>60</v>
      </c>
      <c r="C36" s="5" t="s">
        <v>61</v>
      </c>
      <c r="D36" s="5" t="s">
        <v>62</v>
      </c>
      <c r="E36" s="5" t="s">
        <v>63</v>
      </c>
      <c r="F36" s="5" t="s">
        <v>64</v>
      </c>
      <c r="G36" s="6" t="s">
        <v>65</v>
      </c>
      <c r="H36" s="6" t="s">
        <v>66</v>
      </c>
      <c r="I36" s="6" t="s">
        <v>54</v>
      </c>
    </row>
    <row r="37" spans="2:9" x14ac:dyDescent="0.25">
      <c r="B37" s="14" t="s">
        <v>67</v>
      </c>
      <c r="C37" s="14" t="s">
        <v>125</v>
      </c>
      <c r="D37" s="15" t="s">
        <v>69</v>
      </c>
      <c r="E37" s="16" t="s">
        <v>108</v>
      </c>
      <c r="F37" s="27">
        <v>1</v>
      </c>
      <c r="G37" s="28">
        <v>11652300</v>
      </c>
      <c r="H37" s="29">
        <f>G37*19%</f>
        <v>2213937</v>
      </c>
      <c r="I37" s="29">
        <f>H37+G37</f>
        <v>13866237</v>
      </c>
    </row>
    <row r="38" spans="2:9" x14ac:dyDescent="0.25">
      <c r="B38" s="19" t="s">
        <v>67</v>
      </c>
      <c r="C38" s="19" t="s">
        <v>126</v>
      </c>
      <c r="D38" s="15" t="s">
        <v>110</v>
      </c>
      <c r="E38" s="16" t="s">
        <v>108</v>
      </c>
      <c r="F38" s="27">
        <v>1</v>
      </c>
      <c r="G38" s="28">
        <v>11652300</v>
      </c>
      <c r="H38" s="29">
        <f>G38*19%</f>
        <v>2213937</v>
      </c>
      <c r="I38" s="29">
        <f>H38+G38</f>
        <v>13866237</v>
      </c>
    </row>
    <row r="39" spans="2:9" ht="15.75" thickBot="1" x14ac:dyDescent="0.3">
      <c r="B39" s="30"/>
      <c r="C39" s="30"/>
      <c r="D39" s="30"/>
      <c r="E39" s="30"/>
      <c r="F39" s="30"/>
      <c r="G39" s="30"/>
      <c r="H39" s="30"/>
      <c r="I39" s="30"/>
    </row>
    <row r="40" spans="2:9" ht="24.95" customHeight="1" thickBot="1" x14ac:dyDescent="0.3">
      <c r="B40" s="31"/>
      <c r="C40" s="437" t="s">
        <v>47</v>
      </c>
      <c r="D40" s="438"/>
      <c r="E40" s="438"/>
      <c r="F40" s="438"/>
      <c r="G40" s="437" t="s">
        <v>58</v>
      </c>
      <c r="H40" s="438"/>
      <c r="I40" s="438"/>
    </row>
    <row r="41" spans="2:9" ht="15.75" x14ac:dyDescent="0.25">
      <c r="B41" s="32"/>
      <c r="C41" s="5" t="s">
        <v>61</v>
      </c>
      <c r="D41" s="5" t="s">
        <v>62</v>
      </c>
      <c r="E41" s="5" t="s">
        <v>63</v>
      </c>
      <c r="F41" s="5" t="s">
        <v>64</v>
      </c>
      <c r="G41" s="6" t="s">
        <v>65</v>
      </c>
      <c r="H41" s="6" t="s">
        <v>66</v>
      </c>
      <c r="I41" s="6" t="s">
        <v>54</v>
      </c>
    </row>
    <row r="42" spans="2:9" x14ac:dyDescent="0.25">
      <c r="B42" s="33"/>
      <c r="C42" s="34" t="s">
        <v>127</v>
      </c>
      <c r="D42" s="35" t="s">
        <v>69</v>
      </c>
      <c r="E42" s="36" t="s">
        <v>128</v>
      </c>
      <c r="F42" s="37">
        <v>1</v>
      </c>
      <c r="G42" s="38">
        <v>1966620</v>
      </c>
      <c r="H42" s="18">
        <f t="shared" ref="H42:H46" si="4">G42*19%</f>
        <v>373657.8</v>
      </c>
      <c r="I42" s="18">
        <f t="shared" ref="I42:I46" si="5">H42+G42</f>
        <v>2340277.7999999998</v>
      </c>
    </row>
    <row r="43" spans="2:9" x14ac:dyDescent="0.25">
      <c r="C43" s="34" t="s">
        <v>127</v>
      </c>
      <c r="D43" s="35" t="s">
        <v>129</v>
      </c>
      <c r="E43" s="36" t="s">
        <v>128</v>
      </c>
      <c r="F43" s="37">
        <v>1</v>
      </c>
      <c r="G43" s="38">
        <v>1966620</v>
      </c>
      <c r="H43" s="18">
        <f t="shared" si="4"/>
        <v>373657.8</v>
      </c>
      <c r="I43" s="18">
        <f t="shared" si="5"/>
        <v>2340277.7999999998</v>
      </c>
    </row>
    <row r="44" spans="2:9" x14ac:dyDescent="0.25">
      <c r="C44" s="34" t="s">
        <v>130</v>
      </c>
      <c r="D44" s="35" t="s">
        <v>69</v>
      </c>
      <c r="E44" s="36" t="s">
        <v>131</v>
      </c>
      <c r="F44" s="37">
        <v>1</v>
      </c>
      <c r="G44" s="38">
        <v>1966620</v>
      </c>
      <c r="H44" s="18">
        <f t="shared" si="4"/>
        <v>373657.8</v>
      </c>
      <c r="I44" s="18">
        <f t="shared" si="5"/>
        <v>2340277.7999999998</v>
      </c>
    </row>
    <row r="45" spans="2:9" x14ac:dyDescent="0.25">
      <c r="C45" s="34" t="s">
        <v>132</v>
      </c>
      <c r="D45" s="35" t="s">
        <v>69</v>
      </c>
      <c r="E45" s="36" t="s">
        <v>133</v>
      </c>
      <c r="F45" s="37">
        <v>1</v>
      </c>
      <c r="G45" s="38">
        <v>1966620</v>
      </c>
      <c r="H45" s="18">
        <f t="shared" si="4"/>
        <v>373657.8</v>
      </c>
      <c r="I45" s="18">
        <f t="shared" si="5"/>
        <v>2340277.7999999998</v>
      </c>
    </row>
    <row r="46" spans="2:9" x14ac:dyDescent="0.25">
      <c r="C46" s="34" t="s">
        <v>134</v>
      </c>
      <c r="D46" s="35" t="s">
        <v>69</v>
      </c>
      <c r="E46" s="36" t="s">
        <v>133</v>
      </c>
      <c r="F46" s="37">
        <v>1</v>
      </c>
      <c r="G46" s="38">
        <v>1259025</v>
      </c>
      <c r="H46" s="18">
        <f t="shared" si="4"/>
        <v>239214.75</v>
      </c>
      <c r="I46" s="18">
        <f t="shared" si="5"/>
        <v>1498239.75</v>
      </c>
    </row>
    <row r="47" spans="2:9" x14ac:dyDescent="0.25">
      <c r="C47" s="39" t="s">
        <v>135</v>
      </c>
      <c r="D47" s="40"/>
      <c r="E47" s="41"/>
      <c r="F47" s="37">
        <v>1</v>
      </c>
      <c r="G47" s="42"/>
      <c r="H47" s="43"/>
      <c r="I47" s="42"/>
    </row>
    <row r="48" spans="2:9" x14ac:dyDescent="0.25">
      <c r="C48" s="34" t="s">
        <v>127</v>
      </c>
      <c r="D48" s="35" t="s">
        <v>69</v>
      </c>
      <c r="E48" s="36" t="s">
        <v>128</v>
      </c>
      <c r="F48" s="37">
        <v>1</v>
      </c>
      <c r="G48" s="38"/>
      <c r="H48" s="44"/>
      <c r="I48" s="38"/>
    </row>
    <row r="49" spans="2:9" x14ac:dyDescent="0.25">
      <c r="C49" s="34" t="s">
        <v>130</v>
      </c>
      <c r="D49" s="35" t="s">
        <v>69</v>
      </c>
      <c r="E49" s="36" t="s">
        <v>131</v>
      </c>
      <c r="F49" s="37">
        <v>1</v>
      </c>
      <c r="G49" s="38"/>
      <c r="H49" s="44"/>
      <c r="I49" s="38"/>
    </row>
    <row r="50" spans="2:9" x14ac:dyDescent="0.25">
      <c r="C50" s="34" t="s">
        <v>132</v>
      </c>
      <c r="D50" s="35" t="s">
        <v>69</v>
      </c>
      <c r="E50" s="36" t="s">
        <v>133</v>
      </c>
      <c r="F50" s="37">
        <v>1</v>
      </c>
      <c r="G50" s="38"/>
      <c r="H50" s="44"/>
      <c r="I50" s="38"/>
    </row>
    <row r="51" spans="2:9" ht="15.75" thickBot="1" x14ac:dyDescent="0.3">
      <c r="C51" s="45"/>
      <c r="D51" s="46"/>
      <c r="E51" s="47"/>
      <c r="F51" s="30"/>
      <c r="G51" s="48"/>
      <c r="H51" s="49"/>
      <c r="I51" s="48"/>
    </row>
    <row r="52" spans="2:9" ht="27" customHeight="1" thickBot="1" x14ac:dyDescent="0.3">
      <c r="B52" s="31"/>
      <c r="C52" s="437" t="s">
        <v>46</v>
      </c>
      <c r="D52" s="438"/>
      <c r="E52" s="438"/>
      <c r="F52" s="438"/>
      <c r="G52" s="437" t="s">
        <v>58</v>
      </c>
      <c r="H52" s="438"/>
      <c r="I52" s="438"/>
    </row>
    <row r="53" spans="2:9" ht="15.75" x14ac:dyDescent="0.25">
      <c r="B53" s="32"/>
      <c r="C53" s="5" t="s">
        <v>61</v>
      </c>
      <c r="D53" s="5" t="s">
        <v>62</v>
      </c>
      <c r="E53" s="5" t="s">
        <v>63</v>
      </c>
      <c r="F53" s="5" t="s">
        <v>64</v>
      </c>
      <c r="G53" s="6" t="s">
        <v>65</v>
      </c>
      <c r="H53" s="6" t="s">
        <v>66</v>
      </c>
      <c r="I53" s="6" t="s">
        <v>54</v>
      </c>
    </row>
    <row r="54" spans="2:9" x14ac:dyDescent="0.25">
      <c r="B54" s="50"/>
      <c r="C54" s="34" t="s">
        <v>136</v>
      </c>
      <c r="D54" s="35" t="s">
        <v>69</v>
      </c>
      <c r="E54" s="36">
        <v>0.54166666666666663</v>
      </c>
      <c r="F54" s="37">
        <v>1</v>
      </c>
      <c r="G54" s="38">
        <v>2249896</v>
      </c>
      <c r="H54" s="18">
        <f t="shared" ref="H54:H57" si="6">G54*19%</f>
        <v>427480.24</v>
      </c>
      <c r="I54" s="18">
        <f t="shared" ref="I54:I57" si="7">G54+H54</f>
        <v>2677376.2400000002</v>
      </c>
    </row>
    <row r="55" spans="2:9" x14ac:dyDescent="0.25">
      <c r="B55" s="50"/>
      <c r="C55" s="34" t="s">
        <v>137</v>
      </c>
      <c r="D55" s="35" t="s">
        <v>69</v>
      </c>
      <c r="E55" s="36" t="s">
        <v>138</v>
      </c>
      <c r="F55" s="37">
        <v>1</v>
      </c>
      <c r="G55" s="38">
        <v>2249896</v>
      </c>
      <c r="H55" s="18">
        <f t="shared" si="6"/>
        <v>427480.24</v>
      </c>
      <c r="I55" s="18">
        <f t="shared" si="7"/>
        <v>2677376.2400000002</v>
      </c>
    </row>
    <row r="56" spans="2:9" x14ac:dyDescent="0.25">
      <c r="B56" s="50"/>
      <c r="C56" s="34" t="s">
        <v>139</v>
      </c>
      <c r="D56" s="35" t="s">
        <v>129</v>
      </c>
      <c r="E56" s="36" t="s">
        <v>140</v>
      </c>
      <c r="F56" s="37">
        <v>1</v>
      </c>
      <c r="G56" s="38">
        <v>2249896</v>
      </c>
      <c r="H56" s="18">
        <f t="shared" si="6"/>
        <v>427480.24</v>
      </c>
      <c r="I56" s="18">
        <f t="shared" si="7"/>
        <v>2677376.2400000002</v>
      </c>
    </row>
    <row r="57" spans="2:9" x14ac:dyDescent="0.25">
      <c r="B57" s="50"/>
      <c r="C57" s="34" t="s">
        <v>141</v>
      </c>
      <c r="D57" s="35" t="s">
        <v>129</v>
      </c>
      <c r="E57" s="36" t="s">
        <v>142</v>
      </c>
      <c r="F57" s="37">
        <v>1</v>
      </c>
      <c r="G57" s="38">
        <v>2249896</v>
      </c>
      <c r="H57" s="18">
        <f t="shared" si="6"/>
        <v>427480.24</v>
      </c>
      <c r="I57" s="18">
        <f t="shared" si="7"/>
        <v>2677376.2400000002</v>
      </c>
    </row>
    <row r="58" spans="2:9" x14ac:dyDescent="0.25">
      <c r="B58" s="50"/>
      <c r="C58" s="39" t="s">
        <v>135</v>
      </c>
      <c r="D58" s="51"/>
      <c r="E58" s="41"/>
      <c r="F58" s="37"/>
      <c r="G58" s="42"/>
      <c r="H58" s="52"/>
      <c r="I58" s="42"/>
    </row>
    <row r="59" spans="2:9" x14ac:dyDescent="0.25">
      <c r="B59" s="50"/>
      <c r="C59" s="34" t="s">
        <v>136</v>
      </c>
      <c r="D59" s="35" t="s">
        <v>69</v>
      </c>
      <c r="E59" s="36">
        <v>0.54166666666666663</v>
      </c>
      <c r="F59" s="37">
        <v>1</v>
      </c>
      <c r="G59" s="38"/>
      <c r="H59" s="44"/>
      <c r="I59" s="38"/>
    </row>
    <row r="60" spans="2:9" x14ac:dyDescent="0.25">
      <c r="B60" s="50"/>
      <c r="C60" s="34" t="s">
        <v>137</v>
      </c>
      <c r="D60" s="35" t="s">
        <v>69</v>
      </c>
      <c r="E60" s="36" t="s">
        <v>138</v>
      </c>
      <c r="F60" s="37">
        <v>1</v>
      </c>
      <c r="G60" s="38"/>
      <c r="H60" s="44"/>
      <c r="I60" s="38"/>
    </row>
    <row r="61" spans="2:9" x14ac:dyDescent="0.25">
      <c r="B61" s="50"/>
      <c r="C61" s="34" t="s">
        <v>139</v>
      </c>
      <c r="D61" s="35" t="s">
        <v>129</v>
      </c>
      <c r="E61" s="36" t="s">
        <v>140</v>
      </c>
      <c r="F61" s="37">
        <v>1</v>
      </c>
      <c r="G61" s="38"/>
      <c r="H61" s="44"/>
      <c r="I61" s="38"/>
    </row>
    <row r="62" spans="2:9" x14ac:dyDescent="0.25">
      <c r="B62" s="50"/>
      <c r="C62" s="34" t="s">
        <v>141</v>
      </c>
      <c r="D62" s="35" t="s">
        <v>129</v>
      </c>
      <c r="E62" s="36" t="s">
        <v>142</v>
      </c>
      <c r="F62" s="37">
        <v>1</v>
      </c>
      <c r="G62" s="38"/>
      <c r="H62" s="44"/>
      <c r="I62" s="38"/>
    </row>
    <row r="63" spans="2:9" ht="15.75" thickBot="1" x14ac:dyDescent="0.3">
      <c r="B63" s="50"/>
      <c r="C63" s="45"/>
      <c r="D63" s="46"/>
      <c r="E63" s="47"/>
      <c r="F63" s="30"/>
      <c r="G63" s="48"/>
      <c r="H63" s="49"/>
      <c r="I63" s="48"/>
    </row>
    <row r="64" spans="2:9" ht="26.1" customHeight="1" thickBot="1" x14ac:dyDescent="0.3">
      <c r="B64" s="31"/>
      <c r="C64" s="437" t="s">
        <v>49</v>
      </c>
      <c r="D64" s="438"/>
      <c r="E64" s="438"/>
      <c r="F64" s="438"/>
      <c r="G64" s="437" t="s">
        <v>58</v>
      </c>
      <c r="H64" s="438"/>
      <c r="I64" s="438"/>
    </row>
    <row r="65" spans="2:9" ht="15.75" x14ac:dyDescent="0.25">
      <c r="B65" s="32"/>
      <c r="C65" s="5" t="s">
        <v>61</v>
      </c>
      <c r="D65" s="5" t="s">
        <v>62</v>
      </c>
      <c r="E65" s="5" t="s">
        <v>63</v>
      </c>
      <c r="F65" s="5" t="s">
        <v>64</v>
      </c>
      <c r="G65" s="6" t="s">
        <v>65</v>
      </c>
      <c r="H65" s="6" t="s">
        <v>66</v>
      </c>
      <c r="I65" s="6" t="s">
        <v>54</v>
      </c>
    </row>
    <row r="66" spans="2:9" x14ac:dyDescent="0.25">
      <c r="B66" s="50"/>
      <c r="C66" s="34" t="s">
        <v>143</v>
      </c>
      <c r="D66" s="35" t="s">
        <v>144</v>
      </c>
      <c r="E66" s="53">
        <v>0.54166666666666663</v>
      </c>
      <c r="F66" s="37">
        <v>1</v>
      </c>
      <c r="G66" s="38">
        <v>1761037</v>
      </c>
      <c r="H66" s="18">
        <f t="shared" ref="H66:H69" si="8">G66*19%</f>
        <v>334597.03000000003</v>
      </c>
      <c r="I66" s="18">
        <f t="shared" ref="I66:I69" si="9">G66+H66</f>
        <v>2095634.03</v>
      </c>
    </row>
    <row r="67" spans="2:9" x14ac:dyDescent="0.25">
      <c r="B67" s="50"/>
      <c r="C67" s="34" t="s">
        <v>145</v>
      </c>
      <c r="D67" s="35" t="s">
        <v>144</v>
      </c>
      <c r="E67" s="53" t="s">
        <v>146</v>
      </c>
      <c r="F67" s="37">
        <v>1</v>
      </c>
      <c r="G67" s="38">
        <v>1761037</v>
      </c>
      <c r="H67" s="18">
        <f t="shared" si="8"/>
        <v>334597.03000000003</v>
      </c>
      <c r="I67" s="18">
        <f t="shared" si="9"/>
        <v>2095634.03</v>
      </c>
    </row>
    <row r="68" spans="2:9" x14ac:dyDescent="0.25">
      <c r="B68" s="50"/>
      <c r="C68" s="34" t="s">
        <v>147</v>
      </c>
      <c r="D68" s="35" t="s">
        <v>144</v>
      </c>
      <c r="E68" s="53" t="s">
        <v>128</v>
      </c>
      <c r="F68" s="37">
        <v>1</v>
      </c>
      <c r="G68" s="38">
        <v>1761037</v>
      </c>
      <c r="H68" s="18">
        <f t="shared" si="8"/>
        <v>334597.03000000003</v>
      </c>
      <c r="I68" s="18">
        <f t="shared" si="9"/>
        <v>2095634.03</v>
      </c>
    </row>
    <row r="69" spans="2:9" x14ac:dyDescent="0.25">
      <c r="B69" s="50"/>
      <c r="C69" s="34" t="s">
        <v>148</v>
      </c>
      <c r="D69" s="35" t="s">
        <v>144</v>
      </c>
      <c r="E69" s="53" t="s">
        <v>128</v>
      </c>
      <c r="F69" s="37">
        <v>1</v>
      </c>
      <c r="G69" s="38">
        <v>1761037</v>
      </c>
      <c r="H69" s="18">
        <f t="shared" si="8"/>
        <v>334597.03000000003</v>
      </c>
      <c r="I69" s="18">
        <f t="shared" si="9"/>
        <v>2095634.03</v>
      </c>
    </row>
    <row r="70" spans="2:9" x14ac:dyDescent="0.25">
      <c r="B70" s="50"/>
      <c r="C70" s="39" t="s">
        <v>149</v>
      </c>
      <c r="D70" s="40"/>
      <c r="E70" s="41"/>
      <c r="F70" s="37">
        <v>1</v>
      </c>
      <c r="G70" s="42"/>
      <c r="H70" s="43"/>
      <c r="I70" s="42"/>
    </row>
    <row r="71" spans="2:9" x14ac:dyDescent="0.25">
      <c r="B71" s="50"/>
      <c r="C71" s="34" t="s">
        <v>143</v>
      </c>
      <c r="D71" s="35" t="s">
        <v>144</v>
      </c>
      <c r="E71" s="53">
        <v>0.54166666666666663</v>
      </c>
      <c r="F71" s="37">
        <v>1</v>
      </c>
      <c r="G71" s="38"/>
      <c r="H71" s="44"/>
      <c r="I71" s="38"/>
    </row>
    <row r="72" spans="2:9" x14ac:dyDescent="0.25">
      <c r="B72" s="50"/>
      <c r="C72" s="34" t="s">
        <v>145</v>
      </c>
      <c r="D72" s="35" t="s">
        <v>144</v>
      </c>
      <c r="E72" s="53" t="s">
        <v>146</v>
      </c>
      <c r="F72" s="37">
        <v>1</v>
      </c>
      <c r="G72" s="38"/>
      <c r="H72" s="44"/>
      <c r="I72" s="38"/>
    </row>
    <row r="73" spans="2:9" x14ac:dyDescent="0.25">
      <c r="B73" s="50"/>
      <c r="C73" s="34" t="s">
        <v>147</v>
      </c>
      <c r="D73" s="35" t="s">
        <v>144</v>
      </c>
      <c r="E73" s="53" t="s">
        <v>128</v>
      </c>
      <c r="F73" s="37">
        <v>1</v>
      </c>
      <c r="G73" s="38"/>
      <c r="H73" s="44"/>
      <c r="I73" s="38"/>
    </row>
    <row r="74" spans="2:9" ht="15.75" thickBot="1" x14ac:dyDescent="0.3">
      <c r="B74" s="50"/>
      <c r="C74" s="45"/>
      <c r="D74" s="46"/>
      <c r="E74" s="54"/>
      <c r="F74" s="30"/>
      <c r="G74" s="48"/>
      <c r="H74" s="49"/>
      <c r="I74" s="48"/>
    </row>
    <row r="75" spans="2:9" ht="24.95" customHeight="1" thickBot="1" x14ac:dyDescent="0.3">
      <c r="B75" s="31"/>
      <c r="C75" s="437" t="s">
        <v>150</v>
      </c>
      <c r="D75" s="438"/>
      <c r="E75" s="438"/>
      <c r="F75" s="438"/>
      <c r="G75" s="437" t="s">
        <v>58</v>
      </c>
      <c r="H75" s="438"/>
      <c r="I75" s="438"/>
    </row>
    <row r="76" spans="2:9" ht="15.75" x14ac:dyDescent="0.25">
      <c r="B76" s="32"/>
      <c r="C76" s="5" t="s">
        <v>61</v>
      </c>
      <c r="D76" s="5" t="s">
        <v>62</v>
      </c>
      <c r="E76" s="5" t="s">
        <v>63</v>
      </c>
      <c r="F76" s="5" t="s">
        <v>64</v>
      </c>
      <c r="G76" s="6" t="s">
        <v>65</v>
      </c>
      <c r="H76" s="6" t="s">
        <v>66</v>
      </c>
      <c r="I76" s="6" t="s">
        <v>54</v>
      </c>
    </row>
    <row r="77" spans="2:9" x14ac:dyDescent="0.25">
      <c r="B77" s="50"/>
      <c r="C77" s="34" t="s">
        <v>151</v>
      </c>
      <c r="D77" s="35" t="s">
        <v>144</v>
      </c>
      <c r="E77" s="53">
        <v>0.54166666666666663</v>
      </c>
      <c r="F77" s="37">
        <v>1</v>
      </c>
      <c r="G77" s="38">
        <v>1713810</v>
      </c>
      <c r="H77" s="18">
        <f t="shared" ref="H77:H80" si="10">G77*19%</f>
        <v>325623.90000000002</v>
      </c>
      <c r="I77" s="18">
        <f t="shared" ref="I77:I80" si="11">G77+H77</f>
        <v>2039433.9</v>
      </c>
    </row>
    <row r="78" spans="2:9" x14ac:dyDescent="0.25">
      <c r="B78" s="50"/>
      <c r="C78" s="34" t="s">
        <v>152</v>
      </c>
      <c r="D78" s="35" t="s">
        <v>144</v>
      </c>
      <c r="E78" s="53" t="s">
        <v>153</v>
      </c>
      <c r="F78" s="37">
        <v>1</v>
      </c>
      <c r="G78" s="38">
        <v>1713810</v>
      </c>
      <c r="H78" s="18">
        <f t="shared" si="10"/>
        <v>325623.90000000002</v>
      </c>
      <c r="I78" s="18">
        <f t="shared" si="11"/>
        <v>2039433.9</v>
      </c>
    </row>
    <row r="79" spans="2:9" x14ac:dyDescent="0.25">
      <c r="B79" s="50"/>
      <c r="C79" s="34" t="s">
        <v>154</v>
      </c>
      <c r="D79" s="35" t="s">
        <v>155</v>
      </c>
      <c r="E79" s="53" t="s">
        <v>156</v>
      </c>
      <c r="F79" s="37">
        <v>1</v>
      </c>
      <c r="G79" s="38">
        <v>1248220</v>
      </c>
      <c r="H79" s="18">
        <f t="shared" si="10"/>
        <v>237161.8</v>
      </c>
      <c r="I79" s="18">
        <f t="shared" si="11"/>
        <v>1485381.8</v>
      </c>
    </row>
    <row r="80" spans="2:9" x14ac:dyDescent="0.25">
      <c r="B80" s="50"/>
      <c r="C80" s="34" t="s">
        <v>157</v>
      </c>
      <c r="D80" s="35" t="s">
        <v>87</v>
      </c>
      <c r="E80" s="53" t="s">
        <v>158</v>
      </c>
      <c r="F80" s="37">
        <v>1</v>
      </c>
      <c r="G80" s="38">
        <v>1713810</v>
      </c>
      <c r="H80" s="18">
        <f t="shared" si="10"/>
        <v>325623.90000000002</v>
      </c>
      <c r="I80" s="18">
        <f t="shared" si="11"/>
        <v>2039433.9</v>
      </c>
    </row>
    <row r="81" spans="2:9" x14ac:dyDescent="0.25">
      <c r="B81" s="50"/>
      <c r="C81" s="39" t="s">
        <v>149</v>
      </c>
      <c r="D81" s="40"/>
      <c r="E81" s="41"/>
      <c r="F81" s="37">
        <v>1</v>
      </c>
      <c r="G81" s="42"/>
      <c r="H81" s="52"/>
      <c r="I81" s="42"/>
    </row>
    <row r="82" spans="2:9" x14ac:dyDescent="0.25">
      <c r="B82" s="50"/>
      <c r="C82" s="34" t="s">
        <v>151</v>
      </c>
      <c r="D82" s="35" t="s">
        <v>144</v>
      </c>
      <c r="E82" s="53">
        <v>0.54166666666666663</v>
      </c>
      <c r="F82" s="37">
        <v>1</v>
      </c>
      <c r="G82" s="38"/>
      <c r="H82" s="44"/>
      <c r="I82" s="38"/>
    </row>
    <row r="83" spans="2:9" x14ac:dyDescent="0.25">
      <c r="B83" s="50"/>
      <c r="C83" s="34" t="s">
        <v>152</v>
      </c>
      <c r="D83" s="35" t="s">
        <v>144</v>
      </c>
      <c r="E83" s="53" t="s">
        <v>153</v>
      </c>
      <c r="F83" s="37">
        <v>1</v>
      </c>
      <c r="G83" s="38"/>
      <c r="H83" s="44"/>
      <c r="I83" s="38"/>
    </row>
    <row r="84" spans="2:9" x14ac:dyDescent="0.25">
      <c r="B84" s="50"/>
      <c r="C84" s="34" t="s">
        <v>159</v>
      </c>
      <c r="D84" s="35" t="s">
        <v>155</v>
      </c>
      <c r="E84" s="53" t="s">
        <v>156</v>
      </c>
      <c r="F84" s="37">
        <v>1</v>
      </c>
      <c r="G84" s="38"/>
      <c r="H84" s="44"/>
      <c r="I84" s="38"/>
    </row>
    <row r="85" spans="2:9" x14ac:dyDescent="0.25">
      <c r="B85" s="50"/>
      <c r="C85" s="34" t="s">
        <v>157</v>
      </c>
      <c r="D85" s="35" t="s">
        <v>87</v>
      </c>
      <c r="E85" s="53" t="s">
        <v>158</v>
      </c>
      <c r="F85" s="37">
        <v>1</v>
      </c>
      <c r="G85" s="38"/>
      <c r="H85" s="44"/>
      <c r="I85" s="38"/>
    </row>
    <row r="86" spans="2:9" ht="15.75" thickBot="1" x14ac:dyDescent="0.3">
      <c r="B86" s="50"/>
      <c r="C86" s="45"/>
      <c r="D86" s="46"/>
      <c r="E86" s="54"/>
      <c r="F86" s="30"/>
      <c r="G86" s="48"/>
      <c r="H86" s="49"/>
      <c r="I86" s="48"/>
    </row>
    <row r="87" spans="2:9" ht="26.1" customHeight="1" thickBot="1" x14ac:dyDescent="0.3">
      <c r="B87" s="31"/>
      <c r="C87" s="437" t="s">
        <v>160</v>
      </c>
      <c r="D87" s="438"/>
      <c r="E87" s="438"/>
      <c r="F87" s="438"/>
      <c r="G87" s="437" t="s">
        <v>58</v>
      </c>
      <c r="H87" s="438"/>
      <c r="I87" s="438"/>
    </row>
    <row r="88" spans="2:9" ht="15.75" x14ac:dyDescent="0.25">
      <c r="B88" s="32"/>
      <c r="C88" s="5" t="s">
        <v>61</v>
      </c>
      <c r="D88" s="5" t="s">
        <v>62</v>
      </c>
      <c r="E88" s="5" t="s">
        <v>63</v>
      </c>
      <c r="F88" s="5" t="s">
        <v>64</v>
      </c>
      <c r="G88" s="6" t="s">
        <v>65</v>
      </c>
      <c r="H88" s="6" t="s">
        <v>66</v>
      </c>
      <c r="I88" s="6" t="s">
        <v>54</v>
      </c>
    </row>
    <row r="89" spans="2:9" x14ac:dyDescent="0.25">
      <c r="B89" s="50"/>
      <c r="C89" s="34" t="s">
        <v>161</v>
      </c>
      <c r="D89" s="35" t="s">
        <v>114</v>
      </c>
      <c r="E89" s="53" t="s">
        <v>162</v>
      </c>
      <c r="F89" s="55">
        <v>1</v>
      </c>
      <c r="G89" s="38">
        <v>1631997</v>
      </c>
      <c r="H89" s="38"/>
      <c r="I89" s="56"/>
    </row>
    <row r="90" spans="2:9" x14ac:dyDescent="0.25">
      <c r="B90" s="50"/>
      <c r="C90" s="34" t="s">
        <v>163</v>
      </c>
      <c r="D90" s="35" t="s">
        <v>114</v>
      </c>
      <c r="E90" s="53" t="s">
        <v>164</v>
      </c>
      <c r="F90" s="55">
        <v>1</v>
      </c>
      <c r="G90" s="38">
        <v>1631997</v>
      </c>
      <c r="H90" s="38"/>
      <c r="I90" s="56"/>
    </row>
    <row r="91" spans="2:9" x14ac:dyDescent="0.25">
      <c r="B91" s="50"/>
      <c r="C91" s="34" t="s">
        <v>165</v>
      </c>
      <c r="D91" s="35" t="s">
        <v>69</v>
      </c>
      <c r="E91" s="53" t="s">
        <v>166</v>
      </c>
      <c r="F91" s="55">
        <v>1</v>
      </c>
      <c r="G91" s="38">
        <v>1542622</v>
      </c>
      <c r="H91" s="38"/>
      <c r="I91" s="56"/>
    </row>
    <row r="92" spans="2:9" x14ac:dyDescent="0.25">
      <c r="B92" s="50"/>
      <c r="C92" s="34" t="s">
        <v>167</v>
      </c>
      <c r="D92" s="35" t="s">
        <v>168</v>
      </c>
      <c r="E92" s="53" t="s">
        <v>169</v>
      </c>
      <c r="F92" s="55">
        <v>1</v>
      </c>
      <c r="G92" s="38">
        <v>1077032</v>
      </c>
      <c r="H92" s="38"/>
      <c r="I92" s="56"/>
    </row>
    <row r="93" spans="2:9" x14ac:dyDescent="0.25">
      <c r="B93" s="50"/>
      <c r="C93" s="39" t="s">
        <v>149</v>
      </c>
      <c r="D93" s="40"/>
      <c r="E93" s="41"/>
      <c r="F93" s="55">
        <v>1</v>
      </c>
      <c r="G93" s="42"/>
      <c r="H93" s="52"/>
      <c r="I93" s="42"/>
    </row>
    <row r="94" spans="2:9" x14ac:dyDescent="0.25">
      <c r="B94" s="50"/>
      <c r="C94" s="34" t="s">
        <v>161</v>
      </c>
      <c r="D94" s="35" t="s">
        <v>114</v>
      </c>
      <c r="E94" s="53" t="s">
        <v>162</v>
      </c>
      <c r="F94" s="55">
        <v>1</v>
      </c>
      <c r="G94" s="38"/>
      <c r="H94" s="44"/>
      <c r="I94" s="38"/>
    </row>
    <row r="95" spans="2:9" x14ac:dyDescent="0.25">
      <c r="B95" s="50"/>
      <c r="C95" s="34" t="s">
        <v>163</v>
      </c>
      <c r="D95" s="35" t="s">
        <v>114</v>
      </c>
      <c r="E95" s="53" t="s">
        <v>164</v>
      </c>
      <c r="F95" s="55">
        <v>1</v>
      </c>
      <c r="G95" s="38"/>
      <c r="H95" s="44"/>
      <c r="I95" s="38"/>
    </row>
    <row r="96" spans="2:9" x14ac:dyDescent="0.25">
      <c r="B96" s="50"/>
      <c r="C96" s="34" t="s">
        <v>165</v>
      </c>
      <c r="D96" s="35" t="s">
        <v>69</v>
      </c>
      <c r="E96" s="53" t="s">
        <v>166</v>
      </c>
      <c r="F96" s="55">
        <v>1</v>
      </c>
      <c r="G96" s="38"/>
      <c r="H96" s="44"/>
      <c r="I96" s="38"/>
    </row>
    <row r="97" spans="2:9" x14ac:dyDescent="0.25">
      <c r="B97" s="50"/>
      <c r="C97" s="34" t="s">
        <v>167</v>
      </c>
      <c r="D97" s="35" t="s">
        <v>168</v>
      </c>
      <c r="E97" s="53" t="s">
        <v>169</v>
      </c>
      <c r="F97" s="55">
        <v>1</v>
      </c>
      <c r="G97" s="38"/>
      <c r="H97" s="44"/>
      <c r="I97" s="38"/>
    </row>
    <row r="98" spans="2:9" ht="15.75" thickBot="1" x14ac:dyDescent="0.3">
      <c r="B98" s="50"/>
      <c r="C98" s="45"/>
      <c r="D98" s="46"/>
      <c r="E98" s="54"/>
      <c r="F98" s="57"/>
      <c r="G98" s="48"/>
      <c r="H98" s="49"/>
      <c r="I98" s="48"/>
    </row>
    <row r="99" spans="2:9" ht="26.1" customHeight="1" thickBot="1" x14ac:dyDescent="0.3">
      <c r="B99" s="31"/>
      <c r="C99" s="437" t="s">
        <v>170</v>
      </c>
      <c r="D99" s="438"/>
      <c r="E99" s="438"/>
      <c r="F99" s="438"/>
      <c r="G99" s="437" t="s">
        <v>58</v>
      </c>
      <c r="H99" s="438"/>
      <c r="I99" s="438"/>
    </row>
    <row r="100" spans="2:9" ht="15.75" x14ac:dyDescent="0.25">
      <c r="B100" s="32"/>
      <c r="C100" s="5" t="s">
        <v>61</v>
      </c>
      <c r="D100" s="5" t="s">
        <v>62</v>
      </c>
      <c r="E100" s="5" t="s">
        <v>63</v>
      </c>
      <c r="F100" s="5" t="s">
        <v>64</v>
      </c>
      <c r="G100" s="6" t="s">
        <v>65</v>
      </c>
      <c r="H100" s="6" t="s">
        <v>66</v>
      </c>
      <c r="I100" s="6" t="s">
        <v>54</v>
      </c>
    </row>
    <row r="101" spans="2:9" x14ac:dyDescent="0.25">
      <c r="B101" s="50"/>
      <c r="C101" s="439" t="s">
        <v>171</v>
      </c>
      <c r="D101" s="440"/>
      <c r="E101" s="441"/>
      <c r="F101" s="37">
        <v>1</v>
      </c>
      <c r="G101" s="38">
        <v>839741</v>
      </c>
      <c r="H101" s="18">
        <f t="shared" ref="H101" si="12">G101*19%</f>
        <v>159550.79</v>
      </c>
      <c r="I101" s="18">
        <f t="shared" ref="I101" si="13">G101+H101</f>
        <v>999291.79</v>
      </c>
    </row>
    <row r="102" spans="2:9" ht="15.75" thickBot="1" x14ac:dyDescent="0.3"/>
    <row r="103" spans="2:9" x14ac:dyDescent="0.25">
      <c r="C103" s="437" t="s">
        <v>48</v>
      </c>
      <c r="D103" s="438"/>
      <c r="E103" s="438"/>
      <c r="F103" s="438"/>
      <c r="G103" s="437" t="s">
        <v>59</v>
      </c>
      <c r="H103" s="438"/>
      <c r="I103" s="442"/>
    </row>
    <row r="104" spans="2:9" x14ac:dyDescent="0.25">
      <c r="C104" s="5" t="s">
        <v>61</v>
      </c>
      <c r="D104" s="5" t="s">
        <v>62</v>
      </c>
      <c r="E104" s="5" t="s">
        <v>63</v>
      </c>
      <c r="F104" s="5" t="s">
        <v>64</v>
      </c>
      <c r="G104" s="5" t="s">
        <v>65</v>
      </c>
      <c r="H104" s="5" t="s">
        <v>66</v>
      </c>
      <c r="I104" s="5" t="s">
        <v>54</v>
      </c>
    </row>
    <row r="105" spans="2:9" ht="15.75" x14ac:dyDescent="0.25">
      <c r="C105" s="439" t="s">
        <v>171</v>
      </c>
      <c r="D105" s="440"/>
      <c r="E105" s="441"/>
      <c r="F105" s="37">
        <v>1</v>
      </c>
      <c r="G105" s="58">
        <v>381790</v>
      </c>
      <c r="H105" s="18">
        <f t="shared" ref="H105" si="14">G105*19%</f>
        <v>72540.100000000006</v>
      </c>
      <c r="I105" s="18">
        <f t="shared" ref="I105" si="15">G105+H105</f>
        <v>454330.1</v>
      </c>
    </row>
    <row r="106" spans="2:9" ht="15.75" thickBot="1" x14ac:dyDescent="0.3"/>
    <row r="107" spans="2:9" ht="15.75" thickBot="1" x14ac:dyDescent="0.3">
      <c r="C107" s="437" t="s">
        <v>172</v>
      </c>
      <c r="D107" s="438"/>
      <c r="E107" s="438"/>
      <c r="F107" s="438"/>
      <c r="G107" s="437" t="s">
        <v>58</v>
      </c>
      <c r="H107" s="438"/>
      <c r="I107" s="438"/>
    </row>
    <row r="108" spans="2:9" ht="15.75" x14ac:dyDescent="0.25">
      <c r="C108" s="5" t="s">
        <v>61</v>
      </c>
      <c r="D108" s="5" t="s">
        <v>62</v>
      </c>
      <c r="E108" s="5" t="s">
        <v>63</v>
      </c>
      <c r="F108" s="5" t="s">
        <v>64</v>
      </c>
      <c r="G108" s="6" t="s">
        <v>65</v>
      </c>
      <c r="H108" s="6" t="s">
        <v>66</v>
      </c>
      <c r="I108" s="6" t="s">
        <v>54</v>
      </c>
    </row>
    <row r="109" spans="2:9" x14ac:dyDescent="0.25">
      <c r="C109" s="439" t="s">
        <v>171</v>
      </c>
      <c r="D109" s="440"/>
      <c r="E109" s="441"/>
      <c r="F109" s="37">
        <v>1</v>
      </c>
      <c r="G109" s="38">
        <v>2794675</v>
      </c>
      <c r="H109" s="38"/>
      <c r="I109" s="56"/>
    </row>
    <row r="112" spans="2:9" ht="15.75" x14ac:dyDescent="0.25">
      <c r="C112" s="73" t="s">
        <v>320</v>
      </c>
      <c r="D112" s="72" t="s">
        <v>328</v>
      </c>
      <c r="E112" s="59"/>
      <c r="F112" s="59"/>
    </row>
    <row r="113" spans="2:10" ht="15.75" x14ac:dyDescent="0.25">
      <c r="C113" s="59"/>
      <c r="D113" s="72" t="s">
        <v>43</v>
      </c>
      <c r="E113" s="72" t="s">
        <v>321</v>
      </c>
      <c r="F113" s="59"/>
    </row>
    <row r="114" spans="2:10" ht="15.75" x14ac:dyDescent="0.25">
      <c r="C114" s="59"/>
      <c r="D114" s="59"/>
      <c r="E114" s="72" t="s">
        <v>322</v>
      </c>
      <c r="F114" s="59"/>
    </row>
    <row r="115" spans="2:10" ht="15.75" x14ac:dyDescent="0.25">
      <c r="C115" s="59"/>
      <c r="D115" s="59"/>
      <c r="E115" s="72" t="s">
        <v>323</v>
      </c>
      <c r="F115" s="59"/>
    </row>
    <row r="116" spans="2:10" ht="15.75" x14ac:dyDescent="0.25">
      <c r="C116" s="59"/>
      <c r="D116" s="59"/>
      <c r="E116" s="59"/>
      <c r="F116" s="59"/>
    </row>
    <row r="117" spans="2:10" ht="15.75" x14ac:dyDescent="0.25">
      <c r="C117" s="59"/>
      <c r="D117" s="72" t="s">
        <v>318</v>
      </c>
      <c r="E117" s="72" t="s">
        <v>324</v>
      </c>
      <c r="F117" s="59"/>
    </row>
    <row r="118" spans="2:10" ht="15.75" x14ac:dyDescent="0.25">
      <c r="C118" s="59"/>
      <c r="D118" s="59"/>
      <c r="E118" s="72" t="s">
        <v>329</v>
      </c>
      <c r="F118" s="59"/>
    </row>
    <row r="119" spans="2:10" ht="15.75" x14ac:dyDescent="0.25">
      <c r="C119" s="59"/>
      <c r="D119" s="59"/>
      <c r="E119" s="72" t="s">
        <v>325</v>
      </c>
      <c r="F119" s="59"/>
    </row>
    <row r="120" spans="2:10" ht="15.75" x14ac:dyDescent="0.25">
      <c r="C120" s="59"/>
      <c r="D120" s="59"/>
      <c r="E120" s="59"/>
      <c r="F120" s="59"/>
    </row>
    <row r="121" spans="2:10" ht="15.75" x14ac:dyDescent="0.25">
      <c r="C121" s="59"/>
      <c r="D121" s="72" t="s">
        <v>319</v>
      </c>
      <c r="E121" s="74" t="s">
        <v>326</v>
      </c>
      <c r="F121" s="59"/>
    </row>
    <row r="122" spans="2:10" ht="15.75" x14ac:dyDescent="0.25">
      <c r="C122" s="59"/>
      <c r="D122" s="72"/>
      <c r="E122" s="74"/>
      <c r="F122" s="59"/>
    </row>
    <row r="123" spans="2:10" ht="15.75" x14ac:dyDescent="0.25">
      <c r="C123" s="59"/>
      <c r="D123" s="72"/>
      <c r="E123" s="74"/>
      <c r="F123" s="59"/>
    </row>
    <row r="124" spans="2:10" ht="16.5" thickBot="1" x14ac:dyDescent="0.3">
      <c r="C124" s="59"/>
      <c r="D124" s="72"/>
      <c r="E124" s="74"/>
      <c r="F124" s="59"/>
    </row>
    <row r="125" spans="2:10" ht="48.75" customHeight="1" thickBot="1" x14ac:dyDescent="0.3">
      <c r="B125" s="396" t="s">
        <v>173</v>
      </c>
      <c r="C125" s="397"/>
      <c r="D125" s="397"/>
      <c r="E125" s="397"/>
      <c r="F125" s="397"/>
      <c r="G125" s="397"/>
      <c r="H125" s="397"/>
      <c r="I125" s="397"/>
      <c r="J125" s="398"/>
    </row>
    <row r="126" spans="2:10" ht="15.75" x14ac:dyDescent="0.25">
      <c r="C126" s="59"/>
      <c r="D126" s="72"/>
      <c r="E126" s="74"/>
      <c r="F126" s="59"/>
    </row>
    <row r="127" spans="2:10" ht="15.75" x14ac:dyDescent="0.25">
      <c r="C127" s="59"/>
      <c r="D127" s="72"/>
      <c r="E127" s="74"/>
      <c r="F127" s="59"/>
    </row>
    <row r="128" spans="2:10" ht="15.75" customHeight="1" thickBot="1" x14ac:dyDescent="0.3"/>
    <row r="129" spans="2:10" ht="15.75" thickBot="1" x14ac:dyDescent="0.3">
      <c r="B129" s="399" t="s">
        <v>174</v>
      </c>
      <c r="C129" s="400"/>
      <c r="D129" s="400"/>
      <c r="E129" s="400"/>
      <c r="F129" s="400"/>
      <c r="G129" s="401"/>
      <c r="H129" s="399" t="s">
        <v>43</v>
      </c>
      <c r="I129" s="400"/>
      <c r="J129" s="401"/>
    </row>
    <row r="130" spans="2:10" x14ac:dyDescent="0.25">
      <c r="B130" s="60" t="s">
        <v>175</v>
      </c>
      <c r="C130" s="60" t="s">
        <v>176</v>
      </c>
      <c r="D130" s="60" t="s">
        <v>177</v>
      </c>
      <c r="E130" s="60" t="s">
        <v>178</v>
      </c>
      <c r="F130" s="60" t="s">
        <v>179</v>
      </c>
      <c r="G130" s="60" t="s">
        <v>180</v>
      </c>
      <c r="H130" s="61" t="s">
        <v>181</v>
      </c>
      <c r="I130" s="61" t="s">
        <v>66</v>
      </c>
      <c r="J130" s="61" t="s">
        <v>182</v>
      </c>
    </row>
    <row r="131" spans="2:10" x14ac:dyDescent="0.25">
      <c r="B131" s="394" t="s">
        <v>183</v>
      </c>
      <c r="C131" s="394" t="s">
        <v>184</v>
      </c>
      <c r="D131" s="95" t="s">
        <v>185</v>
      </c>
      <c r="E131" s="95" t="s">
        <v>186</v>
      </c>
      <c r="F131" s="394" t="s">
        <v>187</v>
      </c>
      <c r="G131" s="95">
        <v>1</v>
      </c>
      <c r="H131" s="62">
        <v>4159625.0000000005</v>
      </c>
      <c r="I131" s="63">
        <f>H131*19%</f>
        <v>790328.75000000012</v>
      </c>
      <c r="J131" s="63">
        <f>H131+I131</f>
        <v>4949953.7500000009</v>
      </c>
    </row>
    <row r="132" spans="2:10" x14ac:dyDescent="0.25">
      <c r="B132" s="394"/>
      <c r="C132" s="394"/>
      <c r="D132" s="95" t="s">
        <v>188</v>
      </c>
      <c r="E132" s="95" t="s">
        <v>186</v>
      </c>
      <c r="F132" s="394"/>
      <c r="G132" s="95">
        <v>1</v>
      </c>
      <c r="H132" s="62">
        <v>1605000</v>
      </c>
      <c r="I132" s="63">
        <f t="shared" ref="I132:I134" si="16">H132*19%</f>
        <v>304950</v>
      </c>
      <c r="J132" s="63">
        <f t="shared" ref="J132:J134" si="17">H132+I132</f>
        <v>1909950</v>
      </c>
    </row>
    <row r="133" spans="2:10" x14ac:dyDescent="0.25">
      <c r="B133" s="394"/>
      <c r="C133" s="394"/>
      <c r="D133" s="95" t="s">
        <v>189</v>
      </c>
      <c r="E133" s="15" t="s">
        <v>186</v>
      </c>
      <c r="F133" s="394"/>
      <c r="G133" s="15">
        <v>1</v>
      </c>
      <c r="H133" s="62">
        <v>3429350</v>
      </c>
      <c r="I133" s="63">
        <f t="shared" si="16"/>
        <v>651576.5</v>
      </c>
      <c r="J133" s="63">
        <f t="shared" si="17"/>
        <v>4080926.5</v>
      </c>
    </row>
    <row r="134" spans="2:10" x14ac:dyDescent="0.25">
      <c r="B134" s="394"/>
      <c r="C134" s="394"/>
      <c r="D134" s="15" t="s">
        <v>190</v>
      </c>
      <c r="E134" s="15" t="s">
        <v>186</v>
      </c>
      <c r="F134" s="394"/>
      <c r="G134" s="64">
        <v>1</v>
      </c>
      <c r="H134" s="62">
        <v>1043250.0000000001</v>
      </c>
      <c r="I134" s="63">
        <f t="shared" si="16"/>
        <v>198217.50000000003</v>
      </c>
      <c r="J134" s="63">
        <f t="shared" si="17"/>
        <v>1241467.5000000002</v>
      </c>
    </row>
    <row r="135" spans="2:10" ht="15.75" thickBot="1" x14ac:dyDescent="0.3"/>
    <row r="136" spans="2:10" ht="15.75" thickBot="1" x14ac:dyDescent="0.3">
      <c r="B136" s="399" t="s">
        <v>106</v>
      </c>
      <c r="C136" s="400"/>
      <c r="D136" s="400"/>
      <c r="E136" s="400"/>
      <c r="F136" s="400"/>
      <c r="G136" s="401"/>
      <c r="H136" s="399" t="s">
        <v>43</v>
      </c>
      <c r="I136" s="400"/>
      <c r="J136" s="401"/>
    </row>
    <row r="137" spans="2:10" x14ac:dyDescent="0.25">
      <c r="B137" s="60" t="s">
        <v>175</v>
      </c>
      <c r="C137" s="60" t="s">
        <v>176</v>
      </c>
      <c r="D137" s="60" t="s">
        <v>177</v>
      </c>
      <c r="E137" s="60" t="s">
        <v>178</v>
      </c>
      <c r="F137" s="60" t="s">
        <v>179</v>
      </c>
      <c r="G137" s="60" t="s">
        <v>180</v>
      </c>
      <c r="H137" s="61" t="s">
        <v>181</v>
      </c>
      <c r="I137" s="61" t="s">
        <v>66</v>
      </c>
      <c r="J137" s="61" t="s">
        <v>182</v>
      </c>
    </row>
    <row r="138" spans="2:10" x14ac:dyDescent="0.25">
      <c r="B138" s="394" t="s">
        <v>183</v>
      </c>
      <c r="C138" s="394" t="s">
        <v>106</v>
      </c>
      <c r="D138" s="95" t="s">
        <v>191</v>
      </c>
      <c r="E138" s="95" t="s">
        <v>186</v>
      </c>
      <c r="F138" s="394" t="s">
        <v>187</v>
      </c>
      <c r="G138" s="95">
        <v>1</v>
      </c>
      <c r="H138" s="62">
        <v>2242720</v>
      </c>
      <c r="I138" s="63">
        <f t="shared" ref="I138:I145" si="18">H138*19%</f>
        <v>426116.8</v>
      </c>
      <c r="J138" s="63">
        <f t="shared" ref="J138:J145" si="19">H138+I138</f>
        <v>2668836.7999999998</v>
      </c>
    </row>
    <row r="139" spans="2:10" x14ac:dyDescent="0.25">
      <c r="B139" s="394"/>
      <c r="C139" s="394"/>
      <c r="D139" s="95" t="s">
        <v>192</v>
      </c>
      <c r="E139" s="95" t="s">
        <v>186</v>
      </c>
      <c r="F139" s="394"/>
      <c r="G139" s="95">
        <v>1</v>
      </c>
      <c r="H139" s="62">
        <v>1148324</v>
      </c>
      <c r="I139" s="63">
        <f t="shared" si="18"/>
        <v>218181.56</v>
      </c>
      <c r="J139" s="63">
        <f t="shared" si="19"/>
        <v>1366505.56</v>
      </c>
    </row>
    <row r="140" spans="2:10" x14ac:dyDescent="0.25">
      <c r="B140" s="394"/>
      <c r="C140" s="394"/>
      <c r="D140" s="95" t="s">
        <v>193</v>
      </c>
      <c r="E140" s="15" t="s">
        <v>186</v>
      </c>
      <c r="F140" s="394"/>
      <c r="G140" s="15">
        <v>1</v>
      </c>
      <c r="H140" s="62">
        <v>711764</v>
      </c>
      <c r="I140" s="63">
        <f t="shared" si="18"/>
        <v>135235.16</v>
      </c>
      <c r="J140" s="63">
        <f t="shared" si="19"/>
        <v>846999.16</v>
      </c>
    </row>
    <row r="141" spans="2:10" x14ac:dyDescent="0.25">
      <c r="B141" s="394"/>
      <c r="C141" s="394"/>
      <c r="D141" s="15" t="s">
        <v>194</v>
      </c>
      <c r="E141" s="15" t="s">
        <v>186</v>
      </c>
      <c r="F141" s="394"/>
      <c r="G141" s="64">
        <v>1</v>
      </c>
      <c r="H141" s="62">
        <v>711764</v>
      </c>
      <c r="I141" s="63">
        <f t="shared" si="18"/>
        <v>135235.16</v>
      </c>
      <c r="J141" s="63">
        <f t="shared" si="19"/>
        <v>846999.16</v>
      </c>
    </row>
    <row r="142" spans="2:10" x14ac:dyDescent="0.25">
      <c r="B142" s="394"/>
      <c r="C142" s="394"/>
      <c r="D142" s="15" t="s">
        <v>195</v>
      </c>
      <c r="E142" s="15" t="s">
        <v>186</v>
      </c>
      <c r="F142" s="394"/>
      <c r="G142" s="64">
        <v>1</v>
      </c>
      <c r="H142" s="62">
        <v>466520</v>
      </c>
      <c r="I142" s="63">
        <f t="shared" si="18"/>
        <v>88638.8</v>
      </c>
      <c r="J142" s="63">
        <f t="shared" si="19"/>
        <v>555158.80000000005</v>
      </c>
    </row>
    <row r="143" spans="2:10" x14ac:dyDescent="0.25">
      <c r="B143" s="394"/>
      <c r="C143" s="394"/>
      <c r="D143" s="15" t="s">
        <v>196</v>
      </c>
      <c r="E143" s="15" t="s">
        <v>186</v>
      </c>
      <c r="F143" s="394"/>
      <c r="G143" s="64">
        <v>1</v>
      </c>
      <c r="H143" s="62">
        <v>1020800</v>
      </c>
      <c r="I143" s="63">
        <f t="shared" si="18"/>
        <v>193952</v>
      </c>
      <c r="J143" s="63">
        <f t="shared" si="19"/>
        <v>1214752</v>
      </c>
    </row>
    <row r="144" spans="2:10" x14ac:dyDescent="0.25">
      <c r="B144" s="394"/>
      <c r="C144" s="394"/>
      <c r="D144" s="65" t="s">
        <v>197</v>
      </c>
      <c r="E144" s="15" t="s">
        <v>186</v>
      </c>
      <c r="F144" s="394"/>
      <c r="G144" s="64">
        <v>2</v>
      </c>
      <c r="H144" s="62">
        <v>20000000</v>
      </c>
      <c r="I144" s="63">
        <f t="shared" si="18"/>
        <v>3800000</v>
      </c>
      <c r="J144" s="63">
        <f t="shared" si="19"/>
        <v>23800000</v>
      </c>
    </row>
    <row r="145" spans="2:10" x14ac:dyDescent="0.25">
      <c r="B145" s="394"/>
      <c r="C145" s="394"/>
      <c r="D145" s="15" t="s">
        <v>198</v>
      </c>
      <c r="E145" s="15" t="s">
        <v>186</v>
      </c>
      <c r="F145" s="394"/>
      <c r="G145" s="64">
        <v>20</v>
      </c>
      <c r="H145" s="62">
        <v>14000000</v>
      </c>
      <c r="I145" s="63">
        <f t="shared" si="18"/>
        <v>2660000</v>
      </c>
      <c r="J145" s="63">
        <f t="shared" si="19"/>
        <v>16660000</v>
      </c>
    </row>
    <row r="146" spans="2:10" ht="15.75" thickBot="1" x14ac:dyDescent="0.3"/>
    <row r="147" spans="2:10" ht="15.75" thickBot="1" x14ac:dyDescent="0.3">
      <c r="B147" s="437" t="s">
        <v>174</v>
      </c>
      <c r="C147" s="438"/>
      <c r="D147" s="438"/>
      <c r="E147" s="438"/>
      <c r="F147" s="438"/>
      <c r="G147" s="438"/>
      <c r="H147" s="399" t="s">
        <v>43</v>
      </c>
      <c r="I147" s="400"/>
      <c r="J147" s="401"/>
    </row>
    <row r="148" spans="2:10" x14ac:dyDescent="0.25">
      <c r="B148" s="5" t="s">
        <v>175</v>
      </c>
      <c r="C148" s="5" t="s">
        <v>176</v>
      </c>
      <c r="D148" s="5" t="s">
        <v>177</v>
      </c>
      <c r="E148" s="5" t="s">
        <v>178</v>
      </c>
      <c r="F148" s="5" t="s">
        <v>179</v>
      </c>
      <c r="G148" s="5" t="s">
        <v>180</v>
      </c>
      <c r="H148" s="61" t="s">
        <v>181</v>
      </c>
      <c r="I148" s="61" t="s">
        <v>66</v>
      </c>
      <c r="J148" s="61" t="s">
        <v>182</v>
      </c>
    </row>
    <row r="149" spans="2:10" x14ac:dyDescent="0.25">
      <c r="B149" s="394" t="s">
        <v>183</v>
      </c>
      <c r="C149" s="394" t="s">
        <v>199</v>
      </c>
      <c r="D149" s="95" t="s">
        <v>200</v>
      </c>
      <c r="E149" s="95" t="s">
        <v>186</v>
      </c>
      <c r="F149" s="394" t="s">
        <v>187</v>
      </c>
      <c r="G149" s="95">
        <v>1</v>
      </c>
      <c r="H149" s="66">
        <v>2006785</v>
      </c>
      <c r="I149" s="63">
        <f t="shared" ref="I149:I152" si="20">H149*19%</f>
        <v>381289.15</v>
      </c>
      <c r="J149" s="63">
        <f t="shared" ref="J149:J152" si="21">H149+I149</f>
        <v>2388074.15</v>
      </c>
    </row>
    <row r="150" spans="2:10" x14ac:dyDescent="0.25">
      <c r="B150" s="394"/>
      <c r="C150" s="394"/>
      <c r="D150" s="95" t="s">
        <v>201</v>
      </c>
      <c r="E150" s="95" t="s">
        <v>186</v>
      </c>
      <c r="F150" s="394"/>
      <c r="G150" s="95">
        <v>1</v>
      </c>
      <c r="H150" s="66">
        <v>906290</v>
      </c>
      <c r="I150" s="63">
        <f t="shared" si="20"/>
        <v>172195.1</v>
      </c>
      <c r="J150" s="63">
        <f t="shared" si="21"/>
        <v>1078485.1000000001</v>
      </c>
    </row>
    <row r="151" spans="2:10" x14ac:dyDescent="0.25">
      <c r="B151" s="394"/>
      <c r="C151" s="394"/>
      <c r="D151" s="95" t="s">
        <v>202</v>
      </c>
      <c r="E151" s="15" t="s">
        <v>186</v>
      </c>
      <c r="F151" s="394"/>
      <c r="G151" s="15">
        <v>1</v>
      </c>
      <c r="H151" s="66">
        <v>1488905.0000000002</v>
      </c>
      <c r="I151" s="63">
        <f t="shared" si="20"/>
        <v>282891.95000000007</v>
      </c>
      <c r="J151" s="63">
        <f t="shared" si="21"/>
        <v>1771796.9500000002</v>
      </c>
    </row>
    <row r="152" spans="2:10" x14ac:dyDescent="0.25">
      <c r="B152" s="394"/>
      <c r="C152" s="394"/>
      <c r="D152" s="15" t="s">
        <v>203</v>
      </c>
      <c r="E152" s="15" t="s">
        <v>186</v>
      </c>
      <c r="F152" s="394"/>
      <c r="G152" s="64">
        <v>1</v>
      </c>
      <c r="H152" s="66">
        <v>765050</v>
      </c>
      <c r="I152" s="63">
        <f t="shared" si="20"/>
        <v>145359.5</v>
      </c>
      <c r="J152" s="63">
        <f t="shared" si="21"/>
        <v>910409.5</v>
      </c>
    </row>
    <row r="153" spans="2:10" ht="15.75" thickBot="1" x14ac:dyDescent="0.3"/>
    <row r="154" spans="2:10" ht="15.75" thickBot="1" x14ac:dyDescent="0.3">
      <c r="B154" s="437" t="s">
        <v>204</v>
      </c>
      <c r="C154" s="438"/>
      <c r="D154" s="438"/>
      <c r="E154" s="438"/>
      <c r="F154" s="438"/>
      <c r="G154" s="438"/>
      <c r="H154" s="399" t="s">
        <v>43</v>
      </c>
      <c r="I154" s="400"/>
      <c r="J154" s="401"/>
    </row>
    <row r="155" spans="2:10" x14ac:dyDescent="0.25">
      <c r="B155" s="5" t="s">
        <v>175</v>
      </c>
      <c r="C155" s="5" t="s">
        <v>176</v>
      </c>
      <c r="D155" s="5" t="s">
        <v>177</v>
      </c>
      <c r="E155" s="5" t="s">
        <v>178</v>
      </c>
      <c r="F155" s="5" t="s">
        <v>179</v>
      </c>
      <c r="G155" s="5" t="s">
        <v>180</v>
      </c>
      <c r="H155" s="68" t="s">
        <v>181</v>
      </c>
      <c r="I155" s="68" t="s">
        <v>66</v>
      </c>
      <c r="J155" s="68" t="s">
        <v>182</v>
      </c>
    </row>
    <row r="156" spans="2:10" x14ac:dyDescent="0.25">
      <c r="B156" s="95" t="s">
        <v>183</v>
      </c>
      <c r="C156" s="95" t="s">
        <v>204</v>
      </c>
      <c r="D156" s="97" t="s">
        <v>205</v>
      </c>
      <c r="E156" s="95" t="s">
        <v>186</v>
      </c>
      <c r="F156" s="95" t="s">
        <v>187</v>
      </c>
      <c r="G156" s="95">
        <v>1</v>
      </c>
      <c r="H156" s="66">
        <v>2481116.0000000005</v>
      </c>
      <c r="I156" s="63">
        <f t="shared" ref="I156" si="22">H156*19%</f>
        <v>471412.0400000001</v>
      </c>
      <c r="J156" s="63">
        <f t="shared" ref="J156" si="23">H156+I156</f>
        <v>2952528.0400000005</v>
      </c>
    </row>
    <row r="157" spans="2:10" ht="15.75" thickBot="1" x14ac:dyDescent="0.3"/>
    <row r="158" spans="2:10" ht="15.75" thickBot="1" x14ac:dyDescent="0.3">
      <c r="B158" s="437" t="s">
        <v>204</v>
      </c>
      <c r="C158" s="438"/>
      <c r="D158" s="438"/>
      <c r="E158" s="438"/>
      <c r="F158" s="438"/>
      <c r="G158" s="438"/>
      <c r="H158" s="399" t="s">
        <v>43</v>
      </c>
      <c r="I158" s="400"/>
      <c r="J158" s="401"/>
    </row>
    <row r="159" spans="2:10" x14ac:dyDescent="0.25">
      <c r="B159" s="5" t="s">
        <v>175</v>
      </c>
      <c r="C159" s="5" t="s">
        <v>176</v>
      </c>
      <c r="D159" s="5" t="s">
        <v>177</v>
      </c>
      <c r="E159" s="5" t="s">
        <v>178</v>
      </c>
      <c r="F159" s="5" t="s">
        <v>179</v>
      </c>
      <c r="G159" s="5" t="s">
        <v>180</v>
      </c>
      <c r="H159" s="68" t="s">
        <v>181</v>
      </c>
      <c r="I159" s="68" t="s">
        <v>66</v>
      </c>
      <c r="J159" s="68" t="s">
        <v>182</v>
      </c>
    </row>
    <row r="160" spans="2:10" x14ac:dyDescent="0.25">
      <c r="B160" s="95" t="s">
        <v>183</v>
      </c>
      <c r="C160" s="95" t="s">
        <v>206</v>
      </c>
      <c r="D160" s="97" t="s">
        <v>207</v>
      </c>
      <c r="E160" s="95" t="s">
        <v>186</v>
      </c>
      <c r="F160" s="95" t="s">
        <v>187</v>
      </c>
      <c r="G160" s="95">
        <v>1</v>
      </c>
      <c r="H160" s="66">
        <v>4237200.0000000009</v>
      </c>
      <c r="I160" s="63">
        <f t="shared" ref="I160" si="24">H160*19%</f>
        <v>805068.00000000023</v>
      </c>
      <c r="J160" s="63">
        <f t="shared" ref="J160" si="25">H160+I160</f>
        <v>5042268.0000000009</v>
      </c>
    </row>
    <row r="161" spans="2:10" ht="15.75" thickBot="1" x14ac:dyDescent="0.3"/>
    <row r="162" spans="2:10" ht="15.75" thickBot="1" x14ac:dyDescent="0.3">
      <c r="B162" s="443" t="s">
        <v>208</v>
      </c>
      <c r="C162" s="444"/>
      <c r="D162" s="444"/>
      <c r="E162" s="444"/>
      <c r="F162" s="444"/>
      <c r="G162" s="445"/>
      <c r="H162" s="399" t="s">
        <v>43</v>
      </c>
      <c r="I162" s="400"/>
      <c r="J162" s="401"/>
    </row>
    <row r="163" spans="2:10" x14ac:dyDescent="0.25">
      <c r="B163" s="5" t="s">
        <v>175</v>
      </c>
      <c r="C163" s="5" t="s">
        <v>176</v>
      </c>
      <c r="D163" s="5" t="s">
        <v>177</v>
      </c>
      <c r="E163" s="5" t="s">
        <v>178</v>
      </c>
      <c r="F163" s="5" t="s">
        <v>179</v>
      </c>
      <c r="G163" s="5" t="s">
        <v>180</v>
      </c>
      <c r="H163" s="61" t="s">
        <v>181</v>
      </c>
      <c r="I163" s="61" t="s">
        <v>66</v>
      </c>
      <c r="J163" s="61" t="s">
        <v>182</v>
      </c>
    </row>
    <row r="164" spans="2:10" x14ac:dyDescent="0.25">
      <c r="B164" s="394" t="s">
        <v>209</v>
      </c>
      <c r="C164" s="69" t="s">
        <v>210</v>
      </c>
      <c r="D164" s="97" t="s">
        <v>211</v>
      </c>
      <c r="E164" s="95" t="s">
        <v>186</v>
      </c>
      <c r="F164" s="95" t="s">
        <v>187</v>
      </c>
      <c r="G164" s="95">
        <v>1</v>
      </c>
      <c r="H164" s="66">
        <v>124970.91750000003</v>
      </c>
      <c r="I164" s="70">
        <f>H164*19%</f>
        <v>23744.474325000007</v>
      </c>
      <c r="J164" s="67">
        <f>I164+H164</f>
        <v>148715.39182500003</v>
      </c>
    </row>
    <row r="165" spans="2:10" x14ac:dyDescent="0.25">
      <c r="B165" s="394"/>
      <c r="C165" s="71" t="s">
        <v>212</v>
      </c>
      <c r="D165" s="97" t="s">
        <v>211</v>
      </c>
      <c r="E165" s="95" t="s">
        <v>186</v>
      </c>
      <c r="F165" s="95" t="s">
        <v>187</v>
      </c>
      <c r="G165" s="95">
        <v>1</v>
      </c>
      <c r="H165" s="66">
        <v>97199.602500000023</v>
      </c>
      <c r="I165" s="70">
        <f t="shared" ref="I165:I228" si="26">H165*19%</f>
        <v>18467.924475000003</v>
      </c>
      <c r="J165" s="67">
        <f t="shared" ref="J165:J228" si="27">I165+H165</f>
        <v>115667.52697500003</v>
      </c>
    </row>
    <row r="166" spans="2:10" x14ac:dyDescent="0.25">
      <c r="B166" s="394"/>
      <c r="C166" s="71" t="s">
        <v>213</v>
      </c>
      <c r="D166" s="97" t="s">
        <v>211</v>
      </c>
      <c r="E166" s="95" t="s">
        <v>186</v>
      </c>
      <c r="F166" s="95" t="s">
        <v>187</v>
      </c>
      <c r="G166" s="95">
        <v>1</v>
      </c>
      <c r="H166" s="66">
        <v>24717.000000000007</v>
      </c>
      <c r="I166" s="70">
        <f t="shared" si="26"/>
        <v>4696.2300000000014</v>
      </c>
      <c r="J166" s="67">
        <f t="shared" si="27"/>
        <v>29413.23000000001</v>
      </c>
    </row>
    <row r="167" spans="2:10" x14ac:dyDescent="0.25">
      <c r="B167" s="427" t="s">
        <v>214</v>
      </c>
      <c r="C167" s="69" t="s">
        <v>215</v>
      </c>
      <c r="D167" s="97" t="s">
        <v>211</v>
      </c>
      <c r="E167" s="95" t="s">
        <v>186</v>
      </c>
      <c r="F167" s="95" t="s">
        <v>187</v>
      </c>
      <c r="G167" s="95">
        <v>1</v>
      </c>
      <c r="H167" s="66">
        <v>38879.841000000015</v>
      </c>
      <c r="I167" s="70">
        <f t="shared" si="26"/>
        <v>7387.1697900000026</v>
      </c>
      <c r="J167" s="67">
        <f t="shared" si="27"/>
        <v>46267.010790000015</v>
      </c>
    </row>
    <row r="168" spans="2:10" x14ac:dyDescent="0.25">
      <c r="B168" s="428"/>
      <c r="C168" s="69" t="s">
        <v>216</v>
      </c>
      <c r="D168" s="97" t="s">
        <v>211</v>
      </c>
      <c r="E168" s="95" t="s">
        <v>186</v>
      </c>
      <c r="F168" s="95" t="s">
        <v>187</v>
      </c>
      <c r="G168" s="95">
        <v>1</v>
      </c>
      <c r="H168" s="66">
        <v>28326.741300000005</v>
      </c>
      <c r="I168" s="70">
        <f t="shared" si="26"/>
        <v>5382.0808470000011</v>
      </c>
      <c r="J168" s="67">
        <f t="shared" si="27"/>
        <v>33708.822147000006</v>
      </c>
    </row>
    <row r="169" spans="2:10" x14ac:dyDescent="0.25">
      <c r="B169" s="429"/>
      <c r="C169" s="69" t="s">
        <v>217</v>
      </c>
      <c r="D169" s="97" t="s">
        <v>211</v>
      </c>
      <c r="E169" s="95" t="s">
        <v>186</v>
      </c>
      <c r="F169" s="95" t="s">
        <v>187</v>
      </c>
      <c r="G169" s="95">
        <v>1</v>
      </c>
      <c r="H169" s="66">
        <v>23231.861400000005</v>
      </c>
      <c r="I169" s="70">
        <f t="shared" si="26"/>
        <v>4414.0536660000007</v>
      </c>
      <c r="J169" s="67">
        <f t="shared" si="27"/>
        <v>27645.915066000005</v>
      </c>
    </row>
    <row r="170" spans="2:10" x14ac:dyDescent="0.25">
      <c r="B170" s="432" t="s">
        <v>218</v>
      </c>
      <c r="C170" s="13" t="s">
        <v>219</v>
      </c>
      <c r="D170" s="97" t="s">
        <v>211</v>
      </c>
      <c r="E170" s="95" t="s">
        <v>186</v>
      </c>
      <c r="F170" s="95" t="s">
        <v>187</v>
      </c>
      <c r="G170" s="95">
        <v>1</v>
      </c>
      <c r="H170" s="66">
        <v>35253.504000000015</v>
      </c>
      <c r="I170" s="70">
        <f t="shared" si="26"/>
        <v>6698.1657600000026</v>
      </c>
      <c r="J170" s="67">
        <f t="shared" si="27"/>
        <v>41951.669760000019</v>
      </c>
    </row>
    <row r="171" spans="2:10" x14ac:dyDescent="0.25">
      <c r="B171" s="433"/>
      <c r="C171" s="13" t="s">
        <v>220</v>
      </c>
      <c r="D171" s="97" t="s">
        <v>211</v>
      </c>
      <c r="E171" s="95" t="s">
        <v>186</v>
      </c>
      <c r="F171" s="95" t="s">
        <v>187</v>
      </c>
      <c r="G171" s="95">
        <v>1</v>
      </c>
      <c r="H171" s="66">
        <v>41379.435900000011</v>
      </c>
      <c r="I171" s="70">
        <f t="shared" si="26"/>
        <v>7862.092821000002</v>
      </c>
      <c r="J171" s="67">
        <f t="shared" si="27"/>
        <v>49241.52872100001</v>
      </c>
    </row>
    <row r="172" spans="2:10" x14ac:dyDescent="0.25">
      <c r="B172" s="434"/>
      <c r="C172" s="13" t="s">
        <v>221</v>
      </c>
      <c r="D172" s="97" t="s">
        <v>211</v>
      </c>
      <c r="E172" s="95" t="s">
        <v>186</v>
      </c>
      <c r="F172" s="95" t="s">
        <v>187</v>
      </c>
      <c r="G172" s="95">
        <v>1</v>
      </c>
      <c r="H172" s="66">
        <v>23231.861400000005</v>
      </c>
      <c r="I172" s="70">
        <f t="shared" si="26"/>
        <v>4414.0536660000007</v>
      </c>
      <c r="J172" s="67">
        <f t="shared" si="27"/>
        <v>27645.915066000005</v>
      </c>
    </row>
    <row r="173" spans="2:10" x14ac:dyDescent="0.25">
      <c r="B173" s="418" t="s">
        <v>222</v>
      </c>
      <c r="C173" s="69" t="s">
        <v>223</v>
      </c>
      <c r="D173" s="97" t="s">
        <v>211</v>
      </c>
      <c r="E173" s="95" t="s">
        <v>186</v>
      </c>
      <c r="F173" s="95" t="s">
        <v>187</v>
      </c>
      <c r="G173" s="95">
        <v>1</v>
      </c>
      <c r="H173" s="66">
        <v>24994.183500000014</v>
      </c>
      <c r="I173" s="70">
        <f t="shared" si="26"/>
        <v>4748.8948650000029</v>
      </c>
      <c r="J173" s="67">
        <f t="shared" si="27"/>
        <v>29743.078365000016</v>
      </c>
    </row>
    <row r="174" spans="2:10" x14ac:dyDescent="0.25">
      <c r="B174" s="419"/>
      <c r="C174" s="69" t="s">
        <v>224</v>
      </c>
      <c r="D174" s="97" t="s">
        <v>211</v>
      </c>
      <c r="E174" s="95" t="s">
        <v>186</v>
      </c>
      <c r="F174" s="95" t="s">
        <v>187</v>
      </c>
      <c r="G174" s="95">
        <v>1</v>
      </c>
      <c r="H174" s="66">
        <v>14163.547200000005</v>
      </c>
      <c r="I174" s="70">
        <f t="shared" si="26"/>
        <v>2691.0739680000011</v>
      </c>
      <c r="J174" s="67">
        <f t="shared" si="27"/>
        <v>16854.621168000005</v>
      </c>
    </row>
    <row r="175" spans="2:10" x14ac:dyDescent="0.25">
      <c r="B175" s="420"/>
      <c r="C175" s="69" t="s">
        <v>225</v>
      </c>
      <c r="D175" s="97" t="s">
        <v>211</v>
      </c>
      <c r="E175" s="95" t="s">
        <v>186</v>
      </c>
      <c r="F175" s="95" t="s">
        <v>187</v>
      </c>
      <c r="G175" s="95">
        <v>1</v>
      </c>
      <c r="H175" s="66">
        <v>32214.725400000007</v>
      </c>
      <c r="I175" s="70">
        <f t="shared" si="26"/>
        <v>6120.7978260000009</v>
      </c>
      <c r="J175" s="67">
        <f t="shared" si="27"/>
        <v>38335.523226000005</v>
      </c>
    </row>
    <row r="176" spans="2:10" x14ac:dyDescent="0.25">
      <c r="B176" s="435" t="s">
        <v>226</v>
      </c>
      <c r="C176" s="13" t="s">
        <v>227</v>
      </c>
      <c r="D176" s="97" t="s">
        <v>211</v>
      </c>
      <c r="E176" s="95" t="s">
        <v>186</v>
      </c>
      <c r="F176" s="95" t="s">
        <v>187</v>
      </c>
      <c r="G176" s="95">
        <v>1</v>
      </c>
      <c r="H176" s="66">
        <v>40506.219600000011</v>
      </c>
      <c r="I176" s="70">
        <f t="shared" si="26"/>
        <v>7696.1817240000019</v>
      </c>
      <c r="J176" s="67">
        <f t="shared" si="27"/>
        <v>48202.401324000013</v>
      </c>
    </row>
    <row r="177" spans="2:10" x14ac:dyDescent="0.25">
      <c r="B177" s="435"/>
      <c r="C177" s="13" t="s">
        <v>228</v>
      </c>
      <c r="D177" s="97" t="s">
        <v>211</v>
      </c>
      <c r="E177" s="95" t="s">
        <v>186</v>
      </c>
      <c r="F177" s="95" t="s">
        <v>187</v>
      </c>
      <c r="G177" s="95">
        <v>1</v>
      </c>
      <c r="H177" s="66">
        <v>25816.906500000008</v>
      </c>
      <c r="I177" s="70">
        <f t="shared" si="26"/>
        <v>4905.2122350000018</v>
      </c>
      <c r="J177" s="67">
        <f t="shared" si="27"/>
        <v>30722.118735000011</v>
      </c>
    </row>
    <row r="178" spans="2:10" x14ac:dyDescent="0.25">
      <c r="B178" s="435"/>
      <c r="C178" s="13" t="s">
        <v>229</v>
      </c>
      <c r="D178" s="97" t="s">
        <v>211</v>
      </c>
      <c r="E178" s="95" t="s">
        <v>186</v>
      </c>
      <c r="F178" s="95" t="s">
        <v>187</v>
      </c>
      <c r="G178" s="95">
        <v>1</v>
      </c>
      <c r="H178" s="66">
        <v>22772.478300000006</v>
      </c>
      <c r="I178" s="70">
        <f t="shared" si="26"/>
        <v>4326.7708770000008</v>
      </c>
      <c r="J178" s="67">
        <f t="shared" si="27"/>
        <v>27099.249177000005</v>
      </c>
    </row>
    <row r="179" spans="2:10" x14ac:dyDescent="0.25">
      <c r="B179" s="436" t="s">
        <v>230</v>
      </c>
      <c r="C179" s="69" t="s">
        <v>231</v>
      </c>
      <c r="D179" s="97" t="s">
        <v>211</v>
      </c>
      <c r="E179" s="95" t="s">
        <v>186</v>
      </c>
      <c r="F179" s="95" t="s">
        <v>187</v>
      </c>
      <c r="G179" s="95">
        <v>1</v>
      </c>
      <c r="H179" s="66">
        <v>52965.000000000015</v>
      </c>
      <c r="I179" s="70">
        <f t="shared" si="26"/>
        <v>10063.350000000002</v>
      </c>
      <c r="J179" s="67">
        <f t="shared" si="27"/>
        <v>63028.35000000002</v>
      </c>
    </row>
    <row r="180" spans="2:10" x14ac:dyDescent="0.25">
      <c r="B180" s="436"/>
      <c r="C180" s="69" t="s">
        <v>232</v>
      </c>
      <c r="D180" s="97" t="s">
        <v>211</v>
      </c>
      <c r="E180" s="95" t="s">
        <v>186</v>
      </c>
      <c r="F180" s="95" t="s">
        <v>187</v>
      </c>
      <c r="G180" s="95">
        <v>1</v>
      </c>
      <c r="H180" s="66">
        <v>32622.909000000011</v>
      </c>
      <c r="I180" s="70">
        <f t="shared" si="26"/>
        <v>6198.3527100000019</v>
      </c>
      <c r="J180" s="67">
        <f t="shared" si="27"/>
        <v>38821.261710000013</v>
      </c>
    </row>
    <row r="181" spans="2:10" x14ac:dyDescent="0.25">
      <c r="B181" s="436"/>
      <c r="C181" s="69" t="s">
        <v>233</v>
      </c>
      <c r="D181" s="97" t="s">
        <v>211</v>
      </c>
      <c r="E181" s="95" t="s">
        <v>186</v>
      </c>
      <c r="F181" s="95" t="s">
        <v>187</v>
      </c>
      <c r="G181" s="95">
        <v>1</v>
      </c>
      <c r="H181" s="66">
        <v>26105.036100000005</v>
      </c>
      <c r="I181" s="70">
        <f t="shared" si="26"/>
        <v>4959.9568590000008</v>
      </c>
      <c r="J181" s="67">
        <f t="shared" si="27"/>
        <v>31064.992959000007</v>
      </c>
    </row>
    <row r="182" spans="2:10" x14ac:dyDescent="0.25">
      <c r="B182" s="421" t="s">
        <v>234</v>
      </c>
      <c r="C182" s="13" t="s">
        <v>235</v>
      </c>
      <c r="D182" s="97" t="s">
        <v>211</v>
      </c>
      <c r="E182" s="95" t="s">
        <v>186</v>
      </c>
      <c r="F182" s="95" t="s">
        <v>187</v>
      </c>
      <c r="G182" s="95">
        <v>1</v>
      </c>
      <c r="H182" s="66">
        <v>24994.183500000014</v>
      </c>
      <c r="I182" s="70">
        <f t="shared" si="26"/>
        <v>4748.8948650000029</v>
      </c>
      <c r="J182" s="67">
        <f t="shared" si="27"/>
        <v>29743.078365000016</v>
      </c>
    </row>
    <row r="183" spans="2:10" x14ac:dyDescent="0.25">
      <c r="B183" s="423"/>
      <c r="C183" s="13" t="s">
        <v>236</v>
      </c>
      <c r="D183" s="97" t="s">
        <v>211</v>
      </c>
      <c r="E183" s="95" t="s">
        <v>186</v>
      </c>
      <c r="F183" s="95" t="s">
        <v>187</v>
      </c>
      <c r="G183" s="95">
        <v>1</v>
      </c>
      <c r="H183" s="66">
        <v>45903.000000000015</v>
      </c>
      <c r="I183" s="70">
        <f t="shared" si="26"/>
        <v>8721.5700000000033</v>
      </c>
      <c r="J183" s="67">
        <f t="shared" si="27"/>
        <v>54624.570000000022</v>
      </c>
    </row>
    <row r="184" spans="2:10" x14ac:dyDescent="0.25">
      <c r="B184" s="422"/>
      <c r="C184" s="13" t="s">
        <v>237</v>
      </c>
      <c r="D184" s="97" t="s">
        <v>211</v>
      </c>
      <c r="E184" s="95" t="s">
        <v>186</v>
      </c>
      <c r="F184" s="95" t="s">
        <v>187</v>
      </c>
      <c r="G184" s="95">
        <v>1</v>
      </c>
      <c r="H184" s="66">
        <v>27771.315000000006</v>
      </c>
      <c r="I184" s="70">
        <f t="shared" si="26"/>
        <v>5276.5498500000012</v>
      </c>
      <c r="J184" s="67">
        <f t="shared" si="27"/>
        <v>33047.864850000005</v>
      </c>
    </row>
    <row r="185" spans="2:10" x14ac:dyDescent="0.25">
      <c r="B185" s="418" t="s">
        <v>238</v>
      </c>
      <c r="C185" s="69" t="s">
        <v>239</v>
      </c>
      <c r="D185" s="97" t="s">
        <v>211</v>
      </c>
      <c r="E185" s="95" t="s">
        <v>186</v>
      </c>
      <c r="F185" s="95" t="s">
        <v>187</v>
      </c>
      <c r="G185" s="95">
        <v>1</v>
      </c>
      <c r="H185" s="66">
        <v>21344.895000000008</v>
      </c>
      <c r="I185" s="70">
        <f t="shared" si="26"/>
        <v>4055.5300500000017</v>
      </c>
      <c r="J185" s="67">
        <f t="shared" si="27"/>
        <v>25400.425050000009</v>
      </c>
    </row>
    <row r="186" spans="2:10" x14ac:dyDescent="0.25">
      <c r="B186" s="419"/>
      <c r="C186" s="69" t="s">
        <v>240</v>
      </c>
      <c r="D186" s="97" t="s">
        <v>211</v>
      </c>
      <c r="E186" s="95" t="s">
        <v>186</v>
      </c>
      <c r="F186" s="95" t="s">
        <v>187</v>
      </c>
      <c r="G186" s="95">
        <v>1</v>
      </c>
      <c r="H186" s="66">
        <v>21344.895000000008</v>
      </c>
      <c r="I186" s="70">
        <f t="shared" si="26"/>
        <v>4055.5300500000017</v>
      </c>
      <c r="J186" s="67">
        <f t="shared" si="27"/>
        <v>25400.425050000009</v>
      </c>
    </row>
    <row r="187" spans="2:10" x14ac:dyDescent="0.25">
      <c r="B187" s="420"/>
      <c r="C187" s="69" t="s">
        <v>241</v>
      </c>
      <c r="D187" s="97" t="s">
        <v>211</v>
      </c>
      <c r="E187" s="95" t="s">
        <v>186</v>
      </c>
      <c r="F187" s="95" t="s">
        <v>187</v>
      </c>
      <c r="G187" s="95">
        <v>1</v>
      </c>
      <c r="H187" s="66">
        <v>27493.77840000001</v>
      </c>
      <c r="I187" s="70">
        <f t="shared" si="26"/>
        <v>5223.8178960000023</v>
      </c>
      <c r="J187" s="67">
        <f t="shared" si="27"/>
        <v>32717.596296000011</v>
      </c>
    </row>
    <row r="188" spans="2:10" x14ac:dyDescent="0.25">
      <c r="B188" s="421" t="s">
        <v>242</v>
      </c>
      <c r="C188" s="13" t="s">
        <v>243</v>
      </c>
      <c r="D188" s="97" t="s">
        <v>211</v>
      </c>
      <c r="E188" s="95" t="s">
        <v>186</v>
      </c>
      <c r="F188" s="95" t="s">
        <v>187</v>
      </c>
      <c r="G188" s="95">
        <v>1</v>
      </c>
      <c r="H188" s="66">
        <v>44434.104000000021</v>
      </c>
      <c r="I188" s="70">
        <f t="shared" si="26"/>
        <v>8442.4797600000038</v>
      </c>
      <c r="J188" s="67">
        <f t="shared" si="27"/>
        <v>52876.583760000023</v>
      </c>
    </row>
    <row r="189" spans="2:10" x14ac:dyDescent="0.25">
      <c r="B189" s="422"/>
      <c r="C189" s="13" t="s">
        <v>244</v>
      </c>
      <c r="D189" s="97" t="s">
        <v>211</v>
      </c>
      <c r="E189" s="95" t="s">
        <v>186</v>
      </c>
      <c r="F189" s="95" t="s">
        <v>187</v>
      </c>
      <c r="G189" s="95">
        <v>1</v>
      </c>
      <c r="H189" s="66">
        <v>42372.000000000015</v>
      </c>
      <c r="I189" s="70">
        <f t="shared" si="26"/>
        <v>8050.680000000003</v>
      </c>
      <c r="J189" s="67">
        <f t="shared" si="27"/>
        <v>50422.680000000015</v>
      </c>
    </row>
    <row r="190" spans="2:10" x14ac:dyDescent="0.25">
      <c r="B190" s="418" t="s">
        <v>245</v>
      </c>
      <c r="C190" s="69" t="s">
        <v>246</v>
      </c>
      <c r="D190" s="97" t="s">
        <v>211</v>
      </c>
      <c r="E190" s="95" t="s">
        <v>186</v>
      </c>
      <c r="F190" s="95" t="s">
        <v>187</v>
      </c>
      <c r="G190" s="95">
        <v>1</v>
      </c>
      <c r="H190" s="66">
        <v>58319.761500000015</v>
      </c>
      <c r="I190" s="70">
        <f t="shared" si="26"/>
        <v>11080.754685000004</v>
      </c>
      <c r="J190" s="67">
        <f t="shared" si="27"/>
        <v>69400.516185000015</v>
      </c>
    </row>
    <row r="191" spans="2:10" x14ac:dyDescent="0.25">
      <c r="B191" s="420"/>
      <c r="C191" s="69" t="s">
        <v>247</v>
      </c>
      <c r="D191" s="97" t="s">
        <v>211</v>
      </c>
      <c r="E191" s="95" t="s">
        <v>186</v>
      </c>
      <c r="F191" s="95" t="s">
        <v>187</v>
      </c>
      <c r="G191" s="95">
        <v>1</v>
      </c>
      <c r="H191" s="66">
        <v>58319.761500000015</v>
      </c>
      <c r="I191" s="70">
        <f t="shared" si="26"/>
        <v>11080.754685000004</v>
      </c>
      <c r="J191" s="67">
        <f t="shared" si="27"/>
        <v>69400.516185000015</v>
      </c>
    </row>
    <row r="192" spans="2:10" x14ac:dyDescent="0.25">
      <c r="B192" s="421" t="s">
        <v>248</v>
      </c>
      <c r="C192" s="13" t="s">
        <v>249</v>
      </c>
      <c r="D192" s="97" t="s">
        <v>211</v>
      </c>
      <c r="E192" s="95" t="s">
        <v>186</v>
      </c>
      <c r="F192" s="95" t="s">
        <v>187</v>
      </c>
      <c r="G192" s="95">
        <v>1</v>
      </c>
      <c r="H192" s="66">
        <v>35825.172900000012</v>
      </c>
      <c r="I192" s="70">
        <f t="shared" si="26"/>
        <v>6806.7828510000027</v>
      </c>
      <c r="J192" s="67">
        <f t="shared" si="27"/>
        <v>42631.955751000016</v>
      </c>
    </row>
    <row r="193" spans="2:10" x14ac:dyDescent="0.25">
      <c r="B193" s="423"/>
      <c r="C193" s="13" t="s">
        <v>250</v>
      </c>
      <c r="D193" s="97" t="s">
        <v>211</v>
      </c>
      <c r="E193" s="95" t="s">
        <v>186</v>
      </c>
      <c r="F193" s="95" t="s">
        <v>187</v>
      </c>
      <c r="G193" s="95">
        <v>1</v>
      </c>
      <c r="H193" s="66">
        <v>40824.009600000012</v>
      </c>
      <c r="I193" s="70">
        <f t="shared" si="26"/>
        <v>7756.5618240000022</v>
      </c>
      <c r="J193" s="67">
        <f t="shared" si="27"/>
        <v>48580.571424000016</v>
      </c>
    </row>
    <row r="194" spans="2:10" x14ac:dyDescent="0.25">
      <c r="B194" s="422"/>
      <c r="C194" s="13" t="s">
        <v>251</v>
      </c>
      <c r="D194" s="97" t="s">
        <v>211</v>
      </c>
      <c r="E194" s="95" t="s">
        <v>186</v>
      </c>
      <c r="F194" s="95" t="s">
        <v>187</v>
      </c>
      <c r="G194" s="95">
        <v>1</v>
      </c>
      <c r="H194" s="66">
        <v>32214.725400000007</v>
      </c>
      <c r="I194" s="70">
        <f t="shared" si="26"/>
        <v>6120.7978260000009</v>
      </c>
      <c r="J194" s="67">
        <f t="shared" si="27"/>
        <v>38335.523226000005</v>
      </c>
    </row>
    <row r="195" spans="2:10" x14ac:dyDescent="0.25">
      <c r="B195" s="418" t="s">
        <v>252</v>
      </c>
      <c r="C195" s="69" t="s">
        <v>221</v>
      </c>
      <c r="D195" s="97" t="s">
        <v>211</v>
      </c>
      <c r="E195" s="95" t="s">
        <v>186</v>
      </c>
      <c r="F195" s="95" t="s">
        <v>187</v>
      </c>
      <c r="G195" s="95">
        <v>1</v>
      </c>
      <c r="H195" s="66">
        <v>23231.861400000005</v>
      </c>
      <c r="I195" s="70">
        <f t="shared" si="26"/>
        <v>4414.0536660000007</v>
      </c>
      <c r="J195" s="67">
        <f t="shared" si="27"/>
        <v>27645.915066000005</v>
      </c>
    </row>
    <row r="196" spans="2:10" x14ac:dyDescent="0.25">
      <c r="B196" s="419"/>
      <c r="C196" s="69" t="s">
        <v>253</v>
      </c>
      <c r="D196" s="97" t="s">
        <v>211</v>
      </c>
      <c r="E196" s="95" t="s">
        <v>186</v>
      </c>
      <c r="F196" s="95" t="s">
        <v>187</v>
      </c>
      <c r="G196" s="95">
        <v>1</v>
      </c>
      <c r="H196" s="66">
        <v>22217.052000000011</v>
      </c>
      <c r="I196" s="70">
        <f t="shared" si="26"/>
        <v>4221.2398800000019</v>
      </c>
      <c r="J196" s="67">
        <f t="shared" si="27"/>
        <v>26438.291880000012</v>
      </c>
    </row>
    <row r="197" spans="2:10" x14ac:dyDescent="0.25">
      <c r="B197" s="420"/>
      <c r="C197" s="69" t="s">
        <v>254</v>
      </c>
      <c r="D197" s="97" t="s">
        <v>211</v>
      </c>
      <c r="E197" s="95" t="s">
        <v>186</v>
      </c>
      <c r="F197" s="95" t="s">
        <v>187</v>
      </c>
      <c r="G197" s="95">
        <v>1</v>
      </c>
      <c r="H197" s="66">
        <v>28604.631000000008</v>
      </c>
      <c r="I197" s="70">
        <f t="shared" si="26"/>
        <v>5434.879890000002</v>
      </c>
      <c r="J197" s="67">
        <f t="shared" si="27"/>
        <v>34039.510890000012</v>
      </c>
    </row>
    <row r="198" spans="2:10" x14ac:dyDescent="0.25">
      <c r="B198" s="421" t="s">
        <v>255</v>
      </c>
      <c r="C198" s="13" t="s">
        <v>221</v>
      </c>
      <c r="D198" s="97" t="s">
        <v>211</v>
      </c>
      <c r="E198" s="95" t="s">
        <v>186</v>
      </c>
      <c r="F198" s="95" t="s">
        <v>187</v>
      </c>
      <c r="G198" s="95">
        <v>1</v>
      </c>
      <c r="H198" s="66">
        <v>23883.330900000012</v>
      </c>
      <c r="I198" s="70">
        <f t="shared" si="26"/>
        <v>4537.8328710000023</v>
      </c>
      <c r="J198" s="67">
        <f t="shared" si="27"/>
        <v>28421.163771000014</v>
      </c>
    </row>
    <row r="199" spans="2:10" x14ac:dyDescent="0.25">
      <c r="B199" s="423"/>
      <c r="C199" s="13" t="s">
        <v>256</v>
      </c>
      <c r="D199" s="97" t="s">
        <v>211</v>
      </c>
      <c r="E199" s="95" t="s">
        <v>186</v>
      </c>
      <c r="F199" s="95" t="s">
        <v>187</v>
      </c>
      <c r="G199" s="95">
        <v>1</v>
      </c>
      <c r="H199" s="66">
        <v>30548.446500000009</v>
      </c>
      <c r="I199" s="70">
        <f t="shared" si="26"/>
        <v>5804.2048350000014</v>
      </c>
      <c r="J199" s="67">
        <f t="shared" si="27"/>
        <v>36352.65133500001</v>
      </c>
    </row>
    <row r="200" spans="2:10" x14ac:dyDescent="0.25">
      <c r="B200" s="422"/>
      <c r="C200" s="13" t="s">
        <v>257</v>
      </c>
      <c r="D200" s="97" t="s">
        <v>211</v>
      </c>
      <c r="E200" s="95" t="s">
        <v>186</v>
      </c>
      <c r="F200" s="95" t="s">
        <v>187</v>
      </c>
      <c r="G200" s="95">
        <v>1</v>
      </c>
      <c r="H200" s="66">
        <v>42414.372000000018</v>
      </c>
      <c r="I200" s="70">
        <f t="shared" si="26"/>
        <v>8058.7306800000033</v>
      </c>
      <c r="J200" s="67">
        <f t="shared" si="27"/>
        <v>50473.102680000018</v>
      </c>
    </row>
    <row r="201" spans="2:10" x14ac:dyDescent="0.25">
      <c r="B201" s="418" t="s">
        <v>258</v>
      </c>
      <c r="C201" s="69" t="s">
        <v>259</v>
      </c>
      <c r="D201" s="97" t="s">
        <v>211</v>
      </c>
      <c r="E201" s="95" t="s">
        <v>186</v>
      </c>
      <c r="F201" s="95" t="s">
        <v>187</v>
      </c>
      <c r="G201" s="95">
        <v>1</v>
      </c>
      <c r="H201" s="66">
        <v>27771.315000000006</v>
      </c>
      <c r="I201" s="70">
        <f t="shared" si="26"/>
        <v>5276.5498500000012</v>
      </c>
      <c r="J201" s="67">
        <f t="shared" si="27"/>
        <v>33047.864850000005</v>
      </c>
    </row>
    <row r="202" spans="2:10" x14ac:dyDescent="0.25">
      <c r="B202" s="419"/>
      <c r="C202" s="69" t="s">
        <v>260</v>
      </c>
      <c r="D202" s="97" t="s">
        <v>211</v>
      </c>
      <c r="E202" s="95" t="s">
        <v>186</v>
      </c>
      <c r="F202" s="95" t="s">
        <v>187</v>
      </c>
      <c r="G202" s="95">
        <v>1</v>
      </c>
      <c r="H202" s="66">
        <v>17602.741200000004</v>
      </c>
      <c r="I202" s="70">
        <f t="shared" si="26"/>
        <v>3344.5208280000006</v>
      </c>
      <c r="J202" s="67">
        <f t="shared" si="27"/>
        <v>20947.262028000005</v>
      </c>
    </row>
    <row r="203" spans="2:10" x14ac:dyDescent="0.25">
      <c r="B203" s="420"/>
      <c r="C203" s="69" t="s">
        <v>261</v>
      </c>
      <c r="D203" s="97" t="s">
        <v>211</v>
      </c>
      <c r="E203" s="95" t="s">
        <v>186</v>
      </c>
      <c r="F203" s="95" t="s">
        <v>187</v>
      </c>
      <c r="G203" s="95">
        <v>1</v>
      </c>
      <c r="H203" s="66">
        <v>30191.462400000004</v>
      </c>
      <c r="I203" s="70">
        <f t="shared" si="26"/>
        <v>5736.377856000001</v>
      </c>
      <c r="J203" s="67">
        <f t="shared" si="27"/>
        <v>35927.840256000003</v>
      </c>
    </row>
    <row r="204" spans="2:10" x14ac:dyDescent="0.25">
      <c r="B204" s="421" t="s">
        <v>262</v>
      </c>
      <c r="C204" s="13" t="s">
        <v>221</v>
      </c>
      <c r="D204" s="97" t="s">
        <v>211</v>
      </c>
      <c r="E204" s="95" t="s">
        <v>186</v>
      </c>
      <c r="F204" s="95" t="s">
        <v>187</v>
      </c>
      <c r="G204" s="95">
        <v>1</v>
      </c>
      <c r="H204" s="66">
        <v>23231.861400000005</v>
      </c>
      <c r="I204" s="70">
        <f t="shared" si="26"/>
        <v>4414.0536660000007</v>
      </c>
      <c r="J204" s="67">
        <f t="shared" si="27"/>
        <v>27645.915066000005</v>
      </c>
    </row>
    <row r="205" spans="2:10" x14ac:dyDescent="0.25">
      <c r="B205" s="422"/>
      <c r="C205" s="13" t="s">
        <v>263</v>
      </c>
      <c r="D205" s="97" t="s">
        <v>211</v>
      </c>
      <c r="E205" s="95" t="s">
        <v>186</v>
      </c>
      <c r="F205" s="95" t="s">
        <v>187</v>
      </c>
      <c r="G205" s="95">
        <v>1</v>
      </c>
      <c r="H205" s="66">
        <v>17902.170000000006</v>
      </c>
      <c r="I205" s="70">
        <f t="shared" si="26"/>
        <v>3401.4123000000009</v>
      </c>
      <c r="J205" s="67">
        <f t="shared" si="27"/>
        <v>21303.582300000005</v>
      </c>
    </row>
    <row r="206" spans="2:10" x14ac:dyDescent="0.25">
      <c r="B206" s="418" t="s">
        <v>264</v>
      </c>
      <c r="C206" s="69" t="s">
        <v>265</v>
      </c>
      <c r="D206" s="97" t="s">
        <v>211</v>
      </c>
      <c r="E206" s="95" t="s">
        <v>186</v>
      </c>
      <c r="F206" s="95" t="s">
        <v>187</v>
      </c>
      <c r="G206" s="95">
        <v>1</v>
      </c>
      <c r="H206" s="66">
        <v>23231.861400000005</v>
      </c>
      <c r="I206" s="70">
        <f t="shared" si="26"/>
        <v>4414.0536660000007</v>
      </c>
      <c r="J206" s="67">
        <f t="shared" si="27"/>
        <v>27645.915066000005</v>
      </c>
    </row>
    <row r="207" spans="2:10" x14ac:dyDescent="0.25">
      <c r="B207" s="420"/>
      <c r="C207" s="69" t="s">
        <v>266</v>
      </c>
      <c r="D207" s="97" t="s">
        <v>211</v>
      </c>
      <c r="E207" s="95" t="s">
        <v>186</v>
      </c>
      <c r="F207" s="95" t="s">
        <v>187</v>
      </c>
      <c r="G207" s="95">
        <v>1</v>
      </c>
      <c r="H207" s="66">
        <v>33048.041400000009</v>
      </c>
      <c r="I207" s="70">
        <f t="shared" si="26"/>
        <v>6279.1278660000016</v>
      </c>
      <c r="J207" s="67">
        <f t="shared" si="27"/>
        <v>39327.169266000012</v>
      </c>
    </row>
    <row r="208" spans="2:10" x14ac:dyDescent="0.25">
      <c r="B208" s="421" t="s">
        <v>267</v>
      </c>
      <c r="C208" s="13" t="s">
        <v>268</v>
      </c>
      <c r="D208" s="97" t="s">
        <v>211</v>
      </c>
      <c r="E208" s="95" t="s">
        <v>186</v>
      </c>
      <c r="F208" s="95" t="s">
        <v>187</v>
      </c>
      <c r="G208" s="95">
        <v>1</v>
      </c>
      <c r="H208" s="66">
        <v>34427.250000000007</v>
      </c>
      <c r="I208" s="70">
        <f t="shared" si="26"/>
        <v>6541.1775000000016</v>
      </c>
      <c r="J208" s="67">
        <f t="shared" si="27"/>
        <v>40968.427500000005</v>
      </c>
    </row>
    <row r="209" spans="2:10" x14ac:dyDescent="0.25">
      <c r="B209" s="423"/>
      <c r="C209" s="13" t="s">
        <v>269</v>
      </c>
      <c r="D209" s="97" t="s">
        <v>211</v>
      </c>
      <c r="E209" s="95" t="s">
        <v>186</v>
      </c>
      <c r="F209" s="95" t="s">
        <v>187</v>
      </c>
      <c r="G209" s="95">
        <v>1</v>
      </c>
      <c r="H209" s="66">
        <v>54431.777400000014</v>
      </c>
      <c r="I209" s="70">
        <f t="shared" si="26"/>
        <v>10342.037706000003</v>
      </c>
      <c r="J209" s="67">
        <f t="shared" si="27"/>
        <v>64773.815106000016</v>
      </c>
    </row>
    <row r="210" spans="2:10" x14ac:dyDescent="0.25">
      <c r="B210" s="422"/>
      <c r="C210" s="13" t="s">
        <v>270</v>
      </c>
      <c r="D210" s="97" t="s">
        <v>211</v>
      </c>
      <c r="E210" s="95" t="s">
        <v>186</v>
      </c>
      <c r="F210" s="95" t="s">
        <v>187</v>
      </c>
      <c r="G210" s="95">
        <v>1</v>
      </c>
      <c r="H210" s="66">
        <v>37768.988400000017</v>
      </c>
      <c r="I210" s="70">
        <f t="shared" si="26"/>
        <v>7176.107796000003</v>
      </c>
      <c r="J210" s="67">
        <f t="shared" si="27"/>
        <v>44945.09619600002</v>
      </c>
    </row>
    <row r="211" spans="2:10" x14ac:dyDescent="0.25">
      <c r="B211" s="418" t="s">
        <v>271</v>
      </c>
      <c r="C211" s="69" t="s">
        <v>221</v>
      </c>
      <c r="D211" s="97" t="s">
        <v>211</v>
      </c>
      <c r="E211" s="95" t="s">
        <v>186</v>
      </c>
      <c r="F211" s="95" t="s">
        <v>187</v>
      </c>
      <c r="G211" s="95">
        <v>1</v>
      </c>
      <c r="H211" s="66">
        <v>23048.249400000008</v>
      </c>
      <c r="I211" s="70">
        <f t="shared" si="26"/>
        <v>4379.1673860000019</v>
      </c>
      <c r="J211" s="67">
        <f t="shared" si="27"/>
        <v>27427.416786000009</v>
      </c>
    </row>
    <row r="212" spans="2:10" x14ac:dyDescent="0.25">
      <c r="B212" s="419"/>
      <c r="C212" s="69" t="s">
        <v>272</v>
      </c>
      <c r="D212" s="97" t="s">
        <v>211</v>
      </c>
      <c r="E212" s="95" t="s">
        <v>186</v>
      </c>
      <c r="F212" s="95" t="s">
        <v>187</v>
      </c>
      <c r="G212" s="95">
        <v>1</v>
      </c>
      <c r="H212" s="66">
        <v>40588.845000000008</v>
      </c>
      <c r="I212" s="70">
        <f t="shared" si="26"/>
        <v>7711.8805500000017</v>
      </c>
      <c r="J212" s="67">
        <f t="shared" si="27"/>
        <v>48300.72555000001</v>
      </c>
    </row>
    <row r="213" spans="2:10" x14ac:dyDescent="0.25">
      <c r="B213" s="420"/>
      <c r="C213" s="69" t="s">
        <v>273</v>
      </c>
      <c r="D213" s="97" t="s">
        <v>211</v>
      </c>
      <c r="E213" s="95" t="s">
        <v>186</v>
      </c>
      <c r="F213" s="95" t="s">
        <v>187</v>
      </c>
      <c r="G213" s="95">
        <v>1</v>
      </c>
      <c r="H213" s="66">
        <v>19162.383900000004</v>
      </c>
      <c r="I213" s="70">
        <f t="shared" si="26"/>
        <v>3640.852941000001</v>
      </c>
      <c r="J213" s="67">
        <f t="shared" si="27"/>
        <v>22803.236841000005</v>
      </c>
    </row>
    <row r="214" spans="2:10" x14ac:dyDescent="0.25">
      <c r="B214" s="421" t="s">
        <v>274</v>
      </c>
      <c r="C214" s="13" t="s">
        <v>275</v>
      </c>
      <c r="D214" s="97" t="s">
        <v>211</v>
      </c>
      <c r="E214" s="95" t="s">
        <v>186</v>
      </c>
      <c r="F214" s="95" t="s">
        <v>187</v>
      </c>
      <c r="G214" s="95">
        <v>1</v>
      </c>
      <c r="H214" s="66">
        <v>37768.988400000017</v>
      </c>
      <c r="I214" s="70">
        <f t="shared" si="26"/>
        <v>7176.107796000003</v>
      </c>
      <c r="J214" s="67">
        <f t="shared" si="27"/>
        <v>44945.09619600002</v>
      </c>
    </row>
    <row r="215" spans="2:10" x14ac:dyDescent="0.25">
      <c r="B215" s="423"/>
      <c r="C215" s="13" t="s">
        <v>276</v>
      </c>
      <c r="D215" s="97" t="s">
        <v>211</v>
      </c>
      <c r="E215" s="95" t="s">
        <v>186</v>
      </c>
      <c r="F215" s="95" t="s">
        <v>187</v>
      </c>
      <c r="G215" s="95">
        <v>1</v>
      </c>
      <c r="H215" s="66">
        <v>42767.825100000009</v>
      </c>
      <c r="I215" s="70">
        <f t="shared" si="26"/>
        <v>8125.8867690000016</v>
      </c>
      <c r="J215" s="67">
        <f t="shared" si="27"/>
        <v>50893.711869000013</v>
      </c>
    </row>
    <row r="216" spans="2:10" x14ac:dyDescent="0.25">
      <c r="B216" s="422"/>
      <c r="C216" s="13" t="s">
        <v>221</v>
      </c>
      <c r="D216" s="97" t="s">
        <v>211</v>
      </c>
      <c r="E216" s="95" t="s">
        <v>186</v>
      </c>
      <c r="F216" s="95" t="s">
        <v>187</v>
      </c>
      <c r="G216" s="95">
        <v>1</v>
      </c>
      <c r="H216" s="66">
        <v>25933.429500000009</v>
      </c>
      <c r="I216" s="70">
        <f t="shared" si="26"/>
        <v>4927.3516050000017</v>
      </c>
      <c r="J216" s="67">
        <f t="shared" si="27"/>
        <v>30860.781105000009</v>
      </c>
    </row>
    <row r="217" spans="2:10" x14ac:dyDescent="0.25">
      <c r="B217" s="418" t="s">
        <v>277</v>
      </c>
      <c r="C217" s="69" t="s">
        <v>278</v>
      </c>
      <c r="D217" s="97" t="s">
        <v>211</v>
      </c>
      <c r="E217" s="95" t="s">
        <v>186</v>
      </c>
      <c r="F217" s="95" t="s">
        <v>187</v>
      </c>
      <c r="G217" s="95">
        <v>1</v>
      </c>
      <c r="H217" s="66">
        <v>22217.052000000011</v>
      </c>
      <c r="I217" s="70">
        <f t="shared" si="26"/>
        <v>4221.2398800000019</v>
      </c>
      <c r="J217" s="67">
        <f t="shared" si="27"/>
        <v>26438.291880000012</v>
      </c>
    </row>
    <row r="218" spans="2:10" x14ac:dyDescent="0.25">
      <c r="B218" s="419"/>
      <c r="C218" s="69" t="s">
        <v>279</v>
      </c>
      <c r="D218" s="97" t="s">
        <v>211</v>
      </c>
      <c r="E218" s="95" t="s">
        <v>186</v>
      </c>
      <c r="F218" s="95" t="s">
        <v>187</v>
      </c>
      <c r="G218" s="95">
        <v>1</v>
      </c>
      <c r="H218" s="66">
        <v>18131.685000000001</v>
      </c>
      <c r="I218" s="70">
        <f t="shared" si="26"/>
        <v>3445.0201500000003</v>
      </c>
      <c r="J218" s="67">
        <f t="shared" si="27"/>
        <v>21576.705150000002</v>
      </c>
    </row>
    <row r="219" spans="2:10" x14ac:dyDescent="0.25">
      <c r="B219" s="420"/>
      <c r="C219" s="69" t="s">
        <v>280</v>
      </c>
      <c r="D219" s="97" t="s">
        <v>211</v>
      </c>
      <c r="E219" s="95" t="s">
        <v>186</v>
      </c>
      <c r="F219" s="95" t="s">
        <v>187</v>
      </c>
      <c r="G219" s="95">
        <v>1</v>
      </c>
      <c r="H219" s="66">
        <v>22721.985000000004</v>
      </c>
      <c r="I219" s="70">
        <f t="shared" si="26"/>
        <v>4317.1771500000004</v>
      </c>
      <c r="J219" s="67">
        <f t="shared" si="27"/>
        <v>27039.162150000004</v>
      </c>
    </row>
    <row r="220" spans="2:10" x14ac:dyDescent="0.25">
      <c r="B220" s="421" t="s">
        <v>281</v>
      </c>
      <c r="C220" s="13" t="s">
        <v>282</v>
      </c>
      <c r="D220" s="97" t="s">
        <v>211</v>
      </c>
      <c r="E220" s="95" t="s">
        <v>186</v>
      </c>
      <c r="F220" s="95" t="s">
        <v>187</v>
      </c>
      <c r="G220" s="95">
        <v>1</v>
      </c>
      <c r="H220" s="66">
        <v>31381.762500000008</v>
      </c>
      <c r="I220" s="70">
        <f t="shared" si="26"/>
        <v>5962.5348750000012</v>
      </c>
      <c r="J220" s="67">
        <f t="shared" si="27"/>
        <v>37344.297375000009</v>
      </c>
    </row>
    <row r="221" spans="2:10" x14ac:dyDescent="0.25">
      <c r="B221" s="423"/>
      <c r="C221" s="13" t="s">
        <v>283</v>
      </c>
      <c r="D221" s="97" t="s">
        <v>211</v>
      </c>
      <c r="E221" s="95" t="s">
        <v>186</v>
      </c>
      <c r="F221" s="95" t="s">
        <v>187</v>
      </c>
      <c r="G221" s="95">
        <v>1</v>
      </c>
      <c r="H221" s="66">
        <v>21939.515400000004</v>
      </c>
      <c r="I221" s="70">
        <f t="shared" si="26"/>
        <v>4168.5079260000011</v>
      </c>
      <c r="J221" s="67">
        <f t="shared" si="27"/>
        <v>26108.023326000006</v>
      </c>
    </row>
    <row r="222" spans="2:10" x14ac:dyDescent="0.25">
      <c r="B222" s="422"/>
      <c r="C222" s="13" t="s">
        <v>284</v>
      </c>
      <c r="D222" s="97" t="s">
        <v>211</v>
      </c>
      <c r="E222" s="95" t="s">
        <v>186</v>
      </c>
      <c r="F222" s="95" t="s">
        <v>187</v>
      </c>
      <c r="G222" s="95">
        <v>1</v>
      </c>
      <c r="H222" s="66">
        <v>21939.515400000004</v>
      </c>
      <c r="I222" s="70">
        <f t="shared" si="26"/>
        <v>4168.5079260000011</v>
      </c>
      <c r="J222" s="67">
        <f t="shared" si="27"/>
        <v>26108.023326000006</v>
      </c>
    </row>
    <row r="223" spans="2:10" x14ac:dyDescent="0.25">
      <c r="B223" s="418" t="s">
        <v>285</v>
      </c>
      <c r="C223" s="69" t="s">
        <v>286</v>
      </c>
      <c r="D223" s="97" t="s">
        <v>211</v>
      </c>
      <c r="E223" s="95" t="s">
        <v>186</v>
      </c>
      <c r="F223" s="95" t="s">
        <v>187</v>
      </c>
      <c r="G223" s="95">
        <v>1</v>
      </c>
      <c r="H223" s="66">
        <v>26550.648300000008</v>
      </c>
      <c r="I223" s="70">
        <f t="shared" si="26"/>
        <v>5044.6231770000013</v>
      </c>
      <c r="J223" s="67">
        <f t="shared" si="27"/>
        <v>31595.271477000009</v>
      </c>
    </row>
    <row r="224" spans="2:10" x14ac:dyDescent="0.25">
      <c r="B224" s="419"/>
      <c r="C224" s="69" t="s">
        <v>287</v>
      </c>
      <c r="D224" s="97" t="s">
        <v>211</v>
      </c>
      <c r="E224" s="95" t="s">
        <v>186</v>
      </c>
      <c r="F224" s="95" t="s">
        <v>187</v>
      </c>
      <c r="G224" s="95">
        <v>1</v>
      </c>
      <c r="H224" s="66">
        <v>33894.06900000001</v>
      </c>
      <c r="I224" s="70">
        <f t="shared" si="26"/>
        <v>6439.8731100000023</v>
      </c>
      <c r="J224" s="67">
        <f t="shared" si="27"/>
        <v>40333.942110000011</v>
      </c>
    </row>
    <row r="225" spans="2:10" x14ac:dyDescent="0.25">
      <c r="B225" s="420"/>
      <c r="C225" s="69" t="s">
        <v>288</v>
      </c>
      <c r="D225" s="97" t="s">
        <v>211</v>
      </c>
      <c r="E225" s="95" t="s">
        <v>186</v>
      </c>
      <c r="F225" s="95" t="s">
        <v>187</v>
      </c>
      <c r="G225" s="95">
        <v>1</v>
      </c>
      <c r="H225" s="66">
        <v>31779.000000000007</v>
      </c>
      <c r="I225" s="70">
        <f t="shared" si="26"/>
        <v>6038.0100000000011</v>
      </c>
      <c r="J225" s="67">
        <f t="shared" si="27"/>
        <v>37817.010000000009</v>
      </c>
    </row>
    <row r="226" spans="2:10" x14ac:dyDescent="0.25">
      <c r="B226" s="421" t="s">
        <v>289</v>
      </c>
      <c r="C226" s="13" t="s">
        <v>221</v>
      </c>
      <c r="D226" s="97" t="s">
        <v>211</v>
      </c>
      <c r="E226" s="95" t="s">
        <v>186</v>
      </c>
      <c r="F226" s="95" t="s">
        <v>187</v>
      </c>
      <c r="G226" s="95">
        <v>1</v>
      </c>
      <c r="H226" s="66">
        <v>23883.330900000012</v>
      </c>
      <c r="I226" s="70">
        <f t="shared" si="26"/>
        <v>4537.8328710000023</v>
      </c>
      <c r="J226" s="67">
        <f t="shared" si="27"/>
        <v>28421.163771000014</v>
      </c>
    </row>
    <row r="227" spans="2:10" x14ac:dyDescent="0.25">
      <c r="B227" s="423"/>
      <c r="C227" s="13" t="s">
        <v>290</v>
      </c>
      <c r="D227" s="97" t="s">
        <v>211</v>
      </c>
      <c r="E227" s="95" t="s">
        <v>186</v>
      </c>
      <c r="F227" s="95" t="s">
        <v>187</v>
      </c>
      <c r="G227" s="95">
        <v>1</v>
      </c>
      <c r="H227" s="66">
        <v>54431.777400000014</v>
      </c>
      <c r="I227" s="70">
        <f t="shared" si="26"/>
        <v>10342.037706000003</v>
      </c>
      <c r="J227" s="67">
        <f t="shared" si="27"/>
        <v>64773.815106000016</v>
      </c>
    </row>
    <row r="228" spans="2:10" x14ac:dyDescent="0.25">
      <c r="B228" s="422"/>
      <c r="C228" s="13" t="s">
        <v>291</v>
      </c>
      <c r="D228" s="97" t="s">
        <v>211</v>
      </c>
      <c r="E228" s="95" t="s">
        <v>186</v>
      </c>
      <c r="F228" s="95" t="s">
        <v>187</v>
      </c>
      <c r="G228" s="95">
        <v>1</v>
      </c>
      <c r="H228" s="66">
        <v>17773.641600000006</v>
      </c>
      <c r="I228" s="70">
        <f t="shared" si="26"/>
        <v>3376.9919040000013</v>
      </c>
      <c r="J228" s="67">
        <f t="shared" si="27"/>
        <v>21150.633504000009</v>
      </c>
    </row>
    <row r="229" spans="2:10" x14ac:dyDescent="0.25">
      <c r="B229" s="418" t="s">
        <v>292</v>
      </c>
      <c r="C229" s="69" t="s">
        <v>293</v>
      </c>
      <c r="D229" s="97" t="s">
        <v>211</v>
      </c>
      <c r="E229" s="95" t="s">
        <v>186</v>
      </c>
      <c r="F229" s="95" t="s">
        <v>187</v>
      </c>
      <c r="G229" s="95">
        <v>1</v>
      </c>
      <c r="H229" s="66">
        <v>72632.670000000013</v>
      </c>
      <c r="I229" s="70">
        <f t="shared" ref="I229:I248" si="28">H229*19%</f>
        <v>13800.207300000002</v>
      </c>
      <c r="J229" s="67">
        <f t="shared" ref="J229:J248" si="29">I229+H229</f>
        <v>86432.877300000022</v>
      </c>
    </row>
    <row r="230" spans="2:10" x14ac:dyDescent="0.25">
      <c r="B230" s="420"/>
      <c r="C230" s="69" t="s">
        <v>294</v>
      </c>
      <c r="D230" s="97" t="s">
        <v>211</v>
      </c>
      <c r="E230" s="95" t="s">
        <v>186</v>
      </c>
      <c r="F230" s="95" t="s">
        <v>187</v>
      </c>
      <c r="G230" s="95">
        <v>1</v>
      </c>
      <c r="H230" s="66">
        <v>76799.250000000015</v>
      </c>
      <c r="I230" s="70">
        <f t="shared" si="28"/>
        <v>14591.857500000004</v>
      </c>
      <c r="J230" s="67">
        <f t="shared" si="29"/>
        <v>91391.107500000013</v>
      </c>
    </row>
    <row r="231" spans="2:10" x14ac:dyDescent="0.25">
      <c r="B231" s="421" t="s">
        <v>295</v>
      </c>
      <c r="C231" s="13" t="s">
        <v>219</v>
      </c>
      <c r="D231" s="97" t="s">
        <v>211</v>
      </c>
      <c r="E231" s="95" t="s">
        <v>186</v>
      </c>
      <c r="F231" s="95" t="s">
        <v>187</v>
      </c>
      <c r="G231" s="95">
        <v>1</v>
      </c>
      <c r="H231" s="66">
        <v>35253.504000000015</v>
      </c>
      <c r="I231" s="70">
        <f t="shared" si="28"/>
        <v>6698.1657600000026</v>
      </c>
      <c r="J231" s="67">
        <f t="shared" si="29"/>
        <v>41951.669760000019</v>
      </c>
    </row>
    <row r="232" spans="2:10" x14ac:dyDescent="0.25">
      <c r="B232" s="423"/>
      <c r="C232" s="13" t="s">
        <v>296</v>
      </c>
      <c r="D232" s="97" t="s">
        <v>211</v>
      </c>
      <c r="E232" s="95" t="s">
        <v>186</v>
      </c>
      <c r="F232" s="95" t="s">
        <v>187</v>
      </c>
      <c r="G232" s="95">
        <v>1</v>
      </c>
      <c r="H232" s="66">
        <v>73215.285000000018</v>
      </c>
      <c r="I232" s="70">
        <f t="shared" si="28"/>
        <v>13910.904150000004</v>
      </c>
      <c r="J232" s="67">
        <f t="shared" si="29"/>
        <v>87126.18915000002</v>
      </c>
    </row>
    <row r="233" spans="2:10" x14ac:dyDescent="0.25">
      <c r="B233" s="423"/>
      <c r="C233" s="13" t="s">
        <v>297</v>
      </c>
      <c r="D233" s="97" t="s">
        <v>211</v>
      </c>
      <c r="E233" s="95" t="s">
        <v>186</v>
      </c>
      <c r="F233" s="95" t="s">
        <v>187</v>
      </c>
      <c r="G233" s="95">
        <v>1</v>
      </c>
      <c r="H233" s="66">
        <v>60591.960000000014</v>
      </c>
      <c r="I233" s="70">
        <f t="shared" si="28"/>
        <v>11512.472400000002</v>
      </c>
      <c r="J233" s="67">
        <f t="shared" si="29"/>
        <v>72104.43240000002</v>
      </c>
    </row>
    <row r="234" spans="2:10" x14ac:dyDescent="0.25">
      <c r="B234" s="422"/>
      <c r="C234" s="13" t="s">
        <v>298</v>
      </c>
      <c r="D234" s="97" t="s">
        <v>211</v>
      </c>
      <c r="E234" s="95" t="s">
        <v>186</v>
      </c>
      <c r="F234" s="95" t="s">
        <v>187</v>
      </c>
      <c r="G234" s="95">
        <v>1</v>
      </c>
      <c r="H234" s="66">
        <v>58319.761500000015</v>
      </c>
      <c r="I234" s="70">
        <f t="shared" si="28"/>
        <v>11080.754685000004</v>
      </c>
      <c r="J234" s="67">
        <f t="shared" si="29"/>
        <v>69400.516185000015</v>
      </c>
    </row>
    <row r="235" spans="2:10" x14ac:dyDescent="0.25">
      <c r="B235" s="418" t="s">
        <v>299</v>
      </c>
      <c r="C235" s="69" t="s">
        <v>300</v>
      </c>
      <c r="D235" s="97" t="s">
        <v>211</v>
      </c>
      <c r="E235" s="95" t="s">
        <v>186</v>
      </c>
      <c r="F235" s="95" t="s">
        <v>187</v>
      </c>
      <c r="G235" s="95">
        <v>1</v>
      </c>
      <c r="H235" s="66">
        <v>51905.700000000019</v>
      </c>
      <c r="I235" s="70">
        <f t="shared" si="28"/>
        <v>9862.0830000000042</v>
      </c>
      <c r="J235" s="67">
        <f t="shared" si="29"/>
        <v>61767.783000000025</v>
      </c>
    </row>
    <row r="236" spans="2:10" x14ac:dyDescent="0.25">
      <c r="B236" s="419"/>
      <c r="C236" s="69" t="s">
        <v>301</v>
      </c>
      <c r="D236" s="97" t="s">
        <v>211</v>
      </c>
      <c r="E236" s="95" t="s">
        <v>186</v>
      </c>
      <c r="F236" s="95" t="s">
        <v>187</v>
      </c>
      <c r="G236" s="95">
        <v>1</v>
      </c>
      <c r="H236" s="66">
        <v>15551.936400000004</v>
      </c>
      <c r="I236" s="70">
        <f t="shared" si="28"/>
        <v>2954.8679160000006</v>
      </c>
      <c r="J236" s="67">
        <f t="shared" si="29"/>
        <v>18506.804316000005</v>
      </c>
    </row>
    <row r="237" spans="2:10" x14ac:dyDescent="0.25">
      <c r="B237" s="420"/>
      <c r="C237" s="69" t="s">
        <v>302</v>
      </c>
      <c r="D237" s="97" t="s">
        <v>211</v>
      </c>
      <c r="E237" s="95" t="s">
        <v>186</v>
      </c>
      <c r="F237" s="95" t="s">
        <v>187</v>
      </c>
      <c r="G237" s="95">
        <v>1</v>
      </c>
      <c r="H237" s="66">
        <v>35547.283200000013</v>
      </c>
      <c r="I237" s="70">
        <f t="shared" si="28"/>
        <v>6753.9838080000027</v>
      </c>
      <c r="J237" s="67">
        <f t="shared" si="29"/>
        <v>42301.267008000017</v>
      </c>
    </row>
    <row r="238" spans="2:10" x14ac:dyDescent="0.25">
      <c r="B238" s="96" t="s">
        <v>303</v>
      </c>
      <c r="C238" s="13" t="s">
        <v>304</v>
      </c>
      <c r="D238" s="97" t="s">
        <v>211</v>
      </c>
      <c r="E238" s="95" t="s">
        <v>186</v>
      </c>
      <c r="F238" s="95" t="s">
        <v>187</v>
      </c>
      <c r="G238" s="95">
        <v>1</v>
      </c>
      <c r="H238" s="66">
        <v>16915.255500000007</v>
      </c>
      <c r="I238" s="70">
        <f t="shared" si="28"/>
        <v>3213.8985450000014</v>
      </c>
      <c r="J238" s="67">
        <f t="shared" si="29"/>
        <v>20129.154045000007</v>
      </c>
    </row>
    <row r="239" spans="2:10" x14ac:dyDescent="0.25">
      <c r="B239" s="418" t="s">
        <v>305</v>
      </c>
      <c r="C239" s="69" t="s">
        <v>306</v>
      </c>
      <c r="D239" s="97" t="s">
        <v>211</v>
      </c>
      <c r="E239" s="95" t="s">
        <v>186</v>
      </c>
      <c r="F239" s="95" t="s">
        <v>187</v>
      </c>
      <c r="G239" s="95">
        <v>1</v>
      </c>
      <c r="H239" s="66">
        <v>21362.55000000001</v>
      </c>
      <c r="I239" s="70">
        <f t="shared" si="28"/>
        <v>4058.8845000000019</v>
      </c>
      <c r="J239" s="67">
        <f t="shared" si="29"/>
        <v>25421.43450000001</v>
      </c>
    </row>
    <row r="240" spans="2:10" x14ac:dyDescent="0.25">
      <c r="B240" s="419"/>
      <c r="C240" s="69" t="s">
        <v>307</v>
      </c>
      <c r="D240" s="97" t="s">
        <v>211</v>
      </c>
      <c r="E240" s="95" t="s">
        <v>186</v>
      </c>
      <c r="F240" s="95" t="s">
        <v>187</v>
      </c>
      <c r="G240" s="95">
        <v>1</v>
      </c>
      <c r="H240" s="66">
        <v>18051.531300000002</v>
      </c>
      <c r="I240" s="70">
        <f t="shared" si="28"/>
        <v>3429.7909470000004</v>
      </c>
      <c r="J240" s="67">
        <f t="shared" si="29"/>
        <v>21481.322247000004</v>
      </c>
    </row>
    <row r="241" spans="2:10" x14ac:dyDescent="0.25">
      <c r="B241" s="420"/>
      <c r="C241" s="69" t="s">
        <v>221</v>
      </c>
      <c r="D241" s="97" t="s">
        <v>211</v>
      </c>
      <c r="E241" s="95" t="s">
        <v>186</v>
      </c>
      <c r="F241" s="95" t="s">
        <v>187</v>
      </c>
      <c r="G241" s="95">
        <v>1</v>
      </c>
      <c r="H241" s="66">
        <v>23231.861400000005</v>
      </c>
      <c r="I241" s="70">
        <f t="shared" si="28"/>
        <v>4414.0536660000007</v>
      </c>
      <c r="J241" s="67">
        <f t="shared" si="29"/>
        <v>27645.915066000005</v>
      </c>
    </row>
    <row r="242" spans="2:10" x14ac:dyDescent="0.25">
      <c r="B242" s="421" t="s">
        <v>308</v>
      </c>
      <c r="C242" s="13" t="s">
        <v>221</v>
      </c>
      <c r="D242" s="97" t="s">
        <v>211</v>
      </c>
      <c r="E242" s="95" t="s">
        <v>186</v>
      </c>
      <c r="F242" s="95" t="s">
        <v>187</v>
      </c>
      <c r="G242" s="95">
        <v>1</v>
      </c>
      <c r="H242" s="66">
        <v>23883.330900000012</v>
      </c>
      <c r="I242" s="70">
        <f t="shared" si="28"/>
        <v>4537.8328710000023</v>
      </c>
      <c r="J242" s="67">
        <f t="shared" si="29"/>
        <v>28421.163771000014</v>
      </c>
    </row>
    <row r="243" spans="2:10" x14ac:dyDescent="0.25">
      <c r="B243" s="422"/>
      <c r="C243" s="13" t="s">
        <v>309</v>
      </c>
      <c r="D243" s="97" t="s">
        <v>211</v>
      </c>
      <c r="E243" s="95" t="s">
        <v>186</v>
      </c>
      <c r="F243" s="95" t="s">
        <v>187</v>
      </c>
      <c r="G243" s="95">
        <v>1</v>
      </c>
      <c r="H243" s="66">
        <v>21712.119000000006</v>
      </c>
      <c r="I243" s="70">
        <f t="shared" si="28"/>
        <v>4125.3026100000016</v>
      </c>
      <c r="J243" s="67">
        <f t="shared" si="29"/>
        <v>25837.421610000009</v>
      </c>
    </row>
    <row r="244" spans="2:10" x14ac:dyDescent="0.25">
      <c r="B244" s="418" t="s">
        <v>310</v>
      </c>
      <c r="C244" s="69" t="s">
        <v>311</v>
      </c>
      <c r="D244" s="97" t="s">
        <v>211</v>
      </c>
      <c r="E244" s="95" t="s">
        <v>186</v>
      </c>
      <c r="F244" s="95" t="s">
        <v>187</v>
      </c>
      <c r="G244" s="95">
        <v>1</v>
      </c>
      <c r="H244" s="66">
        <v>19162.383900000004</v>
      </c>
      <c r="I244" s="70">
        <f t="shared" si="28"/>
        <v>3640.852941000001</v>
      </c>
      <c r="J244" s="67">
        <f t="shared" si="29"/>
        <v>22803.236841000005</v>
      </c>
    </row>
    <row r="245" spans="2:10" x14ac:dyDescent="0.25">
      <c r="B245" s="419"/>
      <c r="C245" s="69" t="s">
        <v>265</v>
      </c>
      <c r="D245" s="97" t="s">
        <v>211</v>
      </c>
      <c r="E245" s="95" t="s">
        <v>186</v>
      </c>
      <c r="F245" s="95" t="s">
        <v>187</v>
      </c>
      <c r="G245" s="95">
        <v>1</v>
      </c>
      <c r="H245" s="66">
        <v>23231.861400000005</v>
      </c>
      <c r="I245" s="70">
        <f t="shared" si="28"/>
        <v>4414.0536660000007</v>
      </c>
      <c r="J245" s="67">
        <f t="shared" si="29"/>
        <v>27645.915066000005</v>
      </c>
    </row>
    <row r="246" spans="2:10" x14ac:dyDescent="0.25">
      <c r="B246" s="420"/>
      <c r="C246" s="69" t="s">
        <v>251</v>
      </c>
      <c r="D246" s="97" t="s">
        <v>211</v>
      </c>
      <c r="E246" s="95" t="s">
        <v>186</v>
      </c>
      <c r="F246" s="95" t="s">
        <v>187</v>
      </c>
      <c r="G246" s="95">
        <v>1</v>
      </c>
      <c r="H246" s="66">
        <v>18051.531300000002</v>
      </c>
      <c r="I246" s="70">
        <f t="shared" si="28"/>
        <v>3429.7909470000004</v>
      </c>
      <c r="J246" s="67">
        <f t="shared" si="29"/>
        <v>21481.322247000004</v>
      </c>
    </row>
    <row r="247" spans="2:10" x14ac:dyDescent="0.25">
      <c r="B247" s="421" t="s">
        <v>312</v>
      </c>
      <c r="C247" s="13" t="s">
        <v>221</v>
      </c>
      <c r="D247" s="97" t="s">
        <v>211</v>
      </c>
      <c r="E247" s="95" t="s">
        <v>186</v>
      </c>
      <c r="F247" s="95" t="s">
        <v>187</v>
      </c>
      <c r="G247" s="95">
        <v>1</v>
      </c>
      <c r="H247" s="66">
        <v>23883.330900000012</v>
      </c>
      <c r="I247" s="70">
        <f t="shared" si="28"/>
        <v>4537.8328710000023</v>
      </c>
      <c r="J247" s="67">
        <f t="shared" si="29"/>
        <v>28421.163771000014</v>
      </c>
    </row>
    <row r="248" spans="2:10" ht="15.75" thickBot="1" x14ac:dyDescent="0.3">
      <c r="B248" s="422"/>
      <c r="C248" s="13" t="s">
        <v>313</v>
      </c>
      <c r="D248" s="97" t="s">
        <v>211</v>
      </c>
      <c r="E248" s="95" t="s">
        <v>186</v>
      </c>
      <c r="F248" s="95" t="s">
        <v>187</v>
      </c>
      <c r="G248" s="95">
        <v>1</v>
      </c>
      <c r="H248" s="66">
        <v>15147.990000000003</v>
      </c>
      <c r="I248" s="70">
        <f t="shared" si="28"/>
        <v>2878.1181000000006</v>
      </c>
      <c r="J248" s="67">
        <f t="shared" si="29"/>
        <v>18026.108100000005</v>
      </c>
    </row>
    <row r="249" spans="2:10" ht="15.75" thickBot="1" x14ac:dyDescent="0.3">
      <c r="B249" s="448" t="s">
        <v>314</v>
      </c>
      <c r="C249" s="400"/>
      <c r="D249" s="400"/>
      <c r="E249" s="400"/>
      <c r="F249" s="400"/>
      <c r="G249" s="449"/>
      <c r="H249" s="448" t="s">
        <v>317</v>
      </c>
      <c r="I249" s="400"/>
      <c r="J249" s="400"/>
    </row>
    <row r="250" spans="2:10" x14ac:dyDescent="0.25">
      <c r="B250" s="5" t="s">
        <v>175</v>
      </c>
      <c r="C250" s="5" t="s">
        <v>176</v>
      </c>
      <c r="D250" s="5" t="s">
        <v>177</v>
      </c>
      <c r="E250" s="5" t="s">
        <v>178</v>
      </c>
      <c r="F250" s="5" t="s">
        <v>179</v>
      </c>
      <c r="G250" s="5" t="s">
        <v>180</v>
      </c>
      <c r="H250" s="61" t="s">
        <v>181</v>
      </c>
      <c r="I250" s="61" t="s">
        <v>66</v>
      </c>
      <c r="J250" s="61" t="s">
        <v>182</v>
      </c>
    </row>
    <row r="251" spans="2:10" x14ac:dyDescent="0.25">
      <c r="B251" s="95" t="s">
        <v>183</v>
      </c>
      <c r="C251" s="95" t="s">
        <v>315</v>
      </c>
      <c r="D251" s="97" t="s">
        <v>316</v>
      </c>
      <c r="E251" s="95" t="s">
        <v>186</v>
      </c>
      <c r="F251" s="95" t="s">
        <v>187</v>
      </c>
      <c r="G251" s="95">
        <v>1</v>
      </c>
      <c r="H251" s="37"/>
      <c r="I251" s="37"/>
      <c r="J251" s="37"/>
    </row>
    <row r="253" spans="2:10" ht="15.75" x14ac:dyDescent="0.25">
      <c r="B253" s="59"/>
      <c r="C253" s="59"/>
      <c r="D253" s="59"/>
      <c r="E253" s="59"/>
      <c r="F253" s="59"/>
      <c r="G253" s="59"/>
      <c r="H253" s="59"/>
      <c r="I253" s="59"/>
      <c r="J253" s="59"/>
    </row>
    <row r="254" spans="2:10" ht="15.75" x14ac:dyDescent="0.25">
      <c r="B254" s="73" t="s">
        <v>320</v>
      </c>
      <c r="C254" s="72" t="s">
        <v>327</v>
      </c>
      <c r="D254" s="59"/>
      <c r="E254" s="59"/>
      <c r="F254" s="59"/>
      <c r="G254" s="59"/>
      <c r="H254" s="59"/>
      <c r="I254" s="59"/>
      <c r="J254" s="59"/>
    </row>
    <row r="255" spans="2:10" ht="15.75" x14ac:dyDescent="0.25">
      <c r="B255" s="59"/>
      <c r="C255" s="72" t="s">
        <v>43</v>
      </c>
      <c r="D255" s="72" t="s">
        <v>321</v>
      </c>
      <c r="E255" s="59"/>
      <c r="F255" s="59"/>
      <c r="G255" s="59"/>
      <c r="H255" s="59"/>
      <c r="I255" s="59"/>
      <c r="J255" s="59"/>
    </row>
    <row r="256" spans="2:10" ht="15.75" x14ac:dyDescent="0.25">
      <c r="B256" s="59"/>
      <c r="C256" s="59"/>
      <c r="D256" s="72" t="s">
        <v>322</v>
      </c>
      <c r="E256" s="59"/>
      <c r="F256" s="59"/>
      <c r="G256" s="59"/>
      <c r="H256" s="59"/>
      <c r="I256" s="59"/>
      <c r="J256" s="59"/>
    </row>
    <row r="257" spans="2:13" ht="15.75" x14ac:dyDescent="0.25">
      <c r="B257" s="59"/>
      <c r="C257" s="59"/>
      <c r="D257" s="72" t="s">
        <v>323</v>
      </c>
      <c r="E257" s="59"/>
      <c r="F257" s="59"/>
      <c r="G257" s="59"/>
      <c r="H257" s="59"/>
      <c r="I257" s="59"/>
      <c r="J257" s="59"/>
    </row>
    <row r="258" spans="2:13" ht="15.75" x14ac:dyDescent="0.25">
      <c r="B258" s="59"/>
      <c r="C258" s="59"/>
      <c r="D258" s="59"/>
      <c r="E258" s="59"/>
      <c r="F258" s="59"/>
      <c r="G258" s="59"/>
      <c r="H258" s="59"/>
      <c r="I258" s="59"/>
      <c r="J258" s="59"/>
    </row>
    <row r="259" spans="2:13" ht="15.75" x14ac:dyDescent="0.25">
      <c r="B259" s="59"/>
      <c r="C259" s="72" t="s">
        <v>318</v>
      </c>
      <c r="D259" s="72" t="s">
        <v>324</v>
      </c>
      <c r="E259" s="59"/>
      <c r="F259" s="59"/>
      <c r="G259" s="59"/>
      <c r="H259" s="59"/>
      <c r="I259" s="59"/>
      <c r="J259" s="59"/>
    </row>
    <row r="260" spans="2:13" ht="15.75" x14ac:dyDescent="0.25">
      <c r="B260" s="59"/>
      <c r="C260" s="59"/>
      <c r="D260" s="72" t="s">
        <v>329</v>
      </c>
      <c r="E260" s="59"/>
      <c r="F260" s="59"/>
      <c r="G260" s="59"/>
      <c r="H260" s="59"/>
      <c r="I260" s="59"/>
      <c r="J260" s="59"/>
    </row>
    <row r="261" spans="2:13" ht="15.75" x14ac:dyDescent="0.25">
      <c r="B261" s="59"/>
      <c r="C261" s="59"/>
      <c r="D261" s="72" t="s">
        <v>325</v>
      </c>
      <c r="E261" s="59"/>
      <c r="F261" s="59"/>
      <c r="G261" s="59"/>
      <c r="H261" s="59"/>
      <c r="I261" s="59"/>
      <c r="J261" s="59"/>
    </row>
    <row r="262" spans="2:13" ht="15.75" x14ac:dyDescent="0.25">
      <c r="B262" s="59"/>
      <c r="C262" s="59"/>
      <c r="D262" s="59"/>
      <c r="E262" s="59"/>
      <c r="F262" s="59"/>
      <c r="G262" s="59"/>
      <c r="H262" s="59"/>
      <c r="I262" s="59"/>
      <c r="J262" s="59"/>
    </row>
    <row r="263" spans="2:13" ht="15.75" x14ac:dyDescent="0.25">
      <c r="B263" s="59"/>
      <c r="C263" s="72" t="s">
        <v>319</v>
      </c>
      <c r="D263" s="74" t="s">
        <v>326</v>
      </c>
      <c r="E263" s="59"/>
      <c r="F263" s="59"/>
      <c r="G263" s="59"/>
      <c r="H263" s="59"/>
      <c r="I263" s="59"/>
      <c r="J263" s="59"/>
    </row>
    <row r="269" spans="2:13" customFormat="1" ht="33.75" customHeight="1" x14ac:dyDescent="0.25">
      <c r="B269" s="424" t="s">
        <v>0</v>
      </c>
      <c r="C269" s="425"/>
      <c r="D269" s="426"/>
      <c r="E269" s="102" t="s">
        <v>42</v>
      </c>
      <c r="F269" s="103" t="s">
        <v>2</v>
      </c>
      <c r="G269" s="104" t="s">
        <v>3</v>
      </c>
      <c r="H269" s="102" t="s">
        <v>42</v>
      </c>
      <c r="I269" s="103" t="s">
        <v>2</v>
      </c>
      <c r="J269" s="104" t="s">
        <v>3</v>
      </c>
      <c r="K269" s="102" t="s">
        <v>42</v>
      </c>
      <c r="L269" s="103" t="s">
        <v>2</v>
      </c>
      <c r="M269" s="104" t="s">
        <v>3</v>
      </c>
    </row>
    <row r="270" spans="2:13" customFormat="1" ht="33.75" customHeight="1" thickBot="1" x14ac:dyDescent="0.3">
      <c r="B270" s="105"/>
      <c r="C270" s="455"/>
      <c r="D270" s="455"/>
      <c r="E270" s="450" t="s">
        <v>43</v>
      </c>
      <c r="F270" s="451"/>
      <c r="G270" s="452"/>
      <c r="H270" s="450" t="s">
        <v>318</v>
      </c>
      <c r="I270" s="451"/>
      <c r="J270" s="452"/>
      <c r="K270" s="450" t="s">
        <v>319</v>
      </c>
      <c r="L270" s="451"/>
      <c r="M270" s="452"/>
    </row>
    <row r="271" spans="2:13" customFormat="1" ht="36.950000000000003" hidden="1" customHeight="1" x14ac:dyDescent="0.25">
      <c r="B271" s="106">
        <v>1</v>
      </c>
      <c r="C271" s="453" t="s">
        <v>6</v>
      </c>
      <c r="D271" s="454"/>
      <c r="E271" s="107">
        <v>22500000</v>
      </c>
      <c r="F271" s="108">
        <f>+E271*19%</f>
        <v>4275000</v>
      </c>
      <c r="G271" s="109">
        <f>+F271+E271</f>
        <v>26775000</v>
      </c>
      <c r="H271" s="110">
        <v>25200000</v>
      </c>
      <c r="I271" s="111">
        <f>+H271*19%</f>
        <v>4788000</v>
      </c>
      <c r="J271" s="109">
        <f>+I271+H271</f>
        <v>29988000</v>
      </c>
      <c r="K271" s="110">
        <v>24750000</v>
      </c>
      <c r="L271" s="111">
        <f>+K271*19%</f>
        <v>4702500</v>
      </c>
      <c r="M271" s="109">
        <f>+L271+K271</f>
        <v>29452500</v>
      </c>
    </row>
    <row r="272" spans="2:13" customFormat="1" ht="30.75" hidden="1" customHeight="1" x14ac:dyDescent="0.25">
      <c r="B272" s="106">
        <v>2</v>
      </c>
      <c r="C272" s="446" t="s">
        <v>7</v>
      </c>
      <c r="D272" s="447"/>
      <c r="E272" s="107">
        <v>29500000</v>
      </c>
      <c r="F272" s="108">
        <f t="shared" ref="F272:F285" si="30">+E272*19%</f>
        <v>5605000</v>
      </c>
      <c r="G272" s="109">
        <f t="shared" ref="G272:G285" si="31">+F272+E272</f>
        <v>35105000</v>
      </c>
      <c r="H272" s="110">
        <v>32400000</v>
      </c>
      <c r="I272" s="111">
        <f t="shared" ref="I272:I281" si="32">+H272*19%</f>
        <v>6156000</v>
      </c>
      <c r="J272" s="109">
        <f t="shared" ref="J272:J281" si="33">+I272+H272</f>
        <v>38556000</v>
      </c>
      <c r="K272" s="110">
        <v>32450000</v>
      </c>
      <c r="L272" s="111">
        <f t="shared" ref="L272:L281" si="34">+K272*19%</f>
        <v>6165500</v>
      </c>
      <c r="M272" s="109">
        <f t="shared" ref="M272:M281" si="35">+L272+K272</f>
        <v>38615500</v>
      </c>
    </row>
    <row r="273" spans="2:13" customFormat="1" ht="30.75" hidden="1" customHeight="1" x14ac:dyDescent="0.25">
      <c r="B273" s="106">
        <v>3</v>
      </c>
      <c r="C273" s="446" t="s">
        <v>8</v>
      </c>
      <c r="D273" s="447"/>
      <c r="E273" s="107">
        <v>34500000</v>
      </c>
      <c r="F273" s="108">
        <f t="shared" si="30"/>
        <v>6555000</v>
      </c>
      <c r="G273" s="109">
        <f t="shared" si="31"/>
        <v>41055000</v>
      </c>
      <c r="H273" s="110">
        <v>38500000</v>
      </c>
      <c r="I273" s="111">
        <f t="shared" si="32"/>
        <v>7315000</v>
      </c>
      <c r="J273" s="109">
        <f t="shared" si="33"/>
        <v>45815000</v>
      </c>
      <c r="K273" s="110">
        <v>37950000</v>
      </c>
      <c r="L273" s="111">
        <f t="shared" si="34"/>
        <v>7210500</v>
      </c>
      <c r="M273" s="109">
        <f t="shared" si="35"/>
        <v>45160500</v>
      </c>
    </row>
    <row r="274" spans="2:13" customFormat="1" ht="30.75" hidden="1" customHeight="1" x14ac:dyDescent="0.25">
      <c r="B274" s="106">
        <v>4</v>
      </c>
      <c r="C274" s="446" t="s">
        <v>9</v>
      </c>
      <c r="D274" s="447"/>
      <c r="E274" s="107">
        <v>36500000</v>
      </c>
      <c r="F274" s="108">
        <f t="shared" si="30"/>
        <v>6935000</v>
      </c>
      <c r="G274" s="109">
        <f t="shared" si="31"/>
        <v>43435000</v>
      </c>
      <c r="H274" s="110">
        <v>40200000</v>
      </c>
      <c r="I274" s="111">
        <f t="shared" si="32"/>
        <v>7638000</v>
      </c>
      <c r="J274" s="109">
        <f t="shared" si="33"/>
        <v>47838000</v>
      </c>
      <c r="K274" s="110">
        <v>40150000</v>
      </c>
      <c r="L274" s="111">
        <f t="shared" si="34"/>
        <v>7628500</v>
      </c>
      <c r="M274" s="109">
        <f t="shared" si="35"/>
        <v>47778500</v>
      </c>
    </row>
    <row r="275" spans="2:13" customFormat="1" ht="30.75" hidden="1" customHeight="1" x14ac:dyDescent="0.25">
      <c r="B275" s="106">
        <v>5</v>
      </c>
      <c r="C275" s="446" t="s">
        <v>10</v>
      </c>
      <c r="D275" s="447"/>
      <c r="E275" s="107">
        <v>39500000</v>
      </c>
      <c r="F275" s="108">
        <f t="shared" si="30"/>
        <v>7505000</v>
      </c>
      <c r="G275" s="109">
        <f t="shared" si="31"/>
        <v>47005000</v>
      </c>
      <c r="H275" s="110">
        <v>44650000</v>
      </c>
      <c r="I275" s="111">
        <f t="shared" si="32"/>
        <v>8483500</v>
      </c>
      <c r="J275" s="109">
        <f t="shared" si="33"/>
        <v>53133500</v>
      </c>
      <c r="K275" s="110">
        <v>43450000</v>
      </c>
      <c r="L275" s="111">
        <f t="shared" si="34"/>
        <v>8255500</v>
      </c>
      <c r="M275" s="109">
        <f t="shared" si="35"/>
        <v>51705500</v>
      </c>
    </row>
    <row r="276" spans="2:13" customFormat="1" ht="30.75" hidden="1" customHeight="1" x14ac:dyDescent="0.25">
      <c r="B276" s="106">
        <v>6</v>
      </c>
      <c r="C276" s="446" t="s">
        <v>17</v>
      </c>
      <c r="D276" s="447"/>
      <c r="E276" s="107">
        <v>43500000</v>
      </c>
      <c r="F276" s="108">
        <f t="shared" si="30"/>
        <v>8265000</v>
      </c>
      <c r="G276" s="109">
        <f t="shared" si="31"/>
        <v>51765000</v>
      </c>
      <c r="H276" s="110">
        <v>47900000</v>
      </c>
      <c r="I276" s="111">
        <f t="shared" si="32"/>
        <v>9101000</v>
      </c>
      <c r="J276" s="109">
        <f t="shared" si="33"/>
        <v>57001000</v>
      </c>
      <c r="K276" s="110">
        <v>47850000</v>
      </c>
      <c r="L276" s="111">
        <f t="shared" si="34"/>
        <v>9091500</v>
      </c>
      <c r="M276" s="109">
        <f t="shared" si="35"/>
        <v>56941500</v>
      </c>
    </row>
    <row r="277" spans="2:13" customFormat="1" ht="30.75" hidden="1" customHeight="1" x14ac:dyDescent="0.25">
      <c r="B277" s="106">
        <v>7</v>
      </c>
      <c r="C277" s="446" t="s">
        <v>11</v>
      </c>
      <c r="D277" s="447"/>
      <c r="E277" s="107">
        <v>42500000</v>
      </c>
      <c r="F277" s="108">
        <f t="shared" si="30"/>
        <v>8075000</v>
      </c>
      <c r="G277" s="109">
        <f t="shared" si="31"/>
        <v>50575000</v>
      </c>
      <c r="H277" s="110">
        <v>47650000</v>
      </c>
      <c r="I277" s="111">
        <f t="shared" si="32"/>
        <v>9053500</v>
      </c>
      <c r="J277" s="109">
        <f t="shared" si="33"/>
        <v>56703500</v>
      </c>
      <c r="K277" s="110">
        <v>45750000</v>
      </c>
      <c r="L277" s="111">
        <f t="shared" si="34"/>
        <v>8692500</v>
      </c>
      <c r="M277" s="109">
        <f t="shared" si="35"/>
        <v>54442500</v>
      </c>
    </row>
    <row r="278" spans="2:13" customFormat="1" ht="30.75" hidden="1" customHeight="1" x14ac:dyDescent="0.25">
      <c r="B278" s="106">
        <v>8</v>
      </c>
      <c r="C278" s="446" t="s">
        <v>12</v>
      </c>
      <c r="D278" s="447"/>
      <c r="E278" s="107">
        <v>43500000</v>
      </c>
      <c r="F278" s="108">
        <f t="shared" si="30"/>
        <v>8265000</v>
      </c>
      <c r="G278" s="109">
        <f t="shared" si="31"/>
        <v>51765000</v>
      </c>
      <c r="H278" s="110">
        <v>48350000</v>
      </c>
      <c r="I278" s="111">
        <f t="shared" si="32"/>
        <v>9186500</v>
      </c>
      <c r="J278" s="109">
        <f t="shared" si="33"/>
        <v>57536500</v>
      </c>
      <c r="K278" s="110">
        <v>47850000</v>
      </c>
      <c r="L278" s="111">
        <f t="shared" si="34"/>
        <v>9091500</v>
      </c>
      <c r="M278" s="109">
        <f t="shared" si="35"/>
        <v>56941500</v>
      </c>
    </row>
    <row r="279" spans="2:13" customFormat="1" ht="30.75" hidden="1" customHeight="1" x14ac:dyDescent="0.25">
      <c r="B279" s="106">
        <v>9</v>
      </c>
      <c r="C279" s="446" t="s">
        <v>18</v>
      </c>
      <c r="D279" s="447"/>
      <c r="E279" s="107">
        <v>45500000</v>
      </c>
      <c r="F279" s="108">
        <f t="shared" si="30"/>
        <v>8645000</v>
      </c>
      <c r="G279" s="109">
        <f t="shared" si="31"/>
        <v>54145000</v>
      </c>
      <c r="H279" s="110">
        <v>50780000</v>
      </c>
      <c r="I279" s="111">
        <f t="shared" si="32"/>
        <v>9648200</v>
      </c>
      <c r="J279" s="109">
        <f t="shared" si="33"/>
        <v>60428200</v>
      </c>
      <c r="K279" s="110">
        <v>50050000</v>
      </c>
      <c r="L279" s="111">
        <f t="shared" si="34"/>
        <v>9509500</v>
      </c>
      <c r="M279" s="109">
        <f t="shared" si="35"/>
        <v>59559500</v>
      </c>
    </row>
    <row r="280" spans="2:13" customFormat="1" ht="16.5" hidden="1" thickBot="1" x14ac:dyDescent="0.3">
      <c r="B280" s="106">
        <v>10</v>
      </c>
      <c r="C280" s="446" t="s">
        <v>4</v>
      </c>
      <c r="D280" s="447"/>
      <c r="E280" s="107">
        <v>15500000</v>
      </c>
      <c r="F280" s="108">
        <f t="shared" si="30"/>
        <v>2945000</v>
      </c>
      <c r="G280" s="109">
        <f t="shared" si="31"/>
        <v>18445000</v>
      </c>
      <c r="H280" s="110">
        <v>17980000</v>
      </c>
      <c r="I280" s="111">
        <f t="shared" si="32"/>
        <v>3416200</v>
      </c>
      <c r="J280" s="109">
        <f t="shared" si="33"/>
        <v>21396200</v>
      </c>
      <c r="K280" s="110">
        <v>17050000</v>
      </c>
      <c r="L280" s="111">
        <f t="shared" si="34"/>
        <v>3239500</v>
      </c>
      <c r="M280" s="109">
        <f t="shared" si="35"/>
        <v>20289500</v>
      </c>
    </row>
    <row r="281" spans="2:13" customFormat="1" ht="16.5" hidden="1" thickBot="1" x14ac:dyDescent="0.3">
      <c r="B281" s="106">
        <v>11</v>
      </c>
      <c r="C281" s="456" t="s">
        <v>5</v>
      </c>
      <c r="D281" s="457"/>
      <c r="E281" s="107">
        <v>20500000</v>
      </c>
      <c r="F281" s="108">
        <f t="shared" si="30"/>
        <v>3895000</v>
      </c>
      <c r="G281" s="109">
        <f t="shared" si="31"/>
        <v>24395000</v>
      </c>
      <c r="H281" s="110">
        <v>21700000</v>
      </c>
      <c r="I281" s="111">
        <f t="shared" si="32"/>
        <v>4123000</v>
      </c>
      <c r="J281" s="109">
        <f t="shared" si="33"/>
        <v>25823000</v>
      </c>
      <c r="K281" s="110">
        <v>22550000</v>
      </c>
      <c r="L281" s="111">
        <f t="shared" si="34"/>
        <v>4284500</v>
      </c>
      <c r="M281" s="109">
        <f t="shared" si="35"/>
        <v>26834500</v>
      </c>
    </row>
    <row r="282" spans="2:13" customFormat="1" ht="41.1" hidden="1" customHeight="1" x14ac:dyDescent="0.25">
      <c r="B282" s="402" t="s">
        <v>38</v>
      </c>
      <c r="C282" s="402"/>
      <c r="D282" s="402"/>
      <c r="E282" s="112"/>
      <c r="F282" s="113"/>
      <c r="G282" s="114"/>
      <c r="H282" s="112"/>
      <c r="I282" s="113"/>
      <c r="J282" s="114"/>
      <c r="K282" s="112"/>
      <c r="L282" s="113"/>
      <c r="M282" s="114"/>
    </row>
    <row r="283" spans="2:13" customFormat="1" ht="30.75" hidden="1" customHeight="1" x14ac:dyDescent="0.25">
      <c r="B283" s="106">
        <v>1</v>
      </c>
      <c r="C283" s="453" t="s">
        <v>28</v>
      </c>
      <c r="D283" s="454"/>
      <c r="E283" s="107">
        <v>2500000</v>
      </c>
      <c r="F283" s="108">
        <f t="shared" si="30"/>
        <v>475000</v>
      </c>
      <c r="G283" s="109">
        <f t="shared" si="31"/>
        <v>2975000</v>
      </c>
      <c r="H283" s="110">
        <v>2700000</v>
      </c>
      <c r="I283" s="111">
        <f t="shared" ref="I283:I285" si="36">+H283*19%</f>
        <v>513000</v>
      </c>
      <c r="J283" s="109">
        <f t="shared" ref="J283:J285" si="37">+I283+H283</f>
        <v>3213000</v>
      </c>
      <c r="K283" s="110">
        <v>2750000</v>
      </c>
      <c r="L283" s="111">
        <f t="shared" ref="L283:L285" si="38">+K283*19%</f>
        <v>522500</v>
      </c>
      <c r="M283" s="109">
        <f t="shared" ref="M283:M285" si="39">+L283+K283</f>
        <v>3272500</v>
      </c>
    </row>
    <row r="284" spans="2:13" customFormat="1" ht="30.75" hidden="1" customHeight="1" x14ac:dyDescent="0.25">
      <c r="B284" s="106">
        <v>2</v>
      </c>
      <c r="C284" s="446" t="s">
        <v>29</v>
      </c>
      <c r="D284" s="447"/>
      <c r="E284" s="107">
        <v>2800000</v>
      </c>
      <c r="F284" s="108">
        <f t="shared" si="30"/>
        <v>532000</v>
      </c>
      <c r="G284" s="109">
        <f t="shared" si="31"/>
        <v>3332000</v>
      </c>
      <c r="H284" s="110">
        <v>3005000</v>
      </c>
      <c r="I284" s="111">
        <f t="shared" si="36"/>
        <v>570950</v>
      </c>
      <c r="J284" s="109">
        <f t="shared" si="37"/>
        <v>3575950</v>
      </c>
      <c r="K284" s="110">
        <v>3080000</v>
      </c>
      <c r="L284" s="111">
        <f t="shared" si="38"/>
        <v>585200</v>
      </c>
      <c r="M284" s="109">
        <f t="shared" si="39"/>
        <v>3665200</v>
      </c>
    </row>
    <row r="285" spans="2:13" customFormat="1" ht="20.100000000000001" hidden="1" customHeight="1" x14ac:dyDescent="0.25">
      <c r="B285" s="106">
        <v>3</v>
      </c>
      <c r="C285" s="456" t="s">
        <v>30</v>
      </c>
      <c r="D285" s="457"/>
      <c r="E285" s="107">
        <v>8000000</v>
      </c>
      <c r="F285" s="108">
        <f t="shared" si="30"/>
        <v>1520000</v>
      </c>
      <c r="G285" s="109">
        <f t="shared" si="31"/>
        <v>9520000</v>
      </c>
      <c r="H285" s="110">
        <v>9000000</v>
      </c>
      <c r="I285" s="111">
        <f t="shared" si="36"/>
        <v>1710000</v>
      </c>
      <c r="J285" s="109">
        <f t="shared" si="37"/>
        <v>10710000</v>
      </c>
      <c r="K285" s="110">
        <v>8800000</v>
      </c>
      <c r="L285" s="111">
        <f t="shared" si="38"/>
        <v>1672000</v>
      </c>
      <c r="M285" s="109">
        <f t="shared" si="39"/>
        <v>10472000</v>
      </c>
    </row>
    <row r="286" spans="2:13" customFormat="1" ht="42" hidden="1" customHeight="1" x14ac:dyDescent="0.25">
      <c r="B286" s="402" t="s">
        <v>33</v>
      </c>
      <c r="C286" s="402"/>
      <c r="D286" s="402"/>
      <c r="E286" s="112"/>
      <c r="F286" s="113"/>
      <c r="G286" s="114"/>
      <c r="H286" s="112"/>
      <c r="I286" s="113"/>
      <c r="J286" s="114"/>
      <c r="K286" s="112"/>
      <c r="L286" s="113"/>
      <c r="M286" s="114"/>
    </row>
    <row r="287" spans="2:13" customFormat="1" ht="65.25" hidden="1" customHeight="1" x14ac:dyDescent="0.25">
      <c r="B287" s="106">
        <v>1</v>
      </c>
      <c r="C287" s="115" t="s">
        <v>32</v>
      </c>
      <c r="D287" s="116" t="s">
        <v>31</v>
      </c>
      <c r="E287" s="112"/>
      <c r="F287" s="113"/>
      <c r="G287" s="114"/>
      <c r="H287" s="112"/>
      <c r="I287" s="113"/>
      <c r="J287" s="114"/>
      <c r="K287" s="112"/>
      <c r="L287" s="113"/>
      <c r="M287" s="114"/>
    </row>
    <row r="288" spans="2:13" customFormat="1" ht="51.95" hidden="1" customHeight="1" x14ac:dyDescent="0.25">
      <c r="B288" s="106">
        <v>2</v>
      </c>
      <c r="C288" s="115" t="s">
        <v>20</v>
      </c>
      <c r="D288" s="116" t="s">
        <v>31</v>
      </c>
      <c r="E288" s="112"/>
      <c r="F288" s="113"/>
      <c r="G288" s="114"/>
      <c r="H288" s="112"/>
      <c r="I288" s="113"/>
      <c r="J288" s="114"/>
      <c r="K288" s="112"/>
      <c r="L288" s="113"/>
      <c r="M288" s="114"/>
    </row>
    <row r="289" spans="2:13" customFormat="1" ht="51.95" hidden="1" customHeight="1" x14ac:dyDescent="0.25">
      <c r="B289" s="106">
        <v>3</v>
      </c>
      <c r="C289" s="115" t="s">
        <v>19</v>
      </c>
      <c r="D289" s="116" t="s">
        <v>31</v>
      </c>
      <c r="E289" s="112"/>
      <c r="F289" s="113"/>
      <c r="G289" s="114"/>
      <c r="H289" s="112"/>
      <c r="I289" s="113"/>
      <c r="J289" s="114"/>
      <c r="K289" s="112"/>
      <c r="L289" s="113"/>
      <c r="M289" s="114"/>
    </row>
    <row r="290" spans="2:13" customFormat="1" ht="39" hidden="1" customHeight="1" x14ac:dyDescent="0.25">
      <c r="B290" s="402" t="s">
        <v>483</v>
      </c>
      <c r="C290" s="402"/>
      <c r="D290" s="402"/>
      <c r="E290" s="112"/>
      <c r="F290" s="113"/>
      <c r="G290" s="114"/>
      <c r="H290" s="112"/>
      <c r="I290" s="113"/>
      <c r="J290" s="114"/>
      <c r="K290" s="112"/>
      <c r="L290" s="113"/>
      <c r="M290" s="114"/>
    </row>
    <row r="291" spans="2:13" customFormat="1" ht="45.75" hidden="1" customHeight="1" x14ac:dyDescent="0.25">
      <c r="B291" s="106">
        <v>1</v>
      </c>
      <c r="C291" s="117" t="s">
        <v>21</v>
      </c>
      <c r="D291" s="116" t="s">
        <v>34</v>
      </c>
      <c r="E291" s="112"/>
      <c r="F291" s="113"/>
      <c r="G291" s="114"/>
      <c r="H291" s="112"/>
      <c r="I291" s="113"/>
      <c r="J291" s="114"/>
      <c r="K291" s="112"/>
      <c r="L291" s="113"/>
      <c r="M291" s="114"/>
    </row>
    <row r="292" spans="2:13" customFormat="1" ht="46.5" hidden="1" customHeight="1" x14ac:dyDescent="0.25">
      <c r="B292" s="106">
        <v>2</v>
      </c>
      <c r="C292" s="117" t="s">
        <v>22</v>
      </c>
      <c r="D292" s="116" t="s">
        <v>34</v>
      </c>
      <c r="E292" s="112"/>
      <c r="F292" s="113"/>
      <c r="G292" s="114"/>
      <c r="H292" s="112"/>
      <c r="I292" s="113"/>
      <c r="J292" s="114"/>
      <c r="K292" s="112"/>
      <c r="L292" s="113"/>
      <c r="M292" s="114"/>
    </row>
    <row r="293" spans="2:13" customFormat="1" ht="45.75" hidden="1" customHeight="1" x14ac:dyDescent="0.25">
      <c r="B293" s="106">
        <v>3</v>
      </c>
      <c r="C293" s="118" t="s">
        <v>23</v>
      </c>
      <c r="D293" s="116" t="s">
        <v>34</v>
      </c>
      <c r="E293" s="112"/>
      <c r="F293" s="113"/>
      <c r="G293" s="114"/>
      <c r="H293" s="112"/>
      <c r="I293" s="113"/>
      <c r="J293" s="114"/>
      <c r="K293" s="112"/>
      <c r="L293" s="113"/>
      <c r="M293" s="114"/>
    </row>
    <row r="294" spans="2:13" customFormat="1" ht="24.95" hidden="1" customHeight="1" x14ac:dyDescent="0.25">
      <c r="B294" s="402" t="s">
        <v>14</v>
      </c>
      <c r="C294" s="402"/>
      <c r="D294" s="402"/>
      <c r="E294" s="112"/>
      <c r="F294" s="113"/>
      <c r="G294" s="114"/>
      <c r="H294" s="112"/>
      <c r="I294" s="113"/>
      <c r="J294" s="114"/>
      <c r="K294" s="112"/>
      <c r="L294" s="113"/>
      <c r="M294" s="114"/>
    </row>
    <row r="295" spans="2:13" customFormat="1" ht="45.75" hidden="1" customHeight="1" x14ac:dyDescent="0.25">
      <c r="B295" s="106">
        <v>1</v>
      </c>
      <c r="C295" s="461" t="s">
        <v>35</v>
      </c>
      <c r="D295" s="462"/>
      <c r="E295" s="107">
        <v>8000000</v>
      </c>
      <c r="F295" s="108">
        <f t="shared" ref="F295" si="40">+E295*19%</f>
        <v>1520000</v>
      </c>
      <c r="G295" s="109">
        <f t="shared" ref="G295" si="41">+F295+E295</f>
        <v>9520000</v>
      </c>
      <c r="H295" s="110">
        <v>9000000</v>
      </c>
      <c r="I295" s="111">
        <f t="shared" ref="I295" si="42">+H295*19%</f>
        <v>1710000</v>
      </c>
      <c r="J295" s="109">
        <f t="shared" ref="J295" si="43">+I295+H295</f>
        <v>10710000</v>
      </c>
      <c r="K295" s="110">
        <v>8800000</v>
      </c>
      <c r="L295" s="111">
        <f t="shared" ref="L295" si="44">+K295*19%</f>
        <v>1672000</v>
      </c>
      <c r="M295" s="109">
        <f t="shared" ref="M295" si="45">+L295+K295</f>
        <v>10472000</v>
      </c>
    </row>
    <row r="296" spans="2:13" customFormat="1" ht="24.95" hidden="1" customHeight="1" x14ac:dyDescent="0.25">
      <c r="B296" s="402" t="s">
        <v>15</v>
      </c>
      <c r="C296" s="402"/>
      <c r="D296" s="402"/>
      <c r="E296" s="112"/>
      <c r="F296" s="113"/>
      <c r="G296" s="114"/>
      <c r="H296" s="112"/>
      <c r="I296" s="113"/>
      <c r="J296" s="114"/>
      <c r="K296" s="112"/>
      <c r="L296" s="113"/>
      <c r="M296" s="114"/>
    </row>
    <row r="297" spans="2:13" customFormat="1" ht="45.75" hidden="1" customHeight="1" x14ac:dyDescent="0.25">
      <c r="B297" s="106">
        <v>1</v>
      </c>
      <c r="C297" s="461" t="s">
        <v>36</v>
      </c>
      <c r="D297" s="462"/>
      <c r="E297" s="119">
        <v>17930000</v>
      </c>
      <c r="F297" s="108">
        <f t="shared" ref="F297" si="46">+E297*19%</f>
        <v>3406700</v>
      </c>
      <c r="G297" s="109">
        <f t="shared" ref="G297" si="47">+F297+E297</f>
        <v>21336700</v>
      </c>
      <c r="H297" s="110">
        <v>0</v>
      </c>
      <c r="I297" s="111">
        <f t="shared" ref="I297:I301" si="48">+H297*19%</f>
        <v>0</v>
      </c>
      <c r="J297" s="109">
        <f t="shared" ref="J297:J301" si="49">+I297+H297</f>
        <v>0</v>
      </c>
      <c r="K297" s="110">
        <v>0</v>
      </c>
      <c r="L297" s="111">
        <f t="shared" ref="L297:L301" si="50">+K297*19%</f>
        <v>0</v>
      </c>
      <c r="M297" s="109">
        <f t="shared" ref="M297:M301" si="51">+L297+K297</f>
        <v>0</v>
      </c>
    </row>
    <row r="298" spans="2:13" customFormat="1" ht="39" hidden="1" customHeight="1" x14ac:dyDescent="0.25">
      <c r="B298" s="402" t="s">
        <v>484</v>
      </c>
      <c r="C298" s="402"/>
      <c r="D298" s="402"/>
      <c r="E298" s="112"/>
      <c r="F298" s="113"/>
      <c r="G298" s="114"/>
      <c r="H298" s="110">
        <v>15080000</v>
      </c>
      <c r="I298" s="111">
        <f t="shared" si="48"/>
        <v>2865200</v>
      </c>
      <c r="J298" s="109">
        <f t="shared" si="49"/>
        <v>17945200</v>
      </c>
      <c r="K298" s="110">
        <v>14300000</v>
      </c>
      <c r="L298" s="111">
        <f t="shared" si="50"/>
        <v>2717000</v>
      </c>
      <c r="M298" s="109">
        <f t="shared" si="51"/>
        <v>17017000</v>
      </c>
    </row>
    <row r="299" spans="2:13" customFormat="1" ht="60.75" customHeight="1" thickBot="1" x14ac:dyDescent="0.3">
      <c r="B299" s="106">
        <v>1</v>
      </c>
      <c r="C299" s="453" t="s">
        <v>39</v>
      </c>
      <c r="D299" s="454"/>
      <c r="E299" s="107">
        <v>1000000</v>
      </c>
      <c r="F299" s="108">
        <f t="shared" ref="F299:F301" si="52">+E299*19%</f>
        <v>190000</v>
      </c>
      <c r="G299" s="109">
        <f t="shared" ref="G299:G301" si="53">+F299+E299</f>
        <v>1190000</v>
      </c>
      <c r="H299" s="110">
        <v>1500000</v>
      </c>
      <c r="I299" s="111">
        <f t="shared" si="48"/>
        <v>285000</v>
      </c>
      <c r="J299" s="109">
        <f t="shared" si="49"/>
        <v>1785000</v>
      </c>
      <c r="K299" s="110">
        <v>2000000</v>
      </c>
      <c r="L299" s="111">
        <f t="shared" si="50"/>
        <v>380000</v>
      </c>
      <c r="M299" s="109">
        <f t="shared" si="51"/>
        <v>2380000</v>
      </c>
    </row>
    <row r="300" spans="2:13" customFormat="1" ht="75.75" customHeight="1" thickBot="1" x14ac:dyDescent="0.3">
      <c r="B300" s="106">
        <v>2</v>
      </c>
      <c r="C300" s="446" t="s">
        <v>40</v>
      </c>
      <c r="D300" s="447"/>
      <c r="E300" s="107">
        <v>4500000</v>
      </c>
      <c r="F300" s="108">
        <f t="shared" si="52"/>
        <v>855000</v>
      </c>
      <c r="G300" s="109">
        <f t="shared" si="53"/>
        <v>5355000</v>
      </c>
      <c r="H300" s="110">
        <v>5500000</v>
      </c>
      <c r="I300" s="111">
        <f t="shared" si="48"/>
        <v>1045000</v>
      </c>
      <c r="J300" s="109">
        <f t="shared" si="49"/>
        <v>6545000</v>
      </c>
      <c r="K300" s="110">
        <v>6000000</v>
      </c>
      <c r="L300" s="111">
        <f t="shared" si="50"/>
        <v>1140000</v>
      </c>
      <c r="M300" s="109">
        <f t="shared" si="51"/>
        <v>7140000</v>
      </c>
    </row>
    <row r="301" spans="2:13" customFormat="1" ht="75.75" customHeight="1" thickBot="1" x14ac:dyDescent="0.3">
      <c r="B301" s="106">
        <v>3</v>
      </c>
      <c r="C301" s="456" t="s">
        <v>41</v>
      </c>
      <c r="D301" s="457"/>
      <c r="E301" s="107">
        <v>9000000</v>
      </c>
      <c r="F301" s="108">
        <f t="shared" si="52"/>
        <v>1710000</v>
      </c>
      <c r="G301" s="109">
        <f t="shared" si="53"/>
        <v>10710000</v>
      </c>
      <c r="H301" s="110">
        <v>11000000</v>
      </c>
      <c r="I301" s="111">
        <f t="shared" si="48"/>
        <v>2090000</v>
      </c>
      <c r="J301" s="109">
        <f t="shared" si="49"/>
        <v>13090000</v>
      </c>
      <c r="K301" s="110">
        <v>11500000</v>
      </c>
      <c r="L301" s="111">
        <f t="shared" si="50"/>
        <v>2185000</v>
      </c>
      <c r="M301" s="109">
        <f t="shared" si="51"/>
        <v>13685000</v>
      </c>
    </row>
    <row r="302" spans="2:13" customFormat="1" ht="24.95" customHeight="1" thickBot="1" x14ac:dyDescent="0.3">
      <c r="B302" s="402" t="s">
        <v>16</v>
      </c>
      <c r="C302" s="402"/>
      <c r="D302" s="402"/>
      <c r="E302" s="112"/>
      <c r="F302" s="113"/>
      <c r="G302" s="114"/>
      <c r="H302" s="110"/>
      <c r="I302" s="113"/>
      <c r="J302" s="114"/>
      <c r="K302" s="112"/>
      <c r="L302" s="113"/>
      <c r="M302" s="114"/>
    </row>
    <row r="303" spans="2:13" customFormat="1" ht="30.75" customHeight="1" thickBot="1" x14ac:dyDescent="0.3">
      <c r="B303" s="106">
        <v>1</v>
      </c>
      <c r="C303" s="458" t="s">
        <v>1</v>
      </c>
      <c r="D303" s="459"/>
      <c r="E303" s="112"/>
      <c r="F303" s="113"/>
      <c r="G303" s="114"/>
      <c r="H303" s="110"/>
      <c r="I303" s="111">
        <f t="shared" ref="I303:I305" si="54">+H303*19%</f>
        <v>0</v>
      </c>
      <c r="J303" s="109">
        <f t="shared" ref="J303:J305" si="55">+I303+H303</f>
        <v>0</v>
      </c>
      <c r="K303" s="112"/>
      <c r="L303" s="113"/>
      <c r="M303" s="114"/>
    </row>
    <row r="304" spans="2:13" customFormat="1" ht="57.75" customHeight="1" thickBot="1" x14ac:dyDescent="0.3">
      <c r="B304" s="460" t="s">
        <v>485</v>
      </c>
      <c r="C304" s="460"/>
      <c r="D304" s="460"/>
      <c r="E304" s="112"/>
      <c r="F304" s="113"/>
      <c r="G304" s="114"/>
      <c r="H304" s="110">
        <v>22000000</v>
      </c>
      <c r="I304" s="111">
        <f t="shared" si="54"/>
        <v>4180000</v>
      </c>
      <c r="J304" s="109">
        <f t="shared" si="55"/>
        <v>26180000</v>
      </c>
      <c r="K304" s="110">
        <v>25000000</v>
      </c>
      <c r="L304" s="111">
        <f t="shared" ref="L304:L305" si="56">+K304*19%</f>
        <v>4750000</v>
      </c>
      <c r="M304" s="109">
        <f t="shared" ref="M304:M305" si="57">+L304+K304</f>
        <v>29750000</v>
      </c>
    </row>
    <row r="305" spans="2:13" customFormat="1" ht="36" customHeight="1" thickBot="1" x14ac:dyDescent="0.3">
      <c r="B305" s="106">
        <v>1</v>
      </c>
      <c r="C305" s="461" t="s">
        <v>37</v>
      </c>
      <c r="D305" s="462"/>
      <c r="E305" s="107">
        <v>20000000</v>
      </c>
      <c r="F305" s="108">
        <f t="shared" ref="F305" si="58">+E305*19%</f>
        <v>3800000</v>
      </c>
      <c r="G305" s="109">
        <f t="shared" ref="G305" si="59">+F305+E305</f>
        <v>23800000</v>
      </c>
      <c r="H305" s="110"/>
      <c r="I305" s="111">
        <f t="shared" si="54"/>
        <v>0</v>
      </c>
      <c r="J305" s="109">
        <f t="shared" si="55"/>
        <v>0</v>
      </c>
      <c r="K305" s="112"/>
      <c r="L305" s="111">
        <f t="shared" si="56"/>
        <v>0</v>
      </c>
      <c r="M305" s="109">
        <f t="shared" si="57"/>
        <v>0</v>
      </c>
    </row>
    <row r="306" spans="2:13" customFormat="1" ht="24.95" customHeight="1" thickBot="1" x14ac:dyDescent="0.3">
      <c r="B306" s="402" t="s">
        <v>13</v>
      </c>
      <c r="C306" s="402"/>
      <c r="D306" s="402"/>
      <c r="E306" s="112"/>
      <c r="F306" s="113"/>
      <c r="G306" s="114"/>
      <c r="H306" s="110"/>
      <c r="I306" s="113"/>
      <c r="J306" s="114"/>
      <c r="K306" s="112"/>
      <c r="L306" s="113"/>
      <c r="M306" s="114"/>
    </row>
    <row r="307" spans="2:13" customFormat="1" ht="30.75" customHeight="1" thickBot="1" x14ac:dyDescent="0.3">
      <c r="B307" s="106">
        <v>1</v>
      </c>
      <c r="C307" s="465" t="s">
        <v>26</v>
      </c>
      <c r="D307" s="466"/>
      <c r="E307" s="107">
        <v>4500000</v>
      </c>
      <c r="F307" s="108">
        <f t="shared" ref="F307" si="60">+E307*19%</f>
        <v>855000</v>
      </c>
      <c r="G307" s="109">
        <f t="shared" ref="G307" si="61">+F307+E307</f>
        <v>5355000</v>
      </c>
      <c r="H307" s="110">
        <v>4900000</v>
      </c>
      <c r="I307" s="111">
        <f t="shared" ref="I307:I309" si="62">+H307*19%</f>
        <v>931000</v>
      </c>
      <c r="J307" s="109">
        <f t="shared" ref="J307:J309" si="63">+I307+H307</f>
        <v>5831000</v>
      </c>
      <c r="K307" s="110">
        <v>4950000</v>
      </c>
      <c r="L307" s="111">
        <f t="shared" ref="L307" si="64">+K307*19%</f>
        <v>940500</v>
      </c>
      <c r="M307" s="109">
        <f t="shared" ref="M307" si="65">+L307+K307</f>
        <v>5890500</v>
      </c>
    </row>
    <row r="308" spans="2:13" customFormat="1" ht="24.95" customHeight="1" thickBot="1" x14ac:dyDescent="0.3">
      <c r="B308" s="402" t="s">
        <v>24</v>
      </c>
      <c r="C308" s="402"/>
      <c r="D308" s="402"/>
      <c r="E308" s="112"/>
      <c r="F308" s="113"/>
      <c r="G308" s="114"/>
      <c r="H308" s="110"/>
      <c r="I308" s="111">
        <f t="shared" si="62"/>
        <v>0</v>
      </c>
      <c r="J308" s="109">
        <f t="shared" si="63"/>
        <v>0</v>
      </c>
      <c r="K308" s="112"/>
      <c r="L308" s="113"/>
      <c r="M308" s="114"/>
    </row>
    <row r="309" spans="2:13" customFormat="1" ht="46.5" customHeight="1" thickBot="1" x14ac:dyDescent="0.3">
      <c r="B309" s="106">
        <v>1</v>
      </c>
      <c r="C309" s="467" t="s">
        <v>25</v>
      </c>
      <c r="D309" s="468"/>
      <c r="E309" s="411">
        <v>18000000</v>
      </c>
      <c r="F309" s="412">
        <f t="shared" ref="F309" si="66">+E309*19%</f>
        <v>3420000</v>
      </c>
      <c r="G309" s="413">
        <f t="shared" ref="G309" si="67">+F309+E309</f>
        <v>21420000</v>
      </c>
      <c r="H309" s="110">
        <v>20880000</v>
      </c>
      <c r="I309" s="111">
        <f t="shared" si="62"/>
        <v>3967200</v>
      </c>
      <c r="J309" s="109">
        <f t="shared" si="63"/>
        <v>24847200</v>
      </c>
      <c r="K309" s="110">
        <v>19800000</v>
      </c>
      <c r="L309" s="111">
        <f t="shared" ref="L309" si="68">+K309*19%</f>
        <v>3762000</v>
      </c>
      <c r="M309" s="109">
        <f t="shared" ref="M309" si="69">+L309+K309</f>
        <v>23562000</v>
      </c>
    </row>
    <row r="310" spans="2:13" customFormat="1" ht="31.5" customHeight="1" thickBot="1" x14ac:dyDescent="0.3">
      <c r="B310" s="106">
        <v>2</v>
      </c>
      <c r="C310" s="463" t="s">
        <v>27</v>
      </c>
      <c r="D310" s="464"/>
      <c r="E310" s="411"/>
      <c r="F310" s="412"/>
      <c r="G310" s="413"/>
      <c r="H310" s="110"/>
      <c r="I310" s="113"/>
      <c r="J310" s="114"/>
      <c r="K310" s="112"/>
      <c r="L310" s="113"/>
      <c r="M310" s="114"/>
    </row>
  </sheetData>
  <mergeCells count="125">
    <mergeCell ref="E309:E310"/>
    <mergeCell ref="F309:F310"/>
    <mergeCell ref="G309:G310"/>
    <mergeCell ref="C310:D310"/>
    <mergeCell ref="C305:D305"/>
    <mergeCell ref="B306:D306"/>
    <mergeCell ref="C307:D307"/>
    <mergeCell ref="B308:D308"/>
    <mergeCell ref="C309:D309"/>
    <mergeCell ref="C300:D300"/>
    <mergeCell ref="C301:D301"/>
    <mergeCell ref="B302:D302"/>
    <mergeCell ref="C303:D303"/>
    <mergeCell ref="B304:D304"/>
    <mergeCell ref="C295:D295"/>
    <mergeCell ref="B296:D296"/>
    <mergeCell ref="C297:D297"/>
    <mergeCell ref="B298:D298"/>
    <mergeCell ref="C299:D299"/>
    <mergeCell ref="C284:D284"/>
    <mergeCell ref="C285:D285"/>
    <mergeCell ref="B286:D286"/>
    <mergeCell ref="B290:D290"/>
    <mergeCell ref="B294:D294"/>
    <mergeCell ref="C279:D279"/>
    <mergeCell ref="C280:D280"/>
    <mergeCell ref="C281:D281"/>
    <mergeCell ref="B282:D282"/>
    <mergeCell ref="C283:D283"/>
    <mergeCell ref="K270:M270"/>
    <mergeCell ref="C271:D271"/>
    <mergeCell ref="C272:D272"/>
    <mergeCell ref="C273:D273"/>
    <mergeCell ref="E270:G270"/>
    <mergeCell ref="H270:J270"/>
    <mergeCell ref="B269:D269"/>
    <mergeCell ref="C270:D270"/>
    <mergeCell ref="C274:D274"/>
    <mergeCell ref="C275:D275"/>
    <mergeCell ref="C276:D276"/>
    <mergeCell ref="C277:D277"/>
    <mergeCell ref="C278:D278"/>
    <mergeCell ref="H154:J154"/>
    <mergeCell ref="H147:J147"/>
    <mergeCell ref="H136:J136"/>
    <mergeCell ref="H129:J129"/>
    <mergeCell ref="B125:J125"/>
    <mergeCell ref="B249:G249"/>
    <mergeCell ref="H249:J249"/>
    <mergeCell ref="H162:J162"/>
    <mergeCell ref="H158:J158"/>
    <mergeCell ref="B235:B237"/>
    <mergeCell ref="B239:B241"/>
    <mergeCell ref="B242:B243"/>
    <mergeCell ref="B244:B246"/>
    <mergeCell ref="B247:B248"/>
    <mergeCell ref="B220:B222"/>
    <mergeCell ref="B223:B225"/>
    <mergeCell ref="B226:B228"/>
    <mergeCell ref="B229:B230"/>
    <mergeCell ref="B231:B234"/>
    <mergeCell ref="B206:B207"/>
    <mergeCell ref="B208:B210"/>
    <mergeCell ref="B211:B213"/>
    <mergeCell ref="B214:B216"/>
    <mergeCell ref="B217:B219"/>
    <mergeCell ref="B192:B194"/>
    <mergeCell ref="B195:B197"/>
    <mergeCell ref="B198:B200"/>
    <mergeCell ref="B201:B203"/>
    <mergeCell ref="B204:B205"/>
    <mergeCell ref="B179:B181"/>
    <mergeCell ref="B182:B184"/>
    <mergeCell ref="B185:B187"/>
    <mergeCell ref="B188:B189"/>
    <mergeCell ref="B190:B191"/>
    <mergeCell ref="B164:B166"/>
    <mergeCell ref="B167:B169"/>
    <mergeCell ref="B170:B172"/>
    <mergeCell ref="B173:B175"/>
    <mergeCell ref="B176:B178"/>
    <mergeCell ref="B154:G154"/>
    <mergeCell ref="B158:G158"/>
    <mergeCell ref="B162:G162"/>
    <mergeCell ref="B147:G147"/>
    <mergeCell ref="B149:B152"/>
    <mergeCell ref="C149:C152"/>
    <mergeCell ref="F149:F152"/>
    <mergeCell ref="B136:G136"/>
    <mergeCell ref="B138:B145"/>
    <mergeCell ref="C138:C145"/>
    <mergeCell ref="F138:F145"/>
    <mergeCell ref="B129:G129"/>
    <mergeCell ref="B131:B134"/>
    <mergeCell ref="C131:C134"/>
    <mergeCell ref="F131:F134"/>
    <mergeCell ref="B2:I2"/>
    <mergeCell ref="B4:F4"/>
    <mergeCell ref="G4:I4"/>
    <mergeCell ref="B6:B10"/>
    <mergeCell ref="B11:B15"/>
    <mergeCell ref="C40:F40"/>
    <mergeCell ref="G40:I40"/>
    <mergeCell ref="C52:F52"/>
    <mergeCell ref="G52:I52"/>
    <mergeCell ref="B18:B19"/>
    <mergeCell ref="B23:F23"/>
    <mergeCell ref="G23:I23"/>
    <mergeCell ref="B35:F35"/>
    <mergeCell ref="G35:I35"/>
    <mergeCell ref="C87:F87"/>
    <mergeCell ref="G87:I87"/>
    <mergeCell ref="C99:F99"/>
    <mergeCell ref="G99:I99"/>
    <mergeCell ref="C64:F64"/>
    <mergeCell ref="G64:I64"/>
    <mergeCell ref="C75:F75"/>
    <mergeCell ref="G75:I75"/>
    <mergeCell ref="C109:E109"/>
    <mergeCell ref="C101:E101"/>
    <mergeCell ref="C103:F103"/>
    <mergeCell ref="G103:I103"/>
    <mergeCell ref="C105:E105"/>
    <mergeCell ref="C107:F107"/>
    <mergeCell ref="G107:I10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AF74"/>
  <sheetViews>
    <sheetView topLeftCell="P1" zoomScale="70" zoomScaleNormal="70" workbookViewId="0">
      <selection activeCell="AC57" sqref="AC57:AD57"/>
    </sheetView>
  </sheetViews>
  <sheetFormatPr baseColWidth="10" defaultRowHeight="15" x14ac:dyDescent="0.25"/>
  <cols>
    <col min="1" max="1" width="25" style="277" bestFit="1" customWidth="1"/>
    <col min="2" max="2" width="12.5" style="285" bestFit="1" customWidth="1"/>
    <col min="3" max="3" width="22.5" style="285" bestFit="1" customWidth="1"/>
    <col min="4" max="4" width="15.5" style="285" bestFit="1" customWidth="1"/>
    <col min="5" max="5" width="20.625" style="285" bestFit="1" customWidth="1"/>
    <col min="6" max="6" width="14.625" style="285" bestFit="1" customWidth="1"/>
    <col min="7" max="7" width="19" style="285" bestFit="1" customWidth="1"/>
    <col min="8" max="8" width="21.25" style="285" bestFit="1" customWidth="1"/>
    <col min="9" max="9" width="12.25" style="285" bestFit="1" customWidth="1"/>
    <col min="10" max="10" width="23.125" style="285" bestFit="1" customWidth="1"/>
    <col min="11" max="11" width="10.875" style="285" customWidth="1"/>
    <col min="12" max="12" width="23.125" style="285" bestFit="1" customWidth="1"/>
    <col min="13" max="16" width="5.125" style="285" bestFit="1" customWidth="1"/>
    <col min="17" max="17" width="5.5" style="285" bestFit="1" customWidth="1"/>
    <col min="18" max="18" width="5.125" style="285" bestFit="1" customWidth="1"/>
    <col min="19" max="24" width="5.5" style="285" bestFit="1" customWidth="1"/>
    <col min="25" max="25" width="13.5" style="285" bestFit="1" customWidth="1"/>
    <col min="26" max="26" width="18.75" style="285" bestFit="1" customWidth="1"/>
    <col min="27" max="27" width="15.875" style="285" bestFit="1" customWidth="1"/>
    <col min="28" max="28" width="18.75" style="285" bestFit="1" customWidth="1"/>
    <col min="29" max="29" width="16.25" style="285" bestFit="1" customWidth="1"/>
    <col min="30" max="30" width="17.625" style="285" bestFit="1" customWidth="1"/>
    <col min="31" max="16384" width="11" style="285"/>
  </cols>
  <sheetData>
    <row r="10" spans="1:30" x14ac:dyDescent="0.25">
      <c r="B10" s="469" t="s">
        <v>574</v>
      </c>
      <c r="C10" s="469"/>
      <c r="D10" s="469"/>
      <c r="E10" s="469"/>
      <c r="F10" s="469"/>
      <c r="G10" s="469"/>
      <c r="H10" s="469"/>
      <c r="I10" s="470" t="s">
        <v>573</v>
      </c>
      <c r="J10" s="471"/>
      <c r="K10" s="471"/>
      <c r="L10" s="471"/>
      <c r="M10" s="471"/>
      <c r="N10" s="471"/>
      <c r="O10" s="471"/>
      <c r="P10" s="471"/>
      <c r="Q10" s="471"/>
      <c r="R10" s="471"/>
      <c r="S10" s="471"/>
      <c r="T10" s="471"/>
      <c r="U10" s="471"/>
      <c r="V10" s="471"/>
      <c r="W10" s="471"/>
      <c r="X10" s="471"/>
    </row>
    <row r="11" spans="1:30" x14ac:dyDescent="0.25">
      <c r="B11" s="469"/>
      <c r="C11" s="469"/>
      <c r="D11" s="469"/>
      <c r="E11" s="469"/>
      <c r="F11" s="469"/>
      <c r="G11" s="469"/>
      <c r="H11" s="469"/>
      <c r="I11" s="194" t="s">
        <v>495</v>
      </c>
      <c r="J11" s="194" t="s">
        <v>496</v>
      </c>
      <c r="K11" s="194" t="s">
        <v>497</v>
      </c>
      <c r="L11" s="194" t="s">
        <v>498</v>
      </c>
      <c r="M11" s="194" t="s">
        <v>499</v>
      </c>
      <c r="N11" s="194" t="s">
        <v>500</v>
      </c>
      <c r="O11" s="194" t="s">
        <v>501</v>
      </c>
      <c r="P11" s="194" t="s">
        <v>495</v>
      </c>
      <c r="Q11" s="194" t="s">
        <v>496</v>
      </c>
      <c r="R11" s="194" t="s">
        <v>497</v>
      </c>
      <c r="S11" s="194" t="s">
        <v>498</v>
      </c>
      <c r="T11" s="194" t="s">
        <v>499</v>
      </c>
      <c r="U11" s="194" t="s">
        <v>500</v>
      </c>
      <c r="V11" s="194" t="s">
        <v>501</v>
      </c>
      <c r="W11" s="194" t="s">
        <v>495</v>
      </c>
      <c r="X11" s="194" t="s">
        <v>496</v>
      </c>
      <c r="Y11" s="285" t="s">
        <v>44</v>
      </c>
      <c r="Z11" s="285" t="s">
        <v>44</v>
      </c>
      <c r="AA11" s="285" t="s">
        <v>44</v>
      </c>
    </row>
    <row r="12" spans="1:30" s="277" customFormat="1" ht="36" customHeight="1" x14ac:dyDescent="0.25">
      <c r="B12" s="288" t="s">
        <v>45</v>
      </c>
      <c r="C12" s="288" t="s">
        <v>177</v>
      </c>
      <c r="D12" s="288" t="s">
        <v>502</v>
      </c>
      <c r="E12" s="288" t="s">
        <v>503</v>
      </c>
      <c r="F12" s="288" t="s">
        <v>178</v>
      </c>
      <c r="G12" s="288" t="s">
        <v>179</v>
      </c>
      <c r="H12" s="289" t="s">
        <v>504</v>
      </c>
      <c r="I12" s="290">
        <v>12</v>
      </c>
      <c r="J12" s="290">
        <f>I12+1</f>
        <v>13</v>
      </c>
      <c r="K12" s="290">
        <f>J12+1</f>
        <v>14</v>
      </c>
      <c r="L12" s="290">
        <f t="shared" ref="L12:X12" si="0">K12+1</f>
        <v>15</v>
      </c>
      <c r="M12" s="290">
        <f t="shared" si="0"/>
        <v>16</v>
      </c>
      <c r="N12" s="290">
        <f t="shared" si="0"/>
        <v>17</v>
      </c>
      <c r="O12" s="290">
        <f t="shared" si="0"/>
        <v>18</v>
      </c>
      <c r="P12" s="290">
        <f t="shared" si="0"/>
        <v>19</v>
      </c>
      <c r="Q12" s="290">
        <f t="shared" si="0"/>
        <v>20</v>
      </c>
      <c r="R12" s="290">
        <f t="shared" si="0"/>
        <v>21</v>
      </c>
      <c r="S12" s="290">
        <f t="shared" si="0"/>
        <v>22</v>
      </c>
      <c r="T12" s="290">
        <f t="shared" si="0"/>
        <v>23</v>
      </c>
      <c r="U12" s="290">
        <f t="shared" si="0"/>
        <v>24</v>
      </c>
      <c r="V12" s="290">
        <f t="shared" si="0"/>
        <v>25</v>
      </c>
      <c r="W12" s="290">
        <f t="shared" si="0"/>
        <v>26</v>
      </c>
      <c r="X12" s="290">
        <f t="shared" si="0"/>
        <v>27</v>
      </c>
      <c r="Y12" s="291" t="s">
        <v>505</v>
      </c>
      <c r="Z12" s="288" t="s">
        <v>506</v>
      </c>
      <c r="AA12" s="291" t="s">
        <v>582</v>
      </c>
      <c r="AB12" s="291" t="s">
        <v>583</v>
      </c>
      <c r="AC12" s="288" t="s">
        <v>66</v>
      </c>
      <c r="AD12" s="288" t="s">
        <v>182</v>
      </c>
    </row>
    <row r="13" spans="1:30" ht="15.75" customHeight="1" x14ac:dyDescent="0.25">
      <c r="A13" s="476" t="s">
        <v>574</v>
      </c>
      <c r="B13" s="478" t="s">
        <v>507</v>
      </c>
      <c r="C13" s="222" t="s">
        <v>508</v>
      </c>
      <c r="D13" s="279" t="s">
        <v>509</v>
      </c>
      <c r="E13" s="222" t="s">
        <v>510</v>
      </c>
      <c r="F13" s="222" t="s">
        <v>511</v>
      </c>
      <c r="G13" s="222" t="s">
        <v>512</v>
      </c>
      <c r="H13" s="295"/>
      <c r="I13" s="212"/>
      <c r="J13" s="212">
        <v>1</v>
      </c>
      <c r="K13" s="212"/>
      <c r="L13" s="212">
        <v>1</v>
      </c>
      <c r="M13" s="212"/>
      <c r="N13" s="296"/>
      <c r="O13" s="296"/>
      <c r="P13" s="212"/>
      <c r="Q13" s="212">
        <v>1</v>
      </c>
      <c r="R13" s="212"/>
      <c r="S13" s="212">
        <v>1</v>
      </c>
      <c r="T13" s="212"/>
      <c r="U13" s="296"/>
      <c r="V13" s="296"/>
      <c r="W13" s="212">
        <v>1</v>
      </c>
      <c r="X13" s="212">
        <v>1</v>
      </c>
      <c r="Y13" s="278">
        <f>SUM(I13:X13)</f>
        <v>6</v>
      </c>
      <c r="Z13" s="297">
        <f t="shared" ref="Z13:Z26" si="1">H13*Y13</f>
        <v>0</v>
      </c>
      <c r="AA13" s="297"/>
      <c r="AB13" s="297"/>
      <c r="AC13" s="297">
        <f>Z13*19%</f>
        <v>0</v>
      </c>
      <c r="AD13" s="297">
        <f t="shared" ref="AD13:AD21" si="2">SUM(Z13:AC13)</f>
        <v>0</v>
      </c>
    </row>
    <row r="14" spans="1:30" ht="15.75" x14ac:dyDescent="0.25">
      <c r="A14" s="476"/>
      <c r="B14" s="478"/>
      <c r="C14" s="222" t="s">
        <v>513</v>
      </c>
      <c r="D14" s="222" t="s">
        <v>514</v>
      </c>
      <c r="E14" s="222" t="s">
        <v>510</v>
      </c>
      <c r="F14" s="222" t="s">
        <v>511</v>
      </c>
      <c r="G14" s="222" t="s">
        <v>512</v>
      </c>
      <c r="H14" s="295"/>
      <c r="I14" s="212">
        <v>1</v>
      </c>
      <c r="J14" s="212"/>
      <c r="K14" s="212">
        <v>1</v>
      </c>
      <c r="L14" s="212"/>
      <c r="M14" s="212">
        <v>1</v>
      </c>
      <c r="N14" s="296"/>
      <c r="O14" s="296"/>
      <c r="P14" s="212">
        <v>1</v>
      </c>
      <c r="Q14" s="212"/>
      <c r="R14" s="212">
        <v>1</v>
      </c>
      <c r="S14" s="212"/>
      <c r="T14" s="212">
        <v>1</v>
      </c>
      <c r="U14" s="296"/>
      <c r="V14" s="296"/>
      <c r="W14" s="212">
        <v>1</v>
      </c>
      <c r="X14" s="212">
        <v>1</v>
      </c>
      <c r="Y14" s="278">
        <f t="shared" ref="Y14:Y26" si="3">SUM(I14:X14)</f>
        <v>8</v>
      </c>
      <c r="Z14" s="297">
        <f t="shared" si="1"/>
        <v>0</v>
      </c>
      <c r="AA14" s="297"/>
      <c r="AB14" s="297"/>
      <c r="AC14" s="297">
        <f>Z14*19%</f>
        <v>0</v>
      </c>
      <c r="AD14" s="297">
        <f t="shared" si="2"/>
        <v>0</v>
      </c>
    </row>
    <row r="15" spans="1:30" ht="15.75" x14ac:dyDescent="0.25">
      <c r="A15" s="476"/>
      <c r="B15" s="478"/>
      <c r="C15" s="222" t="s">
        <v>515</v>
      </c>
      <c r="D15" s="279">
        <v>0.79166666666666663</v>
      </c>
      <c r="E15" s="222" t="s">
        <v>510</v>
      </c>
      <c r="F15" s="222" t="s">
        <v>511</v>
      </c>
      <c r="G15" s="222" t="s">
        <v>512</v>
      </c>
      <c r="H15" s="295"/>
      <c r="I15" s="212"/>
      <c r="J15" s="212">
        <v>1</v>
      </c>
      <c r="K15" s="212"/>
      <c r="L15" s="212">
        <v>1</v>
      </c>
      <c r="M15" s="212"/>
      <c r="N15" s="296"/>
      <c r="O15" s="296"/>
      <c r="P15" s="212"/>
      <c r="Q15" s="212">
        <v>1</v>
      </c>
      <c r="R15" s="212"/>
      <c r="S15" s="212">
        <v>1</v>
      </c>
      <c r="T15" s="212"/>
      <c r="U15" s="296"/>
      <c r="V15" s="296"/>
      <c r="W15" s="212"/>
      <c r="X15" s="212"/>
      <c r="Y15" s="278">
        <f t="shared" si="3"/>
        <v>4</v>
      </c>
      <c r="Z15" s="297">
        <f t="shared" si="1"/>
        <v>0</v>
      </c>
      <c r="AA15" s="297"/>
      <c r="AB15" s="297"/>
      <c r="AC15" s="297">
        <f>Z15*19%</f>
        <v>0</v>
      </c>
      <c r="AD15" s="297">
        <f t="shared" si="2"/>
        <v>0</v>
      </c>
    </row>
    <row r="16" spans="1:30" ht="15.75" x14ac:dyDescent="0.25">
      <c r="A16" s="476"/>
      <c r="B16" s="478"/>
      <c r="C16" s="222" t="s">
        <v>516</v>
      </c>
      <c r="D16" s="279" t="s">
        <v>509</v>
      </c>
      <c r="E16" s="279" t="s">
        <v>517</v>
      </c>
      <c r="F16" s="222" t="s">
        <v>511</v>
      </c>
      <c r="G16" s="222" t="s">
        <v>512</v>
      </c>
      <c r="H16" s="292"/>
      <c r="I16" s="212"/>
      <c r="J16" s="212"/>
      <c r="K16" s="212"/>
      <c r="L16" s="212"/>
      <c r="M16" s="212"/>
      <c r="N16" s="296"/>
      <c r="O16" s="296"/>
      <c r="P16" s="212"/>
      <c r="Q16" s="212"/>
      <c r="R16" s="212"/>
      <c r="S16" s="212"/>
      <c r="T16" s="212"/>
      <c r="U16" s="296"/>
      <c r="V16" s="296"/>
      <c r="W16" s="212"/>
      <c r="X16" s="212"/>
      <c r="Y16" s="278">
        <f t="shared" si="3"/>
        <v>0</v>
      </c>
      <c r="Z16" s="297">
        <v>0</v>
      </c>
      <c r="AA16" s="297"/>
      <c r="AB16" s="297"/>
      <c r="AC16" s="297">
        <v>0</v>
      </c>
      <c r="AD16" s="297">
        <f t="shared" si="2"/>
        <v>0</v>
      </c>
    </row>
    <row r="17" spans="1:30" ht="15.75" x14ac:dyDescent="0.25">
      <c r="A17" s="476"/>
      <c r="B17" s="478"/>
      <c r="C17" s="222" t="s">
        <v>513</v>
      </c>
      <c r="D17" s="222" t="s">
        <v>514</v>
      </c>
      <c r="E17" s="279" t="s">
        <v>517</v>
      </c>
      <c r="F17" s="222" t="s">
        <v>511</v>
      </c>
      <c r="G17" s="222" t="s">
        <v>512</v>
      </c>
      <c r="H17" s="295"/>
      <c r="I17" s="212"/>
      <c r="J17" s="212"/>
      <c r="K17" s="212"/>
      <c r="L17" s="212"/>
      <c r="M17" s="212"/>
      <c r="N17" s="296">
        <v>1</v>
      </c>
      <c r="O17" s="296">
        <v>1</v>
      </c>
      <c r="P17" s="212"/>
      <c r="Q17" s="212"/>
      <c r="R17" s="212"/>
      <c r="S17" s="212"/>
      <c r="T17" s="212"/>
      <c r="U17" s="296">
        <v>1</v>
      </c>
      <c r="V17" s="296">
        <v>1</v>
      </c>
      <c r="W17" s="212"/>
      <c r="X17" s="212"/>
      <c r="Y17" s="278">
        <f t="shared" si="3"/>
        <v>4</v>
      </c>
      <c r="Z17" s="297">
        <f t="shared" si="1"/>
        <v>0</v>
      </c>
      <c r="AA17" s="297"/>
      <c r="AB17" s="297"/>
      <c r="AC17" s="297">
        <f t="shared" ref="AC17:AC26" si="4">Z17*19%</f>
        <v>0</v>
      </c>
      <c r="AD17" s="297">
        <f t="shared" si="2"/>
        <v>0</v>
      </c>
    </row>
    <row r="18" spans="1:30" ht="15.75" x14ac:dyDescent="0.25">
      <c r="A18" s="476"/>
      <c r="B18" s="478"/>
      <c r="C18" s="222" t="s">
        <v>515</v>
      </c>
      <c r="D18" s="279">
        <v>0.79166666666666663</v>
      </c>
      <c r="E18" s="279" t="s">
        <v>517</v>
      </c>
      <c r="F18" s="222" t="s">
        <v>511</v>
      </c>
      <c r="G18" s="222" t="s">
        <v>512</v>
      </c>
      <c r="H18" s="295"/>
      <c r="I18" s="212"/>
      <c r="J18" s="212"/>
      <c r="K18" s="212"/>
      <c r="L18" s="212"/>
      <c r="M18" s="212"/>
      <c r="N18" s="296"/>
      <c r="O18" s="296">
        <v>1</v>
      </c>
      <c r="P18" s="212"/>
      <c r="Q18" s="212"/>
      <c r="R18" s="212"/>
      <c r="S18" s="212"/>
      <c r="T18" s="212"/>
      <c r="U18" s="296"/>
      <c r="V18" s="296">
        <v>1</v>
      </c>
      <c r="W18" s="212"/>
      <c r="X18" s="212"/>
      <c r="Y18" s="278">
        <f t="shared" si="3"/>
        <v>2</v>
      </c>
      <c r="Z18" s="297">
        <f t="shared" si="1"/>
        <v>0</v>
      </c>
      <c r="AA18" s="297"/>
      <c r="AB18" s="297"/>
      <c r="AC18" s="297">
        <f t="shared" si="4"/>
        <v>0</v>
      </c>
      <c r="AD18" s="297">
        <f t="shared" si="2"/>
        <v>0</v>
      </c>
    </row>
    <row r="19" spans="1:30" ht="15.75" x14ac:dyDescent="0.25">
      <c r="A19" s="476"/>
      <c r="B19" s="478" t="s">
        <v>106</v>
      </c>
      <c r="C19" s="222" t="s">
        <v>519</v>
      </c>
      <c r="D19" s="279" t="s">
        <v>509</v>
      </c>
      <c r="E19" s="222" t="s">
        <v>510</v>
      </c>
      <c r="F19" s="222" t="s">
        <v>511</v>
      </c>
      <c r="G19" s="222" t="s">
        <v>512</v>
      </c>
      <c r="H19" s="295"/>
      <c r="I19" s="212">
        <v>1</v>
      </c>
      <c r="J19" s="212"/>
      <c r="K19" s="212">
        <v>1</v>
      </c>
      <c r="L19" s="212"/>
      <c r="M19" s="212">
        <v>1</v>
      </c>
      <c r="N19" s="296"/>
      <c r="O19" s="296"/>
      <c r="P19" s="212">
        <v>1</v>
      </c>
      <c r="Q19" s="212"/>
      <c r="R19" s="212">
        <v>1</v>
      </c>
      <c r="S19" s="212"/>
      <c r="T19" s="212">
        <v>1</v>
      </c>
      <c r="U19" s="296"/>
      <c r="V19" s="296"/>
      <c r="W19" s="212">
        <v>1</v>
      </c>
      <c r="X19" s="212">
        <v>1</v>
      </c>
      <c r="Y19" s="278">
        <f>SUM(I19:X19)</f>
        <v>8</v>
      </c>
      <c r="Z19" s="297">
        <f t="shared" si="1"/>
        <v>0</v>
      </c>
      <c r="AA19" s="297"/>
      <c r="AB19" s="297"/>
      <c r="AC19" s="297">
        <f t="shared" si="4"/>
        <v>0</v>
      </c>
      <c r="AD19" s="297">
        <f t="shared" si="2"/>
        <v>0</v>
      </c>
    </row>
    <row r="20" spans="1:30" ht="15.75" x14ac:dyDescent="0.25">
      <c r="A20" s="476"/>
      <c r="B20" s="478"/>
      <c r="C20" s="222" t="s">
        <v>520</v>
      </c>
      <c r="D20" s="222" t="s">
        <v>514</v>
      </c>
      <c r="E20" s="222" t="s">
        <v>510</v>
      </c>
      <c r="F20" s="222" t="s">
        <v>511</v>
      </c>
      <c r="G20" s="222" t="s">
        <v>512</v>
      </c>
      <c r="H20" s="295"/>
      <c r="I20" s="212"/>
      <c r="J20" s="212">
        <v>1</v>
      </c>
      <c r="K20" s="212"/>
      <c r="L20" s="212">
        <v>1</v>
      </c>
      <c r="M20" s="212"/>
      <c r="N20" s="296"/>
      <c r="O20" s="296"/>
      <c r="P20" s="212"/>
      <c r="Q20" s="212">
        <v>1</v>
      </c>
      <c r="R20" s="212"/>
      <c r="S20" s="212">
        <v>1</v>
      </c>
      <c r="T20" s="212"/>
      <c r="U20" s="296"/>
      <c r="V20" s="296"/>
      <c r="W20" s="212">
        <v>1</v>
      </c>
      <c r="X20" s="212">
        <v>1</v>
      </c>
      <c r="Y20" s="278">
        <f>SUM(I20:X20)</f>
        <v>6</v>
      </c>
      <c r="Z20" s="297">
        <f t="shared" si="1"/>
        <v>0</v>
      </c>
      <c r="AA20" s="297"/>
      <c r="AB20" s="297"/>
      <c r="AC20" s="297">
        <f t="shared" si="4"/>
        <v>0</v>
      </c>
      <c r="AD20" s="297">
        <f t="shared" si="2"/>
        <v>0</v>
      </c>
    </row>
    <row r="21" spans="1:30" ht="15.75" x14ac:dyDescent="0.25">
      <c r="A21" s="476"/>
      <c r="B21" s="478"/>
      <c r="C21" s="222" t="s">
        <v>521</v>
      </c>
      <c r="D21" s="279">
        <v>0.79166666666666663</v>
      </c>
      <c r="E21" s="222" t="s">
        <v>510</v>
      </c>
      <c r="F21" s="222" t="s">
        <v>511</v>
      </c>
      <c r="G21" s="222" t="s">
        <v>512</v>
      </c>
      <c r="H21" s="295"/>
      <c r="I21" s="212">
        <v>1</v>
      </c>
      <c r="J21" s="212"/>
      <c r="K21" s="212">
        <v>1</v>
      </c>
      <c r="L21" s="212"/>
      <c r="M21" s="212">
        <v>1</v>
      </c>
      <c r="N21" s="296"/>
      <c r="O21" s="296"/>
      <c r="P21" s="212">
        <v>1</v>
      </c>
      <c r="Q21" s="212"/>
      <c r="R21" s="212">
        <v>1</v>
      </c>
      <c r="S21" s="212"/>
      <c r="T21" s="212">
        <v>1</v>
      </c>
      <c r="U21" s="296"/>
      <c r="V21" s="296"/>
      <c r="W21" s="212">
        <v>1</v>
      </c>
      <c r="X21" s="212">
        <v>1</v>
      </c>
      <c r="Y21" s="278">
        <f>SUM(I21:X21)</f>
        <v>8</v>
      </c>
      <c r="Z21" s="297">
        <f t="shared" si="1"/>
        <v>0</v>
      </c>
      <c r="AA21" s="297"/>
      <c r="AB21" s="297"/>
      <c r="AC21" s="297">
        <f t="shared" si="4"/>
        <v>0</v>
      </c>
      <c r="AD21" s="297">
        <f t="shared" si="2"/>
        <v>0</v>
      </c>
    </row>
    <row r="22" spans="1:30" ht="15.75" x14ac:dyDescent="0.25">
      <c r="A22" s="476"/>
      <c r="B22" s="478" t="s">
        <v>44</v>
      </c>
      <c r="C22" s="222" t="s">
        <v>519</v>
      </c>
      <c r="D22" s="279" t="s">
        <v>509</v>
      </c>
      <c r="E22" s="279" t="s">
        <v>517</v>
      </c>
      <c r="F22" s="222" t="s">
        <v>511</v>
      </c>
      <c r="G22" s="222" t="s">
        <v>512</v>
      </c>
      <c r="H22" s="292"/>
      <c r="I22" s="212"/>
      <c r="J22" s="212"/>
      <c r="K22" s="212"/>
      <c r="L22" s="212"/>
      <c r="M22" s="212"/>
      <c r="N22" s="296"/>
      <c r="O22" s="296"/>
      <c r="P22" s="212"/>
      <c r="Q22" s="212"/>
      <c r="R22" s="212"/>
      <c r="S22" s="212"/>
      <c r="T22" s="212"/>
      <c r="U22" s="296"/>
      <c r="V22" s="296"/>
      <c r="W22" s="212"/>
      <c r="X22" s="212"/>
      <c r="Y22" s="278">
        <f t="shared" si="3"/>
        <v>0</v>
      </c>
      <c r="Z22" s="297">
        <v>0</v>
      </c>
      <c r="AA22" s="297"/>
      <c r="AB22" s="297"/>
      <c r="AC22" s="297">
        <f t="shared" si="4"/>
        <v>0</v>
      </c>
      <c r="AD22" s="297">
        <v>0</v>
      </c>
    </row>
    <row r="23" spans="1:30" ht="15.75" x14ac:dyDescent="0.25">
      <c r="A23" s="476"/>
      <c r="B23" s="478"/>
      <c r="C23" s="222" t="s">
        <v>520</v>
      </c>
      <c r="D23" s="222" t="s">
        <v>514</v>
      </c>
      <c r="E23" s="279" t="s">
        <v>517</v>
      </c>
      <c r="F23" s="222" t="s">
        <v>511</v>
      </c>
      <c r="G23" s="222" t="s">
        <v>512</v>
      </c>
      <c r="H23" s="295"/>
      <c r="I23" s="212"/>
      <c r="J23" s="212"/>
      <c r="K23" s="212"/>
      <c r="L23" s="212"/>
      <c r="M23" s="212"/>
      <c r="N23" s="296">
        <v>1</v>
      </c>
      <c r="O23" s="296">
        <v>1</v>
      </c>
      <c r="P23" s="212"/>
      <c r="Q23" s="212"/>
      <c r="R23" s="212"/>
      <c r="S23" s="212"/>
      <c r="T23" s="212"/>
      <c r="U23" s="296">
        <v>1</v>
      </c>
      <c r="V23" s="296">
        <v>1</v>
      </c>
      <c r="W23" s="212"/>
      <c r="X23" s="212"/>
      <c r="Y23" s="278">
        <f t="shared" si="3"/>
        <v>4</v>
      </c>
      <c r="Z23" s="297">
        <f t="shared" si="1"/>
        <v>0</v>
      </c>
      <c r="AA23" s="297"/>
      <c r="AB23" s="297"/>
      <c r="AC23" s="297">
        <f t="shared" si="4"/>
        <v>0</v>
      </c>
      <c r="AD23" s="297">
        <f>SUM(Z23:AC23)</f>
        <v>0</v>
      </c>
    </row>
    <row r="24" spans="1:30" ht="15.75" x14ac:dyDescent="0.25">
      <c r="A24" s="476"/>
      <c r="B24" s="478"/>
      <c r="C24" s="222" t="s">
        <v>521</v>
      </c>
      <c r="D24" s="279">
        <v>0.79166666666666663</v>
      </c>
      <c r="E24" s="279" t="s">
        <v>517</v>
      </c>
      <c r="F24" s="222" t="s">
        <v>511</v>
      </c>
      <c r="G24" s="222" t="s">
        <v>512</v>
      </c>
      <c r="H24" s="295"/>
      <c r="I24" s="212"/>
      <c r="J24" s="212"/>
      <c r="K24" s="212"/>
      <c r="L24" s="212"/>
      <c r="M24" s="212"/>
      <c r="N24" s="296">
        <v>1</v>
      </c>
      <c r="O24" s="296">
        <v>1</v>
      </c>
      <c r="P24" s="212"/>
      <c r="Q24" s="212"/>
      <c r="R24" s="212"/>
      <c r="S24" s="212"/>
      <c r="T24" s="212"/>
      <c r="U24" s="296">
        <v>1</v>
      </c>
      <c r="V24" s="296">
        <v>1</v>
      </c>
      <c r="W24" s="212"/>
      <c r="X24" s="212"/>
      <c r="Y24" s="278">
        <f t="shared" si="3"/>
        <v>4</v>
      </c>
      <c r="Z24" s="297">
        <f t="shared" si="1"/>
        <v>0</v>
      </c>
      <c r="AA24" s="297"/>
      <c r="AB24" s="297"/>
      <c r="AC24" s="297">
        <f t="shared" si="4"/>
        <v>0</v>
      </c>
      <c r="AD24" s="297">
        <f>SUM(Z24:AC24)</f>
        <v>0</v>
      </c>
    </row>
    <row r="25" spans="1:30" ht="15.75" x14ac:dyDescent="0.25">
      <c r="A25" s="476"/>
      <c r="B25" s="477" t="s">
        <v>522</v>
      </c>
      <c r="C25" s="212" t="s">
        <v>523</v>
      </c>
      <c r="D25" s="280">
        <v>0.875</v>
      </c>
      <c r="E25" s="212" t="s">
        <v>510</v>
      </c>
      <c r="F25" s="212" t="s">
        <v>511</v>
      </c>
      <c r="G25" s="212" t="s">
        <v>512</v>
      </c>
      <c r="H25" s="297"/>
      <c r="I25" s="212">
        <v>1</v>
      </c>
      <c r="J25" s="212">
        <v>1</v>
      </c>
      <c r="K25" s="212">
        <v>1</v>
      </c>
      <c r="L25" s="212"/>
      <c r="M25" s="212"/>
      <c r="N25" s="296"/>
      <c r="O25" s="296"/>
      <c r="P25" s="212">
        <v>1</v>
      </c>
      <c r="Q25" s="212">
        <v>1</v>
      </c>
      <c r="R25" s="212">
        <v>1</v>
      </c>
      <c r="S25" s="212"/>
      <c r="T25" s="212"/>
      <c r="U25" s="296"/>
      <c r="V25" s="296"/>
      <c r="W25" s="212">
        <v>1</v>
      </c>
      <c r="X25" s="212">
        <v>1</v>
      </c>
      <c r="Y25" s="278">
        <f t="shared" si="3"/>
        <v>8</v>
      </c>
      <c r="Z25" s="297">
        <f t="shared" si="1"/>
        <v>0</v>
      </c>
      <c r="AA25" s="297"/>
      <c r="AB25" s="297"/>
      <c r="AC25" s="297">
        <f t="shared" si="4"/>
        <v>0</v>
      </c>
      <c r="AD25" s="297">
        <f>SUM(Z25:AC25)</f>
        <v>0</v>
      </c>
    </row>
    <row r="26" spans="1:30" ht="15.75" x14ac:dyDescent="0.25">
      <c r="A26" s="476"/>
      <c r="B26" s="477"/>
      <c r="C26" s="212" t="s">
        <v>524</v>
      </c>
      <c r="D26" s="280">
        <v>0.83333333333333337</v>
      </c>
      <c r="E26" s="280" t="s">
        <v>517</v>
      </c>
      <c r="F26" s="212" t="s">
        <v>511</v>
      </c>
      <c r="G26" s="212" t="s">
        <v>512</v>
      </c>
      <c r="H26" s="297"/>
      <c r="I26" s="212"/>
      <c r="J26" s="212"/>
      <c r="K26" s="212"/>
      <c r="L26" s="212"/>
      <c r="M26" s="212"/>
      <c r="N26" s="296">
        <v>1</v>
      </c>
      <c r="O26" s="296">
        <v>1</v>
      </c>
      <c r="P26" s="212"/>
      <c r="Q26" s="212"/>
      <c r="R26" s="212"/>
      <c r="S26" s="212"/>
      <c r="T26" s="212"/>
      <c r="U26" s="296">
        <v>1</v>
      </c>
      <c r="V26" s="296">
        <v>1</v>
      </c>
      <c r="W26" s="212"/>
      <c r="X26" s="212"/>
      <c r="Y26" s="278">
        <f t="shared" si="3"/>
        <v>4</v>
      </c>
      <c r="Z26" s="297">
        <f t="shared" si="1"/>
        <v>0</v>
      </c>
      <c r="AA26" s="297"/>
      <c r="AB26" s="297"/>
      <c r="AC26" s="297">
        <f t="shared" si="4"/>
        <v>0</v>
      </c>
      <c r="AD26" s="297">
        <f>SUM(Z26:AC26)</f>
        <v>0</v>
      </c>
    </row>
    <row r="27" spans="1:30" x14ac:dyDescent="0.25">
      <c r="A27" s="476"/>
      <c r="B27" s="472" t="s">
        <v>575</v>
      </c>
      <c r="C27" s="472"/>
      <c r="D27" s="472"/>
      <c r="E27" s="472"/>
      <c r="F27" s="472"/>
      <c r="G27" s="472"/>
      <c r="H27" s="472"/>
      <c r="I27" s="293">
        <f>SUM(I13:I26)</f>
        <v>4</v>
      </c>
      <c r="J27" s="293">
        <f>SUM(J13:J26)</f>
        <v>4</v>
      </c>
      <c r="K27" s="293">
        <f>SUM(K13:K26)</f>
        <v>4</v>
      </c>
      <c r="L27" s="293">
        <f>SUM(L13:L26)</f>
        <v>3</v>
      </c>
      <c r="M27" s="293">
        <f>SUM(M13:M26)</f>
        <v>3</v>
      </c>
      <c r="N27" s="293">
        <f t="shared" ref="N27:X27" si="5">SUM(N13:N26)</f>
        <v>4</v>
      </c>
      <c r="O27" s="293">
        <f t="shared" si="5"/>
        <v>5</v>
      </c>
      <c r="P27" s="293">
        <f t="shared" si="5"/>
        <v>4</v>
      </c>
      <c r="Q27" s="293">
        <f t="shared" si="5"/>
        <v>4</v>
      </c>
      <c r="R27" s="293">
        <f t="shared" si="5"/>
        <v>4</v>
      </c>
      <c r="S27" s="293">
        <f t="shared" si="5"/>
        <v>3</v>
      </c>
      <c r="T27" s="293">
        <f t="shared" si="5"/>
        <v>3</v>
      </c>
      <c r="U27" s="293">
        <f t="shared" si="5"/>
        <v>4</v>
      </c>
      <c r="V27" s="293">
        <f t="shared" si="5"/>
        <v>5</v>
      </c>
      <c r="W27" s="293">
        <f t="shared" si="5"/>
        <v>6</v>
      </c>
      <c r="X27" s="293">
        <f t="shared" si="5"/>
        <v>6</v>
      </c>
      <c r="Y27" s="293">
        <f>SUM(Y13:Y26)</f>
        <v>66</v>
      </c>
      <c r="Z27" s="298"/>
      <c r="AA27" s="298"/>
      <c r="AB27" s="298"/>
      <c r="AC27" s="293" t="s">
        <v>525</v>
      </c>
      <c r="AD27" s="298">
        <f>SUM(AD13:AD26)</f>
        <v>0</v>
      </c>
    </row>
    <row r="28" spans="1:30" ht="15.75" customHeight="1" x14ac:dyDescent="0.25">
      <c r="A28" s="476" t="s">
        <v>527</v>
      </c>
      <c r="B28" s="477" t="s">
        <v>528</v>
      </c>
      <c r="C28" s="212" t="s">
        <v>529</v>
      </c>
      <c r="D28" s="212" t="s">
        <v>530</v>
      </c>
      <c r="E28" s="212" t="s">
        <v>531</v>
      </c>
      <c r="F28" s="212" t="s">
        <v>511</v>
      </c>
      <c r="G28" s="212" t="s">
        <v>512</v>
      </c>
      <c r="H28" s="297"/>
      <c r="I28" s="212">
        <v>1</v>
      </c>
      <c r="J28" s="212">
        <v>1</v>
      </c>
      <c r="K28" s="212">
        <v>1</v>
      </c>
      <c r="L28" s="212">
        <v>1</v>
      </c>
      <c r="M28" s="296"/>
      <c r="N28" s="296"/>
      <c r="O28" s="212">
        <v>1</v>
      </c>
      <c r="P28" s="212">
        <v>1</v>
      </c>
      <c r="Q28" s="212">
        <v>1</v>
      </c>
      <c r="R28" s="212">
        <v>1</v>
      </c>
      <c r="S28" s="212">
        <v>1</v>
      </c>
      <c r="T28" s="296"/>
      <c r="U28" s="296"/>
      <c r="V28" s="212">
        <v>1</v>
      </c>
      <c r="W28" s="212">
        <v>1</v>
      </c>
      <c r="X28" s="212">
        <v>1</v>
      </c>
      <c r="Y28" s="282">
        <f t="shared" ref="Y28:Y51" si="6">SUM(I28:X28)</f>
        <v>12</v>
      </c>
      <c r="Z28" s="297">
        <f t="shared" ref="Z28:Z33" si="7">H28*Y28</f>
        <v>0</v>
      </c>
      <c r="AA28" s="297"/>
      <c r="AB28" s="297"/>
      <c r="AC28" s="297">
        <f t="shared" ref="AC28:AC33" si="8">Z28*19%</f>
        <v>0</v>
      </c>
      <c r="AD28" s="297">
        <f t="shared" ref="AD28:AD51" si="9">SUM(Z28:AC28)</f>
        <v>0</v>
      </c>
    </row>
    <row r="29" spans="1:30" ht="15.75" x14ac:dyDescent="0.25">
      <c r="A29" s="476"/>
      <c r="B29" s="477"/>
      <c r="C29" s="212" t="s">
        <v>529</v>
      </c>
      <c r="D29" s="280">
        <v>0.79166666666666663</v>
      </c>
      <c r="E29" s="212" t="s">
        <v>531</v>
      </c>
      <c r="F29" s="212" t="s">
        <v>511</v>
      </c>
      <c r="G29" s="212" t="s">
        <v>512</v>
      </c>
      <c r="H29" s="297"/>
      <c r="I29" s="212">
        <v>1</v>
      </c>
      <c r="J29" s="212">
        <v>1</v>
      </c>
      <c r="K29" s="212">
        <v>1</v>
      </c>
      <c r="L29" s="212">
        <v>1</v>
      </c>
      <c r="M29" s="296"/>
      <c r="N29" s="296"/>
      <c r="O29" s="212">
        <v>1</v>
      </c>
      <c r="P29" s="212">
        <v>1</v>
      </c>
      <c r="Q29" s="212">
        <v>1</v>
      </c>
      <c r="R29" s="212">
        <v>1</v>
      </c>
      <c r="S29" s="212">
        <v>1</v>
      </c>
      <c r="T29" s="296"/>
      <c r="U29" s="296"/>
      <c r="V29" s="212">
        <v>1</v>
      </c>
      <c r="W29" s="212">
        <v>1</v>
      </c>
      <c r="X29" s="212">
        <v>1</v>
      </c>
      <c r="Y29" s="282">
        <f t="shared" si="6"/>
        <v>12</v>
      </c>
      <c r="Z29" s="297">
        <f t="shared" si="7"/>
        <v>0</v>
      </c>
      <c r="AA29" s="297"/>
      <c r="AB29" s="297"/>
      <c r="AC29" s="297">
        <f t="shared" si="8"/>
        <v>0</v>
      </c>
      <c r="AD29" s="297">
        <f t="shared" si="9"/>
        <v>0</v>
      </c>
    </row>
    <row r="30" spans="1:30" ht="15.75" x14ac:dyDescent="0.25">
      <c r="A30" s="476"/>
      <c r="B30" s="477"/>
      <c r="C30" s="212" t="s">
        <v>529</v>
      </c>
      <c r="D30" s="212" t="s">
        <v>530</v>
      </c>
      <c r="E30" s="280" t="s">
        <v>532</v>
      </c>
      <c r="F30" s="212" t="s">
        <v>511</v>
      </c>
      <c r="G30" s="212" t="s">
        <v>512</v>
      </c>
      <c r="H30" s="297"/>
      <c r="I30" s="212"/>
      <c r="J30" s="212"/>
      <c r="K30" s="212"/>
      <c r="L30" s="212"/>
      <c r="M30" s="296">
        <v>1</v>
      </c>
      <c r="N30" s="296">
        <v>1</v>
      </c>
      <c r="O30" s="212"/>
      <c r="P30" s="212"/>
      <c r="Q30" s="212"/>
      <c r="R30" s="212"/>
      <c r="S30" s="212"/>
      <c r="T30" s="296">
        <v>1</v>
      </c>
      <c r="U30" s="296">
        <v>1</v>
      </c>
      <c r="V30" s="212"/>
      <c r="W30" s="212"/>
      <c r="X30" s="212"/>
      <c r="Y30" s="282">
        <f t="shared" si="6"/>
        <v>4</v>
      </c>
      <c r="Z30" s="297">
        <f t="shared" si="7"/>
        <v>0</v>
      </c>
      <c r="AA30" s="297"/>
      <c r="AB30" s="297"/>
      <c r="AC30" s="297">
        <f t="shared" si="8"/>
        <v>0</v>
      </c>
      <c r="AD30" s="297">
        <f t="shared" si="9"/>
        <v>0</v>
      </c>
    </row>
    <row r="31" spans="1:30" ht="15.75" x14ac:dyDescent="0.25">
      <c r="A31" s="476"/>
      <c r="B31" s="477"/>
      <c r="C31" s="212" t="s">
        <v>529</v>
      </c>
      <c r="D31" s="280">
        <v>0.79166666666666663</v>
      </c>
      <c r="E31" s="280" t="s">
        <v>532</v>
      </c>
      <c r="F31" s="212" t="s">
        <v>511</v>
      </c>
      <c r="G31" s="212" t="s">
        <v>512</v>
      </c>
      <c r="H31" s="297"/>
      <c r="I31" s="212"/>
      <c r="J31" s="212"/>
      <c r="K31" s="212"/>
      <c r="L31" s="212"/>
      <c r="M31" s="296">
        <v>1</v>
      </c>
      <c r="N31" s="296">
        <v>1</v>
      </c>
      <c r="O31" s="212"/>
      <c r="P31" s="212"/>
      <c r="Q31" s="212"/>
      <c r="R31" s="212"/>
      <c r="S31" s="212"/>
      <c r="T31" s="296">
        <v>1</v>
      </c>
      <c r="U31" s="296">
        <v>1</v>
      </c>
      <c r="V31" s="212"/>
      <c r="W31" s="212"/>
      <c r="X31" s="212"/>
      <c r="Y31" s="282">
        <f t="shared" si="6"/>
        <v>4</v>
      </c>
      <c r="Z31" s="297">
        <f t="shared" si="7"/>
        <v>0</v>
      </c>
      <c r="AA31" s="297"/>
      <c r="AB31" s="297"/>
      <c r="AC31" s="297">
        <f t="shared" si="8"/>
        <v>0</v>
      </c>
      <c r="AD31" s="297">
        <f t="shared" si="9"/>
        <v>0</v>
      </c>
    </row>
    <row r="32" spans="1:30" ht="15.75" x14ac:dyDescent="0.25">
      <c r="A32" s="476"/>
      <c r="B32" s="478" t="s">
        <v>533</v>
      </c>
      <c r="C32" s="212" t="s">
        <v>529</v>
      </c>
      <c r="D32" s="212" t="s">
        <v>530</v>
      </c>
      <c r="E32" s="212" t="s">
        <v>531</v>
      </c>
      <c r="F32" s="212" t="s">
        <v>511</v>
      </c>
      <c r="G32" s="212" t="s">
        <v>512</v>
      </c>
      <c r="H32" s="297"/>
      <c r="I32" s="212">
        <v>1</v>
      </c>
      <c r="J32" s="212">
        <v>1</v>
      </c>
      <c r="K32" s="212">
        <v>1</v>
      </c>
      <c r="L32" s="212">
        <v>1</v>
      </c>
      <c r="M32" s="296"/>
      <c r="N32" s="296"/>
      <c r="O32" s="212">
        <v>1</v>
      </c>
      <c r="P32" s="212">
        <v>1</v>
      </c>
      <c r="Q32" s="212">
        <v>1</v>
      </c>
      <c r="R32" s="212">
        <v>1</v>
      </c>
      <c r="S32" s="212">
        <v>1</v>
      </c>
      <c r="T32" s="296"/>
      <c r="U32" s="296"/>
      <c r="V32" s="212">
        <v>1</v>
      </c>
      <c r="W32" s="212">
        <v>1</v>
      </c>
      <c r="X32" s="212">
        <v>1</v>
      </c>
      <c r="Y32" s="282">
        <f t="shared" si="6"/>
        <v>12</v>
      </c>
      <c r="Z32" s="297">
        <f t="shared" si="7"/>
        <v>0</v>
      </c>
      <c r="AA32" s="297"/>
      <c r="AB32" s="297"/>
      <c r="AC32" s="297">
        <f t="shared" si="8"/>
        <v>0</v>
      </c>
      <c r="AD32" s="297">
        <f t="shared" si="9"/>
        <v>0</v>
      </c>
    </row>
    <row r="33" spans="1:30" ht="15.75" x14ac:dyDescent="0.25">
      <c r="A33" s="476"/>
      <c r="B33" s="478"/>
      <c r="C33" s="212" t="s">
        <v>529</v>
      </c>
      <c r="D33" s="280">
        <v>0.79166666666666663</v>
      </c>
      <c r="E33" s="212" t="s">
        <v>531</v>
      </c>
      <c r="F33" s="212" t="s">
        <v>511</v>
      </c>
      <c r="G33" s="212" t="s">
        <v>512</v>
      </c>
      <c r="H33" s="297"/>
      <c r="I33" s="212">
        <v>1</v>
      </c>
      <c r="J33" s="212">
        <v>1</v>
      </c>
      <c r="K33" s="212">
        <v>1</v>
      </c>
      <c r="L33" s="212">
        <v>1</v>
      </c>
      <c r="M33" s="296"/>
      <c r="N33" s="296"/>
      <c r="O33" s="212">
        <v>1</v>
      </c>
      <c r="P33" s="212">
        <v>1</v>
      </c>
      <c r="Q33" s="212">
        <v>1</v>
      </c>
      <c r="R33" s="212">
        <v>1</v>
      </c>
      <c r="S33" s="212">
        <v>1</v>
      </c>
      <c r="T33" s="296"/>
      <c r="U33" s="296"/>
      <c r="V33" s="212">
        <v>1</v>
      </c>
      <c r="W33" s="212">
        <v>1</v>
      </c>
      <c r="X33" s="212">
        <v>1</v>
      </c>
      <c r="Y33" s="282">
        <f t="shared" si="6"/>
        <v>12</v>
      </c>
      <c r="Z33" s="297">
        <f t="shared" si="7"/>
        <v>0</v>
      </c>
      <c r="AA33" s="297"/>
      <c r="AB33" s="297"/>
      <c r="AC33" s="297">
        <f t="shared" si="8"/>
        <v>0</v>
      </c>
      <c r="AD33" s="297">
        <f t="shared" si="9"/>
        <v>0</v>
      </c>
    </row>
    <row r="34" spans="1:30" ht="15.75" x14ac:dyDescent="0.25">
      <c r="A34" s="476"/>
      <c r="B34" s="478"/>
      <c r="C34" s="212" t="s">
        <v>529</v>
      </c>
      <c r="D34" s="212" t="s">
        <v>530</v>
      </c>
      <c r="E34" s="280" t="s">
        <v>532</v>
      </c>
      <c r="F34" s="212" t="s">
        <v>511</v>
      </c>
      <c r="G34" s="212" t="s">
        <v>512</v>
      </c>
      <c r="H34" s="292"/>
      <c r="I34" s="212"/>
      <c r="J34" s="212"/>
      <c r="K34" s="212"/>
      <c r="L34" s="212"/>
      <c r="M34" s="296"/>
      <c r="N34" s="296"/>
      <c r="O34" s="212"/>
      <c r="P34" s="212"/>
      <c r="Q34" s="212"/>
      <c r="R34" s="212"/>
      <c r="S34" s="212"/>
      <c r="T34" s="296"/>
      <c r="U34" s="296"/>
      <c r="V34" s="212"/>
      <c r="W34" s="212"/>
      <c r="X34" s="212"/>
      <c r="Y34" s="282">
        <f t="shared" si="6"/>
        <v>0</v>
      </c>
      <c r="Z34" s="297">
        <v>0</v>
      </c>
      <c r="AA34" s="297"/>
      <c r="AB34" s="297"/>
      <c r="AC34" s="297">
        <v>0</v>
      </c>
      <c r="AD34" s="297">
        <f t="shared" si="9"/>
        <v>0</v>
      </c>
    </row>
    <row r="35" spans="1:30" ht="15.75" x14ac:dyDescent="0.25">
      <c r="A35" s="476"/>
      <c r="B35" s="478"/>
      <c r="C35" s="212" t="s">
        <v>529</v>
      </c>
      <c r="D35" s="280">
        <v>0.79166666666666663</v>
      </c>
      <c r="E35" s="280" t="s">
        <v>532</v>
      </c>
      <c r="F35" s="212" t="s">
        <v>511</v>
      </c>
      <c r="G35" s="212" t="s">
        <v>512</v>
      </c>
      <c r="H35" s="292"/>
      <c r="I35" s="212"/>
      <c r="J35" s="212"/>
      <c r="K35" s="212"/>
      <c r="L35" s="212"/>
      <c r="M35" s="296"/>
      <c r="N35" s="296"/>
      <c r="O35" s="212"/>
      <c r="P35" s="212"/>
      <c r="Q35" s="212"/>
      <c r="R35" s="212"/>
      <c r="S35" s="212"/>
      <c r="T35" s="296"/>
      <c r="U35" s="296"/>
      <c r="V35" s="212"/>
      <c r="W35" s="212"/>
      <c r="X35" s="212"/>
      <c r="Y35" s="282">
        <f t="shared" si="6"/>
        <v>0</v>
      </c>
      <c r="Z35" s="297">
        <v>0</v>
      </c>
      <c r="AA35" s="297"/>
      <c r="AB35" s="297"/>
      <c r="AC35" s="297">
        <v>0</v>
      </c>
      <c r="AD35" s="297">
        <f t="shared" si="9"/>
        <v>0</v>
      </c>
    </row>
    <row r="36" spans="1:30" ht="15.75" x14ac:dyDescent="0.25">
      <c r="A36" s="476"/>
      <c r="B36" s="477" t="s">
        <v>534</v>
      </c>
      <c r="C36" s="212" t="s">
        <v>529</v>
      </c>
      <c r="D36" s="212" t="s">
        <v>530</v>
      </c>
      <c r="E36" s="212" t="s">
        <v>531</v>
      </c>
      <c r="F36" s="212" t="s">
        <v>511</v>
      </c>
      <c r="G36" s="212" t="s">
        <v>512</v>
      </c>
      <c r="H36" s="297"/>
      <c r="I36" s="212">
        <v>1</v>
      </c>
      <c r="J36" s="212">
        <v>1</v>
      </c>
      <c r="K36" s="212">
        <v>1</v>
      </c>
      <c r="L36" s="212">
        <v>1</v>
      </c>
      <c r="M36" s="296"/>
      <c r="N36" s="296"/>
      <c r="O36" s="212">
        <v>1</v>
      </c>
      <c r="P36" s="212">
        <v>1</v>
      </c>
      <c r="Q36" s="212">
        <v>1</v>
      </c>
      <c r="R36" s="212">
        <v>1</v>
      </c>
      <c r="S36" s="212">
        <v>1</v>
      </c>
      <c r="T36" s="296"/>
      <c r="U36" s="296"/>
      <c r="V36" s="212">
        <v>1</v>
      </c>
      <c r="W36" s="212">
        <v>1</v>
      </c>
      <c r="X36" s="212">
        <v>1</v>
      </c>
      <c r="Y36" s="282">
        <f t="shared" si="6"/>
        <v>12</v>
      </c>
      <c r="Z36" s="297">
        <f t="shared" ref="Z36:Z51" si="10">H36*Y36</f>
        <v>0</v>
      </c>
      <c r="AA36" s="297"/>
      <c r="AB36" s="297"/>
      <c r="AC36" s="297">
        <f t="shared" ref="AC36:AC51" si="11">Z36*19%</f>
        <v>0</v>
      </c>
      <c r="AD36" s="297">
        <f t="shared" si="9"/>
        <v>0</v>
      </c>
    </row>
    <row r="37" spans="1:30" ht="15.75" x14ac:dyDescent="0.25">
      <c r="A37" s="476"/>
      <c r="B37" s="477"/>
      <c r="C37" s="212" t="s">
        <v>529</v>
      </c>
      <c r="D37" s="280">
        <v>0.79166666666666663</v>
      </c>
      <c r="E37" s="212" t="s">
        <v>531</v>
      </c>
      <c r="F37" s="212" t="s">
        <v>511</v>
      </c>
      <c r="G37" s="212" t="s">
        <v>512</v>
      </c>
      <c r="H37" s="297"/>
      <c r="I37" s="212">
        <v>1</v>
      </c>
      <c r="J37" s="212">
        <v>1</v>
      </c>
      <c r="K37" s="212">
        <v>1</v>
      </c>
      <c r="L37" s="212">
        <v>1</v>
      </c>
      <c r="M37" s="296"/>
      <c r="N37" s="296"/>
      <c r="O37" s="212">
        <v>1</v>
      </c>
      <c r="P37" s="212">
        <v>1</v>
      </c>
      <c r="Q37" s="212">
        <v>1</v>
      </c>
      <c r="R37" s="212">
        <v>1</v>
      </c>
      <c r="S37" s="212">
        <v>1</v>
      </c>
      <c r="T37" s="296"/>
      <c r="U37" s="296"/>
      <c r="V37" s="212">
        <v>1</v>
      </c>
      <c r="W37" s="212">
        <v>1</v>
      </c>
      <c r="X37" s="212">
        <v>1</v>
      </c>
      <c r="Y37" s="282">
        <f t="shared" si="6"/>
        <v>12</v>
      </c>
      <c r="Z37" s="297">
        <f t="shared" si="10"/>
        <v>0</v>
      </c>
      <c r="AA37" s="297"/>
      <c r="AB37" s="297"/>
      <c r="AC37" s="297">
        <f t="shared" si="11"/>
        <v>0</v>
      </c>
      <c r="AD37" s="297">
        <f t="shared" si="9"/>
        <v>0</v>
      </c>
    </row>
    <row r="38" spans="1:30" ht="15.75" x14ac:dyDescent="0.25">
      <c r="A38" s="476"/>
      <c r="B38" s="477"/>
      <c r="C38" s="212" t="s">
        <v>529</v>
      </c>
      <c r="D38" s="212" t="s">
        <v>530</v>
      </c>
      <c r="E38" s="280" t="s">
        <v>532</v>
      </c>
      <c r="F38" s="212" t="s">
        <v>511</v>
      </c>
      <c r="G38" s="212" t="s">
        <v>512</v>
      </c>
      <c r="H38" s="297"/>
      <c r="I38" s="212"/>
      <c r="J38" s="212"/>
      <c r="K38" s="212"/>
      <c r="L38" s="212"/>
      <c r="M38" s="296">
        <v>1</v>
      </c>
      <c r="N38" s="296">
        <v>1</v>
      </c>
      <c r="O38" s="212"/>
      <c r="P38" s="212"/>
      <c r="Q38" s="212"/>
      <c r="R38" s="212"/>
      <c r="S38" s="212"/>
      <c r="T38" s="296">
        <v>1</v>
      </c>
      <c r="U38" s="296">
        <v>1</v>
      </c>
      <c r="V38" s="212"/>
      <c r="W38" s="212"/>
      <c r="X38" s="212"/>
      <c r="Y38" s="282">
        <f t="shared" si="6"/>
        <v>4</v>
      </c>
      <c r="Z38" s="297">
        <f t="shared" si="10"/>
        <v>0</v>
      </c>
      <c r="AA38" s="297"/>
      <c r="AB38" s="297"/>
      <c r="AC38" s="297">
        <f t="shared" si="11"/>
        <v>0</v>
      </c>
      <c r="AD38" s="297">
        <f t="shared" si="9"/>
        <v>0</v>
      </c>
    </row>
    <row r="39" spans="1:30" ht="15.75" x14ac:dyDescent="0.25">
      <c r="A39" s="476"/>
      <c r="B39" s="477"/>
      <c r="C39" s="212" t="s">
        <v>529</v>
      </c>
      <c r="D39" s="280">
        <v>0.79166666666666663</v>
      </c>
      <c r="E39" s="280" t="s">
        <v>532</v>
      </c>
      <c r="F39" s="212" t="s">
        <v>511</v>
      </c>
      <c r="G39" s="212" t="s">
        <v>512</v>
      </c>
      <c r="H39" s="297"/>
      <c r="I39" s="212"/>
      <c r="J39" s="212"/>
      <c r="K39" s="212"/>
      <c r="L39" s="212"/>
      <c r="M39" s="296">
        <v>1</v>
      </c>
      <c r="N39" s="296">
        <v>1</v>
      </c>
      <c r="O39" s="212"/>
      <c r="P39" s="212"/>
      <c r="Q39" s="212"/>
      <c r="R39" s="212"/>
      <c r="S39" s="212"/>
      <c r="T39" s="296">
        <v>1</v>
      </c>
      <c r="U39" s="296">
        <v>1</v>
      </c>
      <c r="V39" s="212"/>
      <c r="W39" s="212"/>
      <c r="X39" s="212"/>
      <c r="Y39" s="282">
        <f t="shared" si="6"/>
        <v>4</v>
      </c>
      <c r="Z39" s="297">
        <f t="shared" si="10"/>
        <v>0</v>
      </c>
      <c r="AA39" s="297"/>
      <c r="AB39" s="297"/>
      <c r="AC39" s="297">
        <f t="shared" si="11"/>
        <v>0</v>
      </c>
      <c r="AD39" s="297">
        <f t="shared" si="9"/>
        <v>0</v>
      </c>
    </row>
    <row r="40" spans="1:30" ht="15.75" x14ac:dyDescent="0.25">
      <c r="A40" s="476"/>
      <c r="B40" s="478" t="s">
        <v>535</v>
      </c>
      <c r="C40" s="212" t="s">
        <v>529</v>
      </c>
      <c r="D40" s="212" t="s">
        <v>530</v>
      </c>
      <c r="E40" s="212" t="s">
        <v>531</v>
      </c>
      <c r="F40" s="212" t="s">
        <v>511</v>
      </c>
      <c r="G40" s="212" t="s">
        <v>512</v>
      </c>
      <c r="H40" s="297"/>
      <c r="I40" s="212">
        <v>1</v>
      </c>
      <c r="J40" s="212">
        <v>1</v>
      </c>
      <c r="K40" s="212">
        <v>1</v>
      </c>
      <c r="L40" s="212">
        <v>1</v>
      </c>
      <c r="M40" s="296"/>
      <c r="N40" s="296"/>
      <c r="O40" s="212">
        <v>1</v>
      </c>
      <c r="P40" s="212">
        <v>1</v>
      </c>
      <c r="Q40" s="212">
        <v>1</v>
      </c>
      <c r="R40" s="212">
        <v>1</v>
      </c>
      <c r="S40" s="212">
        <v>1</v>
      </c>
      <c r="T40" s="296"/>
      <c r="U40" s="296"/>
      <c r="V40" s="212">
        <v>1</v>
      </c>
      <c r="W40" s="212">
        <v>1</v>
      </c>
      <c r="X40" s="212">
        <v>1</v>
      </c>
      <c r="Y40" s="282">
        <f t="shared" si="6"/>
        <v>12</v>
      </c>
      <c r="Z40" s="297">
        <f t="shared" si="10"/>
        <v>0</v>
      </c>
      <c r="AA40" s="297"/>
      <c r="AB40" s="297"/>
      <c r="AC40" s="297">
        <f t="shared" si="11"/>
        <v>0</v>
      </c>
      <c r="AD40" s="297">
        <f t="shared" si="9"/>
        <v>0</v>
      </c>
    </row>
    <row r="41" spans="1:30" ht="15.75" x14ac:dyDescent="0.25">
      <c r="A41" s="476"/>
      <c r="B41" s="478"/>
      <c r="C41" s="212" t="s">
        <v>529</v>
      </c>
      <c r="D41" s="280">
        <v>0.79166666666666663</v>
      </c>
      <c r="E41" s="212" t="s">
        <v>531</v>
      </c>
      <c r="F41" s="212" t="s">
        <v>511</v>
      </c>
      <c r="G41" s="212" t="s">
        <v>512</v>
      </c>
      <c r="H41" s="297"/>
      <c r="I41" s="212">
        <v>1</v>
      </c>
      <c r="J41" s="212">
        <v>1</v>
      </c>
      <c r="K41" s="212">
        <v>1</v>
      </c>
      <c r="L41" s="212">
        <v>1</v>
      </c>
      <c r="M41" s="296"/>
      <c r="N41" s="296"/>
      <c r="O41" s="212">
        <v>1</v>
      </c>
      <c r="P41" s="212">
        <v>1</v>
      </c>
      <c r="Q41" s="212">
        <v>1</v>
      </c>
      <c r="R41" s="212">
        <v>1</v>
      </c>
      <c r="S41" s="212">
        <v>1</v>
      </c>
      <c r="T41" s="296"/>
      <c r="U41" s="296"/>
      <c r="V41" s="212">
        <v>1</v>
      </c>
      <c r="W41" s="212">
        <v>1</v>
      </c>
      <c r="X41" s="212">
        <v>1</v>
      </c>
      <c r="Y41" s="282">
        <f t="shared" si="6"/>
        <v>12</v>
      </c>
      <c r="Z41" s="297">
        <f t="shared" si="10"/>
        <v>0</v>
      </c>
      <c r="AA41" s="297"/>
      <c r="AB41" s="297"/>
      <c r="AC41" s="297">
        <f t="shared" si="11"/>
        <v>0</v>
      </c>
      <c r="AD41" s="297">
        <f t="shared" si="9"/>
        <v>0</v>
      </c>
    </row>
    <row r="42" spans="1:30" ht="15.75" x14ac:dyDescent="0.25">
      <c r="A42" s="476"/>
      <c r="B42" s="478"/>
      <c r="C42" s="212" t="s">
        <v>529</v>
      </c>
      <c r="D42" s="212" t="s">
        <v>530</v>
      </c>
      <c r="E42" s="280" t="s">
        <v>532</v>
      </c>
      <c r="F42" s="212" t="s">
        <v>511</v>
      </c>
      <c r="G42" s="212" t="s">
        <v>512</v>
      </c>
      <c r="H42" s="297"/>
      <c r="I42" s="212"/>
      <c r="J42" s="212"/>
      <c r="K42" s="212"/>
      <c r="L42" s="212"/>
      <c r="M42" s="296">
        <v>1</v>
      </c>
      <c r="N42" s="296">
        <v>1</v>
      </c>
      <c r="O42" s="212"/>
      <c r="P42" s="212"/>
      <c r="Q42" s="212"/>
      <c r="R42" s="212"/>
      <c r="S42" s="212"/>
      <c r="T42" s="296">
        <v>1</v>
      </c>
      <c r="U42" s="296">
        <v>1</v>
      </c>
      <c r="V42" s="212"/>
      <c r="W42" s="212"/>
      <c r="X42" s="212"/>
      <c r="Y42" s="282">
        <f t="shared" si="6"/>
        <v>4</v>
      </c>
      <c r="Z42" s="297">
        <f t="shared" si="10"/>
        <v>0</v>
      </c>
      <c r="AA42" s="297"/>
      <c r="AB42" s="297"/>
      <c r="AC42" s="297">
        <f t="shared" si="11"/>
        <v>0</v>
      </c>
      <c r="AD42" s="297">
        <f t="shared" si="9"/>
        <v>0</v>
      </c>
    </row>
    <row r="43" spans="1:30" ht="15.75" x14ac:dyDescent="0.25">
      <c r="A43" s="476"/>
      <c r="B43" s="478"/>
      <c r="C43" s="212" t="s">
        <v>529</v>
      </c>
      <c r="D43" s="280">
        <v>0.79166666666666663</v>
      </c>
      <c r="E43" s="280" t="s">
        <v>532</v>
      </c>
      <c r="F43" s="212" t="s">
        <v>511</v>
      </c>
      <c r="G43" s="212" t="s">
        <v>512</v>
      </c>
      <c r="H43" s="297"/>
      <c r="I43" s="212"/>
      <c r="J43" s="212"/>
      <c r="K43" s="212"/>
      <c r="L43" s="212"/>
      <c r="M43" s="296">
        <v>1</v>
      </c>
      <c r="N43" s="296">
        <v>1</v>
      </c>
      <c r="O43" s="212"/>
      <c r="P43" s="212"/>
      <c r="Q43" s="212"/>
      <c r="R43" s="212"/>
      <c r="S43" s="212"/>
      <c r="T43" s="296">
        <v>1</v>
      </c>
      <c r="U43" s="296">
        <v>1</v>
      </c>
      <c r="V43" s="212"/>
      <c r="W43" s="212"/>
      <c r="X43" s="212"/>
      <c r="Y43" s="282">
        <f t="shared" si="6"/>
        <v>4</v>
      </c>
      <c r="Z43" s="297">
        <f t="shared" si="10"/>
        <v>0</v>
      </c>
      <c r="AA43" s="297"/>
      <c r="AB43" s="297"/>
      <c r="AC43" s="297">
        <f t="shared" si="11"/>
        <v>0</v>
      </c>
      <c r="AD43" s="297">
        <f t="shared" si="9"/>
        <v>0</v>
      </c>
    </row>
    <row r="44" spans="1:30" ht="15.75" x14ac:dyDescent="0.25">
      <c r="A44" s="476"/>
      <c r="B44" s="478" t="s">
        <v>536</v>
      </c>
      <c r="C44" s="212" t="s">
        <v>529</v>
      </c>
      <c r="D44" s="212" t="s">
        <v>530</v>
      </c>
      <c r="E44" s="212" t="s">
        <v>531</v>
      </c>
      <c r="F44" s="212" t="s">
        <v>511</v>
      </c>
      <c r="G44" s="212" t="s">
        <v>512</v>
      </c>
      <c r="H44" s="297"/>
      <c r="I44" s="212">
        <v>1</v>
      </c>
      <c r="J44" s="212">
        <v>1</v>
      </c>
      <c r="K44" s="212">
        <v>1</v>
      </c>
      <c r="L44" s="212">
        <v>1</v>
      </c>
      <c r="M44" s="296"/>
      <c r="N44" s="296"/>
      <c r="O44" s="212">
        <v>1</v>
      </c>
      <c r="P44" s="212">
        <v>1</v>
      </c>
      <c r="Q44" s="212">
        <v>1</v>
      </c>
      <c r="R44" s="212">
        <v>1</v>
      </c>
      <c r="S44" s="212">
        <v>1</v>
      </c>
      <c r="T44" s="296"/>
      <c r="U44" s="296"/>
      <c r="V44" s="212">
        <v>1</v>
      </c>
      <c r="W44" s="212">
        <v>1</v>
      </c>
      <c r="X44" s="212">
        <v>1</v>
      </c>
      <c r="Y44" s="282">
        <f t="shared" si="6"/>
        <v>12</v>
      </c>
      <c r="Z44" s="297">
        <f t="shared" si="10"/>
        <v>0</v>
      </c>
      <c r="AA44" s="297"/>
      <c r="AB44" s="297"/>
      <c r="AC44" s="297">
        <f t="shared" si="11"/>
        <v>0</v>
      </c>
      <c r="AD44" s="297">
        <f t="shared" si="9"/>
        <v>0</v>
      </c>
    </row>
    <row r="45" spans="1:30" ht="15.75" x14ac:dyDescent="0.25">
      <c r="A45" s="476"/>
      <c r="B45" s="478"/>
      <c r="C45" s="212" t="s">
        <v>529</v>
      </c>
      <c r="D45" s="280">
        <v>0.79166666666666663</v>
      </c>
      <c r="E45" s="212" t="s">
        <v>531</v>
      </c>
      <c r="F45" s="212" t="s">
        <v>511</v>
      </c>
      <c r="G45" s="212" t="s">
        <v>512</v>
      </c>
      <c r="H45" s="297"/>
      <c r="I45" s="212">
        <v>1</v>
      </c>
      <c r="J45" s="212">
        <v>1</v>
      </c>
      <c r="K45" s="212">
        <v>1</v>
      </c>
      <c r="L45" s="212">
        <v>1</v>
      </c>
      <c r="M45" s="296"/>
      <c r="N45" s="296"/>
      <c r="O45" s="212">
        <v>1</v>
      </c>
      <c r="P45" s="212">
        <v>1</v>
      </c>
      <c r="Q45" s="212">
        <v>1</v>
      </c>
      <c r="R45" s="212">
        <v>1</v>
      </c>
      <c r="S45" s="212">
        <v>1</v>
      </c>
      <c r="T45" s="296"/>
      <c r="U45" s="296"/>
      <c r="V45" s="212">
        <v>1</v>
      </c>
      <c r="W45" s="212">
        <v>1</v>
      </c>
      <c r="X45" s="212">
        <v>1</v>
      </c>
      <c r="Y45" s="282">
        <f t="shared" si="6"/>
        <v>12</v>
      </c>
      <c r="Z45" s="297">
        <f t="shared" si="10"/>
        <v>0</v>
      </c>
      <c r="AA45" s="297"/>
      <c r="AB45" s="297"/>
      <c r="AC45" s="297">
        <f t="shared" si="11"/>
        <v>0</v>
      </c>
      <c r="AD45" s="297">
        <f t="shared" si="9"/>
        <v>0</v>
      </c>
    </row>
    <row r="46" spans="1:30" ht="15.75" x14ac:dyDescent="0.25">
      <c r="A46" s="476"/>
      <c r="B46" s="478"/>
      <c r="C46" s="212" t="s">
        <v>529</v>
      </c>
      <c r="D46" s="212" t="s">
        <v>530</v>
      </c>
      <c r="E46" s="280" t="s">
        <v>532</v>
      </c>
      <c r="F46" s="212" t="s">
        <v>511</v>
      </c>
      <c r="G46" s="212" t="s">
        <v>512</v>
      </c>
      <c r="H46" s="297"/>
      <c r="I46" s="212"/>
      <c r="J46" s="212"/>
      <c r="K46" s="212"/>
      <c r="L46" s="212"/>
      <c r="M46" s="296">
        <v>1</v>
      </c>
      <c r="N46" s="296">
        <v>1</v>
      </c>
      <c r="O46" s="212"/>
      <c r="P46" s="212"/>
      <c r="Q46" s="212"/>
      <c r="R46" s="212"/>
      <c r="S46" s="212"/>
      <c r="T46" s="296">
        <v>1</v>
      </c>
      <c r="U46" s="296">
        <v>1</v>
      </c>
      <c r="V46" s="212"/>
      <c r="W46" s="212"/>
      <c r="X46" s="212"/>
      <c r="Y46" s="282">
        <f t="shared" si="6"/>
        <v>4</v>
      </c>
      <c r="Z46" s="297">
        <f t="shared" si="10"/>
        <v>0</v>
      </c>
      <c r="AA46" s="297"/>
      <c r="AB46" s="297"/>
      <c r="AC46" s="297">
        <f t="shared" si="11"/>
        <v>0</v>
      </c>
      <c r="AD46" s="297">
        <f t="shared" si="9"/>
        <v>0</v>
      </c>
    </row>
    <row r="47" spans="1:30" ht="15.75" x14ac:dyDescent="0.25">
      <c r="A47" s="476"/>
      <c r="B47" s="478"/>
      <c r="C47" s="212" t="s">
        <v>529</v>
      </c>
      <c r="D47" s="280">
        <v>0.79166666666666663</v>
      </c>
      <c r="E47" s="280" t="s">
        <v>532</v>
      </c>
      <c r="F47" s="212" t="s">
        <v>511</v>
      </c>
      <c r="G47" s="212" t="s">
        <v>512</v>
      </c>
      <c r="H47" s="297"/>
      <c r="I47" s="212"/>
      <c r="J47" s="212"/>
      <c r="K47" s="212"/>
      <c r="L47" s="212"/>
      <c r="M47" s="296">
        <v>1</v>
      </c>
      <c r="N47" s="296">
        <v>1</v>
      </c>
      <c r="O47" s="212"/>
      <c r="P47" s="212"/>
      <c r="Q47" s="212"/>
      <c r="R47" s="212"/>
      <c r="S47" s="212"/>
      <c r="T47" s="296">
        <v>1</v>
      </c>
      <c r="U47" s="296">
        <v>1</v>
      </c>
      <c r="V47" s="212"/>
      <c r="W47" s="212"/>
      <c r="X47" s="212"/>
      <c r="Y47" s="282">
        <f t="shared" si="6"/>
        <v>4</v>
      </c>
      <c r="Z47" s="297">
        <f t="shared" si="10"/>
        <v>0</v>
      </c>
      <c r="AA47" s="297"/>
      <c r="AB47" s="297"/>
      <c r="AC47" s="297">
        <f t="shared" si="11"/>
        <v>0</v>
      </c>
      <c r="AD47" s="297">
        <f t="shared" si="9"/>
        <v>0</v>
      </c>
    </row>
    <row r="48" spans="1:30" ht="15.75" x14ac:dyDescent="0.25">
      <c r="A48" s="476"/>
      <c r="B48" s="477" t="s">
        <v>537</v>
      </c>
      <c r="C48" s="212" t="s">
        <v>529</v>
      </c>
      <c r="D48" s="212" t="s">
        <v>530</v>
      </c>
      <c r="E48" s="212" t="s">
        <v>531</v>
      </c>
      <c r="F48" s="212" t="s">
        <v>511</v>
      </c>
      <c r="G48" s="212" t="s">
        <v>512</v>
      </c>
      <c r="H48" s="297"/>
      <c r="I48" s="212">
        <v>1</v>
      </c>
      <c r="J48" s="212">
        <v>1</v>
      </c>
      <c r="K48" s="212">
        <v>1</v>
      </c>
      <c r="L48" s="212">
        <v>1</v>
      </c>
      <c r="M48" s="296"/>
      <c r="N48" s="296"/>
      <c r="O48" s="212">
        <v>1</v>
      </c>
      <c r="P48" s="212">
        <v>1</v>
      </c>
      <c r="Q48" s="212">
        <v>1</v>
      </c>
      <c r="R48" s="212">
        <v>1</v>
      </c>
      <c r="S48" s="212">
        <v>1</v>
      </c>
      <c r="T48" s="296"/>
      <c r="U48" s="296"/>
      <c r="V48" s="212">
        <v>1</v>
      </c>
      <c r="W48" s="212">
        <v>1</v>
      </c>
      <c r="X48" s="212">
        <v>1</v>
      </c>
      <c r="Y48" s="282">
        <f t="shared" si="6"/>
        <v>12</v>
      </c>
      <c r="Z48" s="297">
        <f t="shared" si="10"/>
        <v>0</v>
      </c>
      <c r="AA48" s="297"/>
      <c r="AB48" s="297"/>
      <c r="AC48" s="297">
        <f t="shared" si="11"/>
        <v>0</v>
      </c>
      <c r="AD48" s="297">
        <f t="shared" si="9"/>
        <v>0</v>
      </c>
    </row>
    <row r="49" spans="1:32" ht="15.75" x14ac:dyDescent="0.25">
      <c r="A49" s="476"/>
      <c r="B49" s="477"/>
      <c r="C49" s="212" t="s">
        <v>529</v>
      </c>
      <c r="D49" s="280">
        <v>0.79166666666666663</v>
      </c>
      <c r="E49" s="212" t="s">
        <v>531</v>
      </c>
      <c r="F49" s="212" t="s">
        <v>511</v>
      </c>
      <c r="G49" s="212" t="s">
        <v>512</v>
      </c>
      <c r="H49" s="297"/>
      <c r="I49" s="212">
        <v>1</v>
      </c>
      <c r="J49" s="212">
        <v>1</v>
      </c>
      <c r="K49" s="212">
        <v>1</v>
      </c>
      <c r="L49" s="212">
        <v>1</v>
      </c>
      <c r="M49" s="296"/>
      <c r="N49" s="296"/>
      <c r="O49" s="212">
        <v>1</v>
      </c>
      <c r="P49" s="212">
        <v>1</v>
      </c>
      <c r="Q49" s="212">
        <v>1</v>
      </c>
      <c r="R49" s="212">
        <v>1</v>
      </c>
      <c r="S49" s="212">
        <v>1</v>
      </c>
      <c r="T49" s="296"/>
      <c r="U49" s="296"/>
      <c r="V49" s="212">
        <v>1</v>
      </c>
      <c r="W49" s="212">
        <v>1</v>
      </c>
      <c r="X49" s="212">
        <v>1</v>
      </c>
      <c r="Y49" s="282">
        <f t="shared" si="6"/>
        <v>12</v>
      </c>
      <c r="Z49" s="297">
        <f t="shared" si="10"/>
        <v>0</v>
      </c>
      <c r="AA49" s="297"/>
      <c r="AB49" s="297"/>
      <c r="AC49" s="297">
        <f t="shared" si="11"/>
        <v>0</v>
      </c>
      <c r="AD49" s="297">
        <f t="shared" si="9"/>
        <v>0</v>
      </c>
    </row>
    <row r="50" spans="1:32" ht="15.75" x14ac:dyDescent="0.25">
      <c r="A50" s="476"/>
      <c r="B50" s="477"/>
      <c r="C50" s="212" t="s">
        <v>529</v>
      </c>
      <c r="D50" s="212" t="s">
        <v>530</v>
      </c>
      <c r="E50" s="280" t="s">
        <v>532</v>
      </c>
      <c r="F50" s="212" t="s">
        <v>511</v>
      </c>
      <c r="G50" s="212" t="s">
        <v>512</v>
      </c>
      <c r="H50" s="297"/>
      <c r="I50" s="212"/>
      <c r="J50" s="212"/>
      <c r="K50" s="212"/>
      <c r="L50" s="212"/>
      <c r="M50" s="296">
        <v>1</v>
      </c>
      <c r="N50" s="296">
        <v>1</v>
      </c>
      <c r="O50" s="212"/>
      <c r="P50" s="212"/>
      <c r="Q50" s="212"/>
      <c r="R50" s="212"/>
      <c r="S50" s="212"/>
      <c r="T50" s="296">
        <v>1</v>
      </c>
      <c r="U50" s="296">
        <v>1</v>
      </c>
      <c r="V50" s="212"/>
      <c r="W50" s="212"/>
      <c r="X50" s="212"/>
      <c r="Y50" s="282">
        <f t="shared" si="6"/>
        <v>4</v>
      </c>
      <c r="Z50" s="297">
        <f t="shared" si="10"/>
        <v>0</v>
      </c>
      <c r="AA50" s="297"/>
      <c r="AB50" s="297"/>
      <c r="AC50" s="297">
        <f t="shared" si="11"/>
        <v>0</v>
      </c>
      <c r="AD50" s="297">
        <f t="shared" si="9"/>
        <v>0</v>
      </c>
    </row>
    <row r="51" spans="1:32" ht="15.75" x14ac:dyDescent="0.25">
      <c r="A51" s="476"/>
      <c r="B51" s="477"/>
      <c r="C51" s="212" t="s">
        <v>529</v>
      </c>
      <c r="D51" s="280">
        <v>0.79166666666666663</v>
      </c>
      <c r="E51" s="280" t="s">
        <v>532</v>
      </c>
      <c r="F51" s="212" t="s">
        <v>511</v>
      </c>
      <c r="G51" s="212" t="s">
        <v>512</v>
      </c>
      <c r="H51" s="297"/>
      <c r="I51" s="212"/>
      <c r="J51" s="212"/>
      <c r="K51" s="212"/>
      <c r="L51" s="212"/>
      <c r="M51" s="296">
        <v>1</v>
      </c>
      <c r="N51" s="296">
        <v>1</v>
      </c>
      <c r="O51" s="212"/>
      <c r="P51" s="212"/>
      <c r="Q51" s="212"/>
      <c r="R51" s="212"/>
      <c r="S51" s="212"/>
      <c r="T51" s="296">
        <v>1</v>
      </c>
      <c r="U51" s="296">
        <v>1</v>
      </c>
      <c r="V51" s="212"/>
      <c r="W51" s="212"/>
      <c r="X51" s="212"/>
      <c r="Y51" s="282">
        <f t="shared" si="6"/>
        <v>4</v>
      </c>
      <c r="Z51" s="297">
        <f t="shared" si="10"/>
        <v>0</v>
      </c>
      <c r="AA51" s="297"/>
      <c r="AB51" s="297"/>
      <c r="AC51" s="297">
        <f t="shared" si="11"/>
        <v>0</v>
      </c>
      <c r="AD51" s="297">
        <f t="shared" si="9"/>
        <v>0</v>
      </c>
    </row>
    <row r="52" spans="1:32" x14ac:dyDescent="0.25">
      <c r="A52" s="476"/>
      <c r="B52" s="472" t="s">
        <v>576</v>
      </c>
      <c r="C52" s="472"/>
      <c r="D52" s="472"/>
      <c r="E52" s="472"/>
      <c r="F52" s="472"/>
      <c r="G52" s="472"/>
      <c r="H52" s="472"/>
      <c r="I52" s="293">
        <f t="shared" ref="I52:X52" si="12">SUM(I28:I51)</f>
        <v>12</v>
      </c>
      <c r="J52" s="293">
        <f t="shared" si="12"/>
        <v>12</v>
      </c>
      <c r="K52" s="293">
        <f t="shared" si="12"/>
        <v>12</v>
      </c>
      <c r="L52" s="293">
        <f t="shared" si="12"/>
        <v>12</v>
      </c>
      <c r="M52" s="293">
        <f t="shared" si="12"/>
        <v>10</v>
      </c>
      <c r="N52" s="293">
        <f t="shared" si="12"/>
        <v>10</v>
      </c>
      <c r="O52" s="293">
        <f t="shared" si="12"/>
        <v>12</v>
      </c>
      <c r="P52" s="293">
        <f t="shared" si="12"/>
        <v>12</v>
      </c>
      <c r="Q52" s="293">
        <f t="shared" si="12"/>
        <v>12</v>
      </c>
      <c r="R52" s="293">
        <f t="shared" si="12"/>
        <v>12</v>
      </c>
      <c r="S52" s="293">
        <f t="shared" si="12"/>
        <v>12</v>
      </c>
      <c r="T52" s="293">
        <f t="shared" si="12"/>
        <v>10</v>
      </c>
      <c r="U52" s="293">
        <f t="shared" si="12"/>
        <v>10</v>
      </c>
      <c r="V52" s="293">
        <f t="shared" si="12"/>
        <v>12</v>
      </c>
      <c r="W52" s="293">
        <f t="shared" si="12"/>
        <v>12</v>
      </c>
      <c r="X52" s="293">
        <f t="shared" si="12"/>
        <v>12</v>
      </c>
      <c r="Y52" s="293">
        <f>SUM(Y28:Y51)</f>
        <v>184</v>
      </c>
      <c r="Z52" s="293"/>
      <c r="AA52" s="293"/>
      <c r="AB52" s="293"/>
      <c r="AC52" s="293" t="s">
        <v>538</v>
      </c>
      <c r="AD52" s="298">
        <f>SUM(AD28:AD51)</f>
        <v>0</v>
      </c>
    </row>
    <row r="55" spans="1:32" x14ac:dyDescent="0.25">
      <c r="B55" s="469" t="s">
        <v>540</v>
      </c>
      <c r="C55" s="469"/>
      <c r="D55" s="469"/>
      <c r="E55" s="469"/>
      <c r="F55" s="469"/>
      <c r="G55" s="469"/>
      <c r="H55" s="469"/>
      <c r="I55" s="469"/>
      <c r="J55" s="469"/>
      <c r="K55" s="470" t="s">
        <v>573</v>
      </c>
      <c r="L55" s="471"/>
      <c r="M55" s="471"/>
      <c r="N55" s="471"/>
      <c r="O55" s="471"/>
      <c r="P55" s="471"/>
      <c r="Q55" s="471"/>
      <c r="R55" s="471"/>
      <c r="S55" s="471"/>
      <c r="T55" s="471"/>
      <c r="U55" s="471"/>
      <c r="V55" s="471"/>
      <c r="W55" s="471"/>
      <c r="X55" s="471"/>
      <c r="Y55" s="471"/>
      <c r="Z55" s="471"/>
    </row>
    <row r="56" spans="1:32" x14ac:dyDescent="0.25">
      <c r="B56" s="469"/>
      <c r="C56" s="469"/>
      <c r="D56" s="469"/>
      <c r="E56" s="469"/>
      <c r="F56" s="469"/>
      <c r="G56" s="469"/>
      <c r="H56" s="469"/>
      <c r="I56" s="469"/>
      <c r="J56" s="469"/>
      <c r="K56" s="194" t="s">
        <v>495</v>
      </c>
      <c r="L56" s="194" t="s">
        <v>496</v>
      </c>
      <c r="M56" s="194" t="s">
        <v>497</v>
      </c>
      <c r="N56" s="194" t="s">
        <v>498</v>
      </c>
      <c r="O56" s="194" t="s">
        <v>499</v>
      </c>
      <c r="P56" s="194" t="s">
        <v>500</v>
      </c>
      <c r="Q56" s="194" t="s">
        <v>501</v>
      </c>
      <c r="R56" s="194" t="s">
        <v>495</v>
      </c>
      <c r="S56" s="194" t="s">
        <v>496</v>
      </c>
      <c r="T56" s="194" t="s">
        <v>497</v>
      </c>
      <c r="U56" s="194" t="s">
        <v>498</v>
      </c>
      <c r="V56" s="194" t="s">
        <v>499</v>
      </c>
      <c r="W56" s="194" t="s">
        <v>500</v>
      </c>
      <c r="X56" s="194" t="s">
        <v>501</v>
      </c>
      <c r="Y56" s="194" t="s">
        <v>495</v>
      </c>
      <c r="Z56" s="194" t="s">
        <v>496</v>
      </c>
    </row>
    <row r="57" spans="1:32" s="277" customFormat="1" ht="30" x14ac:dyDescent="0.25">
      <c r="B57" s="193" t="s">
        <v>541</v>
      </c>
      <c r="C57" s="193" t="s">
        <v>364</v>
      </c>
      <c r="D57" s="193" t="s">
        <v>176</v>
      </c>
      <c r="E57" s="193" t="s">
        <v>177</v>
      </c>
      <c r="F57" s="193" t="s">
        <v>502</v>
      </c>
      <c r="G57" s="193" t="s">
        <v>503</v>
      </c>
      <c r="H57" s="193" t="s">
        <v>178</v>
      </c>
      <c r="I57" s="193" t="s">
        <v>179</v>
      </c>
      <c r="J57" s="193" t="s">
        <v>542</v>
      </c>
      <c r="K57" s="195">
        <v>12</v>
      </c>
      <c r="L57" s="195">
        <f>K57+1</f>
        <v>13</v>
      </c>
      <c r="M57" s="195">
        <f t="shared" ref="M57:Z57" si="13">L57+1</f>
        <v>14</v>
      </c>
      <c r="N57" s="195">
        <f t="shared" si="13"/>
        <v>15</v>
      </c>
      <c r="O57" s="195">
        <f t="shared" si="13"/>
        <v>16</v>
      </c>
      <c r="P57" s="195">
        <f t="shared" si="13"/>
        <v>17</v>
      </c>
      <c r="Q57" s="195">
        <f t="shared" si="13"/>
        <v>18</v>
      </c>
      <c r="R57" s="195">
        <f t="shared" si="13"/>
        <v>19</v>
      </c>
      <c r="S57" s="195">
        <f t="shared" si="13"/>
        <v>20</v>
      </c>
      <c r="T57" s="195">
        <f t="shared" si="13"/>
        <v>21</v>
      </c>
      <c r="U57" s="195">
        <f t="shared" si="13"/>
        <v>22</v>
      </c>
      <c r="V57" s="195">
        <f t="shared" si="13"/>
        <v>23</v>
      </c>
      <c r="W57" s="195">
        <f t="shared" si="13"/>
        <v>24</v>
      </c>
      <c r="X57" s="195">
        <f t="shared" si="13"/>
        <v>25</v>
      </c>
      <c r="Y57" s="195">
        <f t="shared" si="13"/>
        <v>26</v>
      </c>
      <c r="Z57" s="195">
        <f t="shared" si="13"/>
        <v>27</v>
      </c>
      <c r="AA57" s="193" t="s">
        <v>543</v>
      </c>
      <c r="AB57" s="193" t="s">
        <v>506</v>
      </c>
      <c r="AC57" s="196" t="s">
        <v>582</v>
      </c>
      <c r="AD57" s="196" t="s">
        <v>583</v>
      </c>
      <c r="AE57" s="193" t="s">
        <v>66</v>
      </c>
      <c r="AF57" s="193" t="s">
        <v>182</v>
      </c>
    </row>
    <row r="58" spans="1:32" ht="19.5" customHeight="1" x14ac:dyDescent="0.25">
      <c r="B58" s="212" t="s">
        <v>507</v>
      </c>
      <c r="C58" s="212" t="s">
        <v>342</v>
      </c>
      <c r="D58" s="212" t="s">
        <v>544</v>
      </c>
      <c r="E58" s="212" t="s">
        <v>545</v>
      </c>
      <c r="F58" s="280" t="s">
        <v>546</v>
      </c>
      <c r="G58" s="212" t="s">
        <v>531</v>
      </c>
      <c r="H58" s="212" t="s">
        <v>547</v>
      </c>
      <c r="I58" s="212" t="s">
        <v>330</v>
      </c>
      <c r="J58" s="297"/>
      <c r="K58" s="212">
        <v>2</v>
      </c>
      <c r="L58" s="212">
        <v>2</v>
      </c>
      <c r="M58" s="212">
        <v>2</v>
      </c>
      <c r="N58" s="212">
        <v>2</v>
      </c>
      <c r="O58" s="212">
        <v>2</v>
      </c>
      <c r="P58" s="296"/>
      <c r="Q58" s="296"/>
      <c r="R58" s="212">
        <v>2</v>
      </c>
      <c r="S58" s="212">
        <v>2</v>
      </c>
      <c r="T58" s="212">
        <v>2</v>
      </c>
      <c r="U58" s="212">
        <v>2</v>
      </c>
      <c r="V58" s="212">
        <v>2</v>
      </c>
      <c r="W58" s="296"/>
      <c r="X58" s="296"/>
      <c r="Y58" s="212">
        <v>2</v>
      </c>
      <c r="Z58" s="212">
        <v>2</v>
      </c>
      <c r="AA58" s="282">
        <f>SUM(K58:Z58)</f>
        <v>24</v>
      </c>
      <c r="AB58" s="297">
        <f t="shared" ref="AB58:AB63" si="14">J58*AA58</f>
        <v>0</v>
      </c>
      <c r="AC58" s="297"/>
      <c r="AD58" s="297"/>
      <c r="AE58" s="297">
        <f>AB58*19%</f>
        <v>0</v>
      </c>
      <c r="AF58" s="297">
        <f t="shared" ref="AF58:AF63" si="15">SUM(AB58:AE58)</f>
        <v>0</v>
      </c>
    </row>
    <row r="59" spans="1:32" ht="19.5" customHeight="1" x14ac:dyDescent="0.25">
      <c r="B59" s="212" t="s">
        <v>507</v>
      </c>
      <c r="C59" s="212" t="s">
        <v>342</v>
      </c>
      <c r="D59" s="212" t="s">
        <v>544</v>
      </c>
      <c r="E59" s="212" t="s">
        <v>548</v>
      </c>
      <c r="F59" s="299" t="s">
        <v>549</v>
      </c>
      <c r="G59" s="212" t="s">
        <v>531</v>
      </c>
      <c r="H59" s="212" t="s">
        <v>547</v>
      </c>
      <c r="I59" s="212" t="s">
        <v>330</v>
      </c>
      <c r="J59" s="297"/>
      <c r="K59" s="212">
        <v>2</v>
      </c>
      <c r="L59" s="212">
        <v>2</v>
      </c>
      <c r="M59" s="212">
        <v>2</v>
      </c>
      <c r="N59" s="212">
        <v>2</v>
      </c>
      <c r="O59" s="212">
        <v>2</v>
      </c>
      <c r="P59" s="296"/>
      <c r="Q59" s="296"/>
      <c r="R59" s="212">
        <v>2</v>
      </c>
      <c r="S59" s="212">
        <v>2</v>
      </c>
      <c r="T59" s="212">
        <v>2</v>
      </c>
      <c r="U59" s="212">
        <v>2</v>
      </c>
      <c r="V59" s="212">
        <v>2</v>
      </c>
      <c r="W59" s="296"/>
      <c r="X59" s="296"/>
      <c r="Y59" s="212">
        <v>2</v>
      </c>
      <c r="Z59" s="212">
        <v>2</v>
      </c>
      <c r="AA59" s="282">
        <f>SUM(K59:Z59)</f>
        <v>24</v>
      </c>
      <c r="AB59" s="297">
        <f t="shared" si="14"/>
        <v>0</v>
      </c>
      <c r="AC59" s="297"/>
      <c r="AD59" s="297"/>
      <c r="AE59" s="297">
        <f>AB59*19%</f>
        <v>0</v>
      </c>
      <c r="AF59" s="297">
        <f t="shared" si="15"/>
        <v>0</v>
      </c>
    </row>
    <row r="60" spans="1:32" ht="19.5" customHeight="1" x14ac:dyDescent="0.25">
      <c r="B60" s="212" t="s">
        <v>507</v>
      </c>
      <c r="C60" s="212" t="s">
        <v>342</v>
      </c>
      <c r="D60" s="212" t="s">
        <v>550</v>
      </c>
      <c r="E60" s="212" t="s">
        <v>551</v>
      </c>
      <c r="F60" s="280" t="s">
        <v>546</v>
      </c>
      <c r="G60" s="212" t="s">
        <v>531</v>
      </c>
      <c r="H60" s="212" t="s">
        <v>547</v>
      </c>
      <c r="I60" s="212" t="s">
        <v>330</v>
      </c>
      <c r="J60" s="297"/>
      <c r="K60" s="212">
        <v>2</v>
      </c>
      <c r="L60" s="212">
        <v>2</v>
      </c>
      <c r="M60" s="212">
        <v>2</v>
      </c>
      <c r="N60" s="212">
        <v>2</v>
      </c>
      <c r="O60" s="212">
        <v>2</v>
      </c>
      <c r="P60" s="296"/>
      <c r="Q60" s="296"/>
      <c r="R60" s="212">
        <v>2</v>
      </c>
      <c r="S60" s="212">
        <v>2</v>
      </c>
      <c r="T60" s="212">
        <v>2</v>
      </c>
      <c r="U60" s="212">
        <v>2</v>
      </c>
      <c r="V60" s="212">
        <v>2</v>
      </c>
      <c r="W60" s="296"/>
      <c r="X60" s="296"/>
      <c r="Y60" s="212">
        <v>2</v>
      </c>
      <c r="Z60" s="212">
        <v>2</v>
      </c>
      <c r="AA60" s="282">
        <f t="shared" ref="AA60:AA63" si="16">SUM(K60:Z60)</f>
        <v>24</v>
      </c>
      <c r="AB60" s="297">
        <f t="shared" si="14"/>
        <v>0</v>
      </c>
      <c r="AC60" s="297"/>
      <c r="AD60" s="297"/>
      <c r="AE60" s="297">
        <f t="shared" ref="AE60:AE63" si="17">AB60*19%</f>
        <v>0</v>
      </c>
      <c r="AF60" s="297">
        <f t="shared" si="15"/>
        <v>0</v>
      </c>
    </row>
    <row r="61" spans="1:32" ht="19.5" customHeight="1" x14ac:dyDescent="0.25">
      <c r="B61" s="212" t="s">
        <v>507</v>
      </c>
      <c r="C61" s="212" t="s">
        <v>342</v>
      </c>
      <c r="D61" s="212" t="s">
        <v>550</v>
      </c>
      <c r="E61" s="212" t="s">
        <v>552</v>
      </c>
      <c r="F61" s="299" t="s">
        <v>553</v>
      </c>
      <c r="G61" s="212" t="s">
        <v>531</v>
      </c>
      <c r="H61" s="212" t="s">
        <v>547</v>
      </c>
      <c r="I61" s="212" t="s">
        <v>330</v>
      </c>
      <c r="J61" s="297"/>
      <c r="K61" s="212">
        <v>2</v>
      </c>
      <c r="L61" s="212">
        <v>2</v>
      </c>
      <c r="M61" s="212">
        <v>2</v>
      </c>
      <c r="N61" s="212">
        <v>2</v>
      </c>
      <c r="O61" s="212">
        <v>2</v>
      </c>
      <c r="P61" s="296"/>
      <c r="Q61" s="296"/>
      <c r="R61" s="212">
        <v>2</v>
      </c>
      <c r="S61" s="212">
        <v>2</v>
      </c>
      <c r="T61" s="212">
        <v>2</v>
      </c>
      <c r="U61" s="212">
        <v>2</v>
      </c>
      <c r="V61" s="212">
        <v>2</v>
      </c>
      <c r="W61" s="296"/>
      <c r="X61" s="296"/>
      <c r="Y61" s="212">
        <v>2</v>
      </c>
      <c r="Z61" s="212">
        <v>2</v>
      </c>
      <c r="AA61" s="282">
        <f t="shared" si="16"/>
        <v>24</v>
      </c>
      <c r="AB61" s="297">
        <f t="shared" si="14"/>
        <v>0</v>
      </c>
      <c r="AC61" s="297"/>
      <c r="AD61" s="297"/>
      <c r="AE61" s="297">
        <f t="shared" si="17"/>
        <v>0</v>
      </c>
      <c r="AF61" s="297">
        <f t="shared" si="15"/>
        <v>0</v>
      </c>
    </row>
    <row r="62" spans="1:32" ht="19.5" customHeight="1" x14ac:dyDescent="0.25">
      <c r="B62" s="212" t="s">
        <v>106</v>
      </c>
      <c r="C62" s="212" t="s">
        <v>342</v>
      </c>
      <c r="D62" s="212" t="s">
        <v>554</v>
      </c>
      <c r="E62" s="212" t="s">
        <v>555</v>
      </c>
      <c r="F62" s="280" t="s">
        <v>546</v>
      </c>
      <c r="G62" s="212" t="s">
        <v>531</v>
      </c>
      <c r="H62" s="212" t="s">
        <v>547</v>
      </c>
      <c r="I62" s="212" t="s">
        <v>330</v>
      </c>
      <c r="J62" s="297"/>
      <c r="K62" s="212">
        <v>2</v>
      </c>
      <c r="L62" s="212">
        <v>2</v>
      </c>
      <c r="M62" s="212">
        <v>2</v>
      </c>
      <c r="N62" s="212">
        <v>2</v>
      </c>
      <c r="O62" s="212">
        <v>2</v>
      </c>
      <c r="P62" s="296"/>
      <c r="Q62" s="296"/>
      <c r="R62" s="212">
        <v>2</v>
      </c>
      <c r="S62" s="212">
        <v>2</v>
      </c>
      <c r="T62" s="212">
        <v>2</v>
      </c>
      <c r="U62" s="212">
        <v>2</v>
      </c>
      <c r="V62" s="212">
        <v>2</v>
      </c>
      <c r="W62" s="296"/>
      <c r="X62" s="296"/>
      <c r="Y62" s="212">
        <v>2</v>
      </c>
      <c r="Z62" s="212">
        <v>2</v>
      </c>
      <c r="AA62" s="282">
        <f t="shared" si="16"/>
        <v>24</v>
      </c>
      <c r="AB62" s="297">
        <f t="shared" si="14"/>
        <v>0</v>
      </c>
      <c r="AC62" s="297"/>
      <c r="AD62" s="297"/>
      <c r="AE62" s="297">
        <f t="shared" si="17"/>
        <v>0</v>
      </c>
      <c r="AF62" s="297">
        <f t="shared" si="15"/>
        <v>0</v>
      </c>
    </row>
    <row r="63" spans="1:32" ht="19.5" customHeight="1" x14ac:dyDescent="0.25">
      <c r="B63" s="212" t="s">
        <v>338</v>
      </c>
      <c r="C63" s="212" t="s">
        <v>342</v>
      </c>
      <c r="D63" s="212" t="s">
        <v>556</v>
      </c>
      <c r="E63" s="212" t="s">
        <v>557</v>
      </c>
      <c r="F63" s="280" t="s">
        <v>546</v>
      </c>
      <c r="G63" s="212" t="s">
        <v>531</v>
      </c>
      <c r="H63" s="212" t="s">
        <v>547</v>
      </c>
      <c r="I63" s="212" t="s">
        <v>330</v>
      </c>
      <c r="J63" s="297"/>
      <c r="K63" s="212">
        <v>2</v>
      </c>
      <c r="L63" s="212">
        <v>2</v>
      </c>
      <c r="M63" s="212">
        <v>2</v>
      </c>
      <c r="N63" s="212">
        <v>2</v>
      </c>
      <c r="O63" s="212">
        <v>2</v>
      </c>
      <c r="P63" s="296"/>
      <c r="Q63" s="296"/>
      <c r="R63" s="212">
        <v>2</v>
      </c>
      <c r="S63" s="212">
        <v>2</v>
      </c>
      <c r="T63" s="212">
        <v>2</v>
      </c>
      <c r="U63" s="212">
        <v>2</v>
      </c>
      <c r="V63" s="212">
        <v>2</v>
      </c>
      <c r="W63" s="296"/>
      <c r="X63" s="296"/>
      <c r="Y63" s="212">
        <v>2</v>
      </c>
      <c r="Z63" s="212">
        <v>2</v>
      </c>
      <c r="AA63" s="282">
        <f t="shared" si="16"/>
        <v>24</v>
      </c>
      <c r="AB63" s="297">
        <f t="shared" si="14"/>
        <v>0</v>
      </c>
      <c r="AC63" s="297"/>
      <c r="AD63" s="297"/>
      <c r="AE63" s="297">
        <f t="shared" si="17"/>
        <v>0</v>
      </c>
      <c r="AF63" s="297">
        <f t="shared" si="15"/>
        <v>0</v>
      </c>
    </row>
    <row r="64" spans="1:32" x14ac:dyDescent="0.25">
      <c r="B64" s="472" t="s">
        <v>578</v>
      </c>
      <c r="C64" s="472"/>
      <c r="D64" s="472"/>
      <c r="E64" s="472"/>
      <c r="F64" s="472"/>
      <c r="G64" s="472"/>
      <c r="H64" s="472"/>
      <c r="I64" s="472"/>
      <c r="J64" s="472"/>
      <c r="K64" s="293">
        <f>SUM(K58:K63)</f>
        <v>12</v>
      </c>
      <c r="L64" s="293">
        <f t="shared" ref="L64:Z64" si="18">SUM(L58:L63)</f>
        <v>12</v>
      </c>
      <c r="M64" s="293">
        <f t="shared" si="18"/>
        <v>12</v>
      </c>
      <c r="N64" s="293">
        <f t="shared" si="18"/>
        <v>12</v>
      </c>
      <c r="O64" s="293">
        <f t="shared" si="18"/>
        <v>12</v>
      </c>
      <c r="P64" s="293">
        <f t="shared" si="18"/>
        <v>0</v>
      </c>
      <c r="Q64" s="293">
        <f t="shared" si="18"/>
        <v>0</v>
      </c>
      <c r="R64" s="293">
        <f t="shared" si="18"/>
        <v>12</v>
      </c>
      <c r="S64" s="293">
        <f t="shared" si="18"/>
        <v>12</v>
      </c>
      <c r="T64" s="293">
        <f t="shared" si="18"/>
        <v>12</v>
      </c>
      <c r="U64" s="293">
        <f t="shared" si="18"/>
        <v>12</v>
      </c>
      <c r="V64" s="293">
        <f t="shared" si="18"/>
        <v>12</v>
      </c>
      <c r="W64" s="293">
        <f t="shared" si="18"/>
        <v>0</v>
      </c>
      <c r="X64" s="293">
        <f t="shared" si="18"/>
        <v>0</v>
      </c>
      <c r="Y64" s="293">
        <f t="shared" si="18"/>
        <v>12</v>
      </c>
      <c r="Z64" s="293">
        <f t="shared" si="18"/>
        <v>12</v>
      </c>
      <c r="AA64" s="293">
        <f>SUM(AA58:AA63)</f>
        <v>144</v>
      </c>
      <c r="AB64" s="293"/>
      <c r="AC64" s="293"/>
      <c r="AD64" s="293"/>
      <c r="AE64" s="293" t="s">
        <v>525</v>
      </c>
      <c r="AF64" s="298">
        <f>SUM(AF58:AF63)</f>
        <v>0</v>
      </c>
    </row>
    <row r="68" spans="1:12" x14ac:dyDescent="0.25">
      <c r="B68" s="472" t="s">
        <v>577</v>
      </c>
      <c r="C68" s="472"/>
      <c r="D68" s="472"/>
      <c r="E68" s="472"/>
      <c r="F68" s="472"/>
      <c r="G68" s="472"/>
      <c r="H68" s="472"/>
      <c r="I68" s="472"/>
      <c r="J68" s="472"/>
    </row>
    <row r="69" spans="1:12" s="286" customFormat="1" ht="23.25" customHeight="1" x14ac:dyDescent="0.25">
      <c r="A69" s="300"/>
      <c r="B69" s="193" t="s">
        <v>343</v>
      </c>
      <c r="C69" s="193" t="s">
        <v>175</v>
      </c>
      <c r="D69" s="193" t="s">
        <v>178</v>
      </c>
      <c r="E69" s="193" t="s">
        <v>390</v>
      </c>
      <c r="F69" s="193" t="s">
        <v>391</v>
      </c>
      <c r="G69" s="193" t="s">
        <v>558</v>
      </c>
      <c r="H69" s="193" t="s">
        <v>54</v>
      </c>
      <c r="I69" s="193" t="s">
        <v>582</v>
      </c>
      <c r="J69" s="193" t="s">
        <v>583</v>
      </c>
      <c r="K69" s="193" t="s">
        <v>2</v>
      </c>
      <c r="L69" s="196" t="s">
        <v>559</v>
      </c>
    </row>
    <row r="70" spans="1:12" s="286" customFormat="1" ht="19.5" customHeight="1" x14ac:dyDescent="0.25">
      <c r="A70" s="300"/>
      <c r="B70" s="212" t="s">
        <v>560</v>
      </c>
      <c r="C70" s="473" t="s">
        <v>183</v>
      </c>
      <c r="D70" s="212" t="s">
        <v>561</v>
      </c>
      <c r="E70" s="212" t="s">
        <v>562</v>
      </c>
      <c r="F70" s="301">
        <v>100000</v>
      </c>
      <c r="G70" s="283"/>
      <c r="H70" s="283">
        <f>G70*F70</f>
        <v>0</v>
      </c>
      <c r="I70" s="283"/>
      <c r="J70" s="283"/>
      <c r="K70" s="185">
        <f>H70*0.19</f>
        <v>0</v>
      </c>
      <c r="L70" s="185">
        <f>K70+H70</f>
        <v>0</v>
      </c>
    </row>
    <row r="71" spans="1:12" s="286" customFormat="1" ht="19.5" customHeight="1" x14ac:dyDescent="0.25">
      <c r="A71" s="300"/>
      <c r="B71" s="212" t="s">
        <v>564</v>
      </c>
      <c r="C71" s="474"/>
      <c r="D71" s="212" t="s">
        <v>561</v>
      </c>
      <c r="E71" s="212" t="s">
        <v>562</v>
      </c>
      <c r="F71" s="301">
        <v>65000</v>
      </c>
      <c r="G71" s="283"/>
      <c r="H71" s="283">
        <f>G71*F71</f>
        <v>0</v>
      </c>
      <c r="I71" s="283"/>
      <c r="J71" s="283"/>
      <c r="K71" s="185">
        <f>H71*0.19</f>
        <v>0</v>
      </c>
      <c r="L71" s="185">
        <f>K71+H71</f>
        <v>0</v>
      </c>
    </row>
    <row r="72" spans="1:12" s="286" customFormat="1" ht="19.5" customHeight="1" x14ac:dyDescent="0.25">
      <c r="A72" s="300"/>
      <c r="B72" s="212" t="s">
        <v>565</v>
      </c>
      <c r="C72" s="474"/>
      <c r="D72" s="212" t="s">
        <v>561</v>
      </c>
      <c r="E72" s="212" t="s">
        <v>562</v>
      </c>
      <c r="F72" s="301">
        <v>45000</v>
      </c>
      <c r="G72" s="283"/>
      <c r="H72" s="283">
        <f>G72*F72</f>
        <v>0</v>
      </c>
      <c r="I72" s="283"/>
      <c r="J72" s="283"/>
      <c r="K72" s="185">
        <f>H72*0.19</f>
        <v>0</v>
      </c>
      <c r="L72" s="185">
        <f>K72+H72</f>
        <v>0</v>
      </c>
    </row>
    <row r="73" spans="1:12" s="286" customFormat="1" ht="19.5" customHeight="1" x14ac:dyDescent="0.25">
      <c r="A73" s="300"/>
      <c r="B73" s="212" t="s">
        <v>566</v>
      </c>
      <c r="C73" s="475"/>
      <c r="D73" s="212" t="s">
        <v>567</v>
      </c>
      <c r="E73" s="212" t="s">
        <v>562</v>
      </c>
      <c r="F73" s="302">
        <v>65000</v>
      </c>
      <c r="G73" s="283"/>
      <c r="H73" s="283">
        <f>G73*F73</f>
        <v>0</v>
      </c>
      <c r="I73" s="283"/>
      <c r="J73" s="283"/>
      <c r="K73" s="185">
        <f>H73*0.19</f>
        <v>0</v>
      </c>
      <c r="L73" s="185">
        <f>K73+H73</f>
        <v>0</v>
      </c>
    </row>
    <row r="74" spans="1:12" s="286" customFormat="1" ht="15.75" x14ac:dyDescent="0.25">
      <c r="A74" s="300"/>
      <c r="E74" s="193" t="s">
        <v>568</v>
      </c>
      <c r="F74" s="233">
        <f>SUM(F70:F73)</f>
        <v>275000</v>
      </c>
      <c r="G74" s="303"/>
      <c r="H74" s="303"/>
      <c r="I74" s="303"/>
      <c r="J74" s="303"/>
      <c r="K74" s="303">
        <f>SUM(K70:K73)</f>
        <v>0</v>
      </c>
      <c r="L74" s="303">
        <f>SUM(L70:L73)</f>
        <v>0</v>
      </c>
    </row>
  </sheetData>
  <mergeCells count="20">
    <mergeCell ref="B10:H11"/>
    <mergeCell ref="I10:X10"/>
    <mergeCell ref="A13:A27"/>
    <mergeCell ref="B13:B18"/>
    <mergeCell ref="B19:B24"/>
    <mergeCell ref="B25:B26"/>
    <mergeCell ref="B27:H27"/>
    <mergeCell ref="A28:A52"/>
    <mergeCell ref="B28:B31"/>
    <mergeCell ref="B32:B35"/>
    <mergeCell ref="B36:B39"/>
    <mergeCell ref="B40:B43"/>
    <mergeCell ref="B44:B47"/>
    <mergeCell ref="B48:B51"/>
    <mergeCell ref="B52:H52"/>
    <mergeCell ref="B55:J56"/>
    <mergeCell ref="K55:Z55"/>
    <mergeCell ref="B64:J64"/>
    <mergeCell ref="B68:J68"/>
    <mergeCell ref="C70:C7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7:AC94"/>
  <sheetViews>
    <sheetView topLeftCell="B4" zoomScale="55" zoomScaleNormal="55" workbookViewId="0">
      <selection activeCell="H39" sqref="H39:X39"/>
    </sheetView>
  </sheetViews>
  <sheetFormatPr baseColWidth="10" defaultRowHeight="15" x14ac:dyDescent="0.25"/>
  <cols>
    <col min="1" max="1" width="82" style="122" bestFit="1" customWidth="1"/>
    <col min="2" max="2" width="22.875" style="122" bestFit="1" customWidth="1"/>
    <col min="3" max="3" width="16.5" style="122" bestFit="1" customWidth="1"/>
    <col min="4" max="4" width="21.25" style="122" bestFit="1" customWidth="1"/>
    <col min="5" max="5" width="16.25" style="122" bestFit="1" customWidth="1"/>
    <col min="6" max="6" width="21" style="122" bestFit="1" customWidth="1"/>
    <col min="7" max="7" width="23.75" style="122" bestFit="1" customWidth="1"/>
    <col min="8" max="8" width="13.75" style="122" bestFit="1" customWidth="1"/>
    <col min="9" max="9" width="25.625" style="122" bestFit="1" customWidth="1"/>
    <col min="10" max="15" width="6" style="122" bestFit="1" customWidth="1"/>
    <col min="16" max="23" width="6.5" style="122" bestFit="1" customWidth="1"/>
    <col min="24" max="25" width="23.125" style="122" bestFit="1" customWidth="1"/>
    <col min="26" max="27" width="20.375" style="122" bestFit="1" customWidth="1"/>
    <col min="28" max="28" width="17.625" style="122" bestFit="1" customWidth="1"/>
    <col min="29" max="29" width="19.5" style="122" bestFit="1" customWidth="1"/>
    <col min="30" max="16384" width="11" style="122"/>
  </cols>
  <sheetData>
    <row r="7" spans="1:27" x14ac:dyDescent="0.25">
      <c r="A7" s="122" t="s">
        <v>490</v>
      </c>
      <c r="B7" s="122" t="s">
        <v>48</v>
      </c>
    </row>
    <row r="8" spans="1:27" x14ac:dyDescent="0.25">
      <c r="A8" s="122" t="s">
        <v>343</v>
      </c>
      <c r="B8" s="122" t="s">
        <v>491</v>
      </c>
    </row>
    <row r="9" spans="1:27" x14ac:dyDescent="0.25">
      <c r="A9" s="122" t="s">
        <v>492</v>
      </c>
      <c r="B9" s="122" t="s">
        <v>493</v>
      </c>
    </row>
    <row r="10" spans="1:27" x14ac:dyDescent="0.25">
      <c r="H10" s="479" t="s">
        <v>494</v>
      </c>
      <c r="I10" s="480"/>
      <c r="J10" s="480"/>
      <c r="K10" s="480"/>
      <c r="L10" s="480"/>
      <c r="M10" s="480"/>
      <c r="N10" s="480"/>
      <c r="O10" s="480"/>
      <c r="P10" s="480"/>
      <c r="Q10" s="480"/>
      <c r="R10" s="480"/>
      <c r="S10" s="480"/>
      <c r="T10" s="480"/>
      <c r="U10" s="480"/>
      <c r="V10" s="480"/>
      <c r="W10" s="480"/>
    </row>
    <row r="11" spans="1:27" x14ac:dyDescent="0.25">
      <c r="H11" s="192" t="s">
        <v>495</v>
      </c>
      <c r="I11" s="192" t="s">
        <v>496</v>
      </c>
      <c r="J11" s="192" t="s">
        <v>497</v>
      </c>
      <c r="K11" s="192" t="s">
        <v>498</v>
      </c>
      <c r="L11" s="192" t="s">
        <v>499</v>
      </c>
      <c r="M11" s="192" t="s">
        <v>500</v>
      </c>
      <c r="N11" s="192" t="s">
        <v>501</v>
      </c>
      <c r="O11" s="192" t="s">
        <v>495</v>
      </c>
      <c r="P11" s="192" t="s">
        <v>496</v>
      </c>
      <c r="Q11" s="192" t="s">
        <v>497</v>
      </c>
      <c r="R11" s="192" t="s">
        <v>498</v>
      </c>
      <c r="S11" s="192" t="s">
        <v>499</v>
      </c>
      <c r="T11" s="192" t="s">
        <v>500</v>
      </c>
      <c r="U11" s="192" t="s">
        <v>501</v>
      </c>
      <c r="V11" s="192" t="s">
        <v>495</v>
      </c>
      <c r="W11" s="192" t="s">
        <v>496</v>
      </c>
      <c r="X11" s="122" t="s">
        <v>44</v>
      </c>
      <c r="Y11" s="122" t="s">
        <v>44</v>
      </c>
      <c r="Z11" s="122" t="s">
        <v>44</v>
      </c>
    </row>
    <row r="12" spans="1:27" s="197" customFormat="1" ht="36" customHeight="1" x14ac:dyDescent="0.25">
      <c r="A12" s="193" t="s">
        <v>45</v>
      </c>
      <c r="B12" s="193" t="s">
        <v>177</v>
      </c>
      <c r="C12" s="193" t="s">
        <v>502</v>
      </c>
      <c r="D12" s="193" t="s">
        <v>503</v>
      </c>
      <c r="E12" s="193" t="s">
        <v>178</v>
      </c>
      <c r="F12" s="193" t="s">
        <v>179</v>
      </c>
      <c r="G12" s="194" t="s">
        <v>504</v>
      </c>
      <c r="H12" s="195">
        <v>12</v>
      </c>
      <c r="I12" s="195">
        <f>H12+1</f>
        <v>13</v>
      </c>
      <c r="J12" s="195">
        <f>I12+1</f>
        <v>14</v>
      </c>
      <c r="K12" s="195">
        <f t="shared" ref="K12:W12" si="0">J12+1</f>
        <v>15</v>
      </c>
      <c r="L12" s="195">
        <f t="shared" si="0"/>
        <v>16</v>
      </c>
      <c r="M12" s="195">
        <f t="shared" si="0"/>
        <v>17</v>
      </c>
      <c r="N12" s="195">
        <f t="shared" si="0"/>
        <v>18</v>
      </c>
      <c r="O12" s="195">
        <f t="shared" si="0"/>
        <v>19</v>
      </c>
      <c r="P12" s="195">
        <f t="shared" si="0"/>
        <v>20</v>
      </c>
      <c r="Q12" s="195">
        <f t="shared" si="0"/>
        <v>21</v>
      </c>
      <c r="R12" s="195">
        <f t="shared" si="0"/>
        <v>22</v>
      </c>
      <c r="S12" s="195">
        <f t="shared" si="0"/>
        <v>23</v>
      </c>
      <c r="T12" s="195">
        <f t="shared" si="0"/>
        <v>24</v>
      </c>
      <c r="U12" s="195">
        <f t="shared" si="0"/>
        <v>25</v>
      </c>
      <c r="V12" s="195">
        <f t="shared" si="0"/>
        <v>26</v>
      </c>
      <c r="W12" s="195">
        <f t="shared" si="0"/>
        <v>27</v>
      </c>
      <c r="X12" s="196" t="s">
        <v>505</v>
      </c>
      <c r="Y12" s="193" t="s">
        <v>506</v>
      </c>
      <c r="Z12" s="193" t="s">
        <v>66</v>
      </c>
      <c r="AA12" s="193" t="s">
        <v>182</v>
      </c>
    </row>
    <row r="13" spans="1:27" ht="15.75" x14ac:dyDescent="0.25">
      <c r="A13" s="481" t="s">
        <v>507</v>
      </c>
      <c r="B13" s="198" t="s">
        <v>508</v>
      </c>
      <c r="C13" s="199" t="s">
        <v>509</v>
      </c>
      <c r="D13" s="200" t="s">
        <v>510</v>
      </c>
      <c r="E13" s="200" t="s">
        <v>511</v>
      </c>
      <c r="F13" s="201" t="s">
        <v>512</v>
      </c>
      <c r="G13" s="202">
        <v>2542500</v>
      </c>
      <c r="H13" s="133"/>
      <c r="I13" s="133">
        <v>1</v>
      </c>
      <c r="J13" s="133"/>
      <c r="K13" s="133">
        <v>1</v>
      </c>
      <c r="L13" s="133"/>
      <c r="M13" s="203"/>
      <c r="N13" s="203"/>
      <c r="O13" s="133"/>
      <c r="P13" s="133">
        <v>1</v>
      </c>
      <c r="Q13" s="133"/>
      <c r="R13" s="133">
        <v>1</v>
      </c>
      <c r="S13" s="133"/>
      <c r="T13" s="203"/>
      <c r="U13" s="203"/>
      <c r="V13" s="133">
        <v>1</v>
      </c>
      <c r="W13" s="133">
        <v>1</v>
      </c>
      <c r="X13" s="204">
        <f>SUM(H13:W13)</f>
        <v>6</v>
      </c>
      <c r="Y13" s="205">
        <f t="shared" ref="Y13:Y26" si="1">G13*X13</f>
        <v>15255000</v>
      </c>
      <c r="Z13" s="205">
        <f>Y13*19%</f>
        <v>2898450</v>
      </c>
      <c r="AA13" s="205">
        <f>SUM(Y13:Z13)</f>
        <v>18153450</v>
      </c>
    </row>
    <row r="14" spans="1:27" ht="15.75" x14ac:dyDescent="0.25">
      <c r="A14" s="482"/>
      <c r="B14" s="198" t="s">
        <v>513</v>
      </c>
      <c r="C14" s="206" t="s">
        <v>514</v>
      </c>
      <c r="D14" s="200" t="s">
        <v>510</v>
      </c>
      <c r="E14" s="200" t="s">
        <v>511</v>
      </c>
      <c r="F14" s="201" t="s">
        <v>512</v>
      </c>
      <c r="G14" s="202">
        <v>7470000</v>
      </c>
      <c r="H14" s="133">
        <v>1</v>
      </c>
      <c r="I14" s="133"/>
      <c r="J14" s="133">
        <v>1</v>
      </c>
      <c r="K14" s="133"/>
      <c r="L14" s="133">
        <v>1</v>
      </c>
      <c r="M14" s="203"/>
      <c r="N14" s="203"/>
      <c r="O14" s="133">
        <v>1</v>
      </c>
      <c r="P14" s="133"/>
      <c r="Q14" s="133">
        <v>1</v>
      </c>
      <c r="R14" s="133"/>
      <c r="S14" s="133">
        <v>1</v>
      </c>
      <c r="T14" s="203"/>
      <c r="U14" s="203"/>
      <c r="V14" s="133">
        <v>1</v>
      </c>
      <c r="W14" s="133">
        <v>1</v>
      </c>
      <c r="X14" s="204">
        <f t="shared" ref="X14:X26" si="2">SUM(H14:W14)</f>
        <v>8</v>
      </c>
      <c r="Y14" s="205">
        <f t="shared" si="1"/>
        <v>59760000</v>
      </c>
      <c r="Z14" s="205">
        <f t="shared" ref="Z14:Z26" si="3">Y14*19%</f>
        <v>11354400</v>
      </c>
      <c r="AA14" s="205">
        <f>SUM(Y14:Z14)</f>
        <v>71114400</v>
      </c>
    </row>
    <row r="15" spans="1:27" ht="15.75" x14ac:dyDescent="0.25">
      <c r="A15" s="482"/>
      <c r="B15" s="198" t="s">
        <v>515</v>
      </c>
      <c r="C15" s="207">
        <v>0.79166666666666663</v>
      </c>
      <c r="D15" s="200" t="s">
        <v>510</v>
      </c>
      <c r="E15" s="200" t="s">
        <v>511</v>
      </c>
      <c r="F15" s="201" t="s">
        <v>512</v>
      </c>
      <c r="G15" s="202">
        <v>20547900</v>
      </c>
      <c r="H15" s="133"/>
      <c r="I15" s="133">
        <v>1</v>
      </c>
      <c r="J15" s="133"/>
      <c r="K15" s="133">
        <v>1</v>
      </c>
      <c r="L15" s="133"/>
      <c r="M15" s="203"/>
      <c r="N15" s="203"/>
      <c r="O15" s="133"/>
      <c r="P15" s="133">
        <v>1</v>
      </c>
      <c r="Q15" s="133"/>
      <c r="R15" s="133">
        <v>1</v>
      </c>
      <c r="S15" s="133"/>
      <c r="T15" s="203"/>
      <c r="U15" s="203"/>
      <c r="V15" s="133"/>
      <c r="W15" s="133"/>
      <c r="X15" s="204">
        <f t="shared" si="2"/>
        <v>4</v>
      </c>
      <c r="Y15" s="205">
        <f t="shared" si="1"/>
        <v>82191600</v>
      </c>
      <c r="Z15" s="205">
        <f t="shared" si="3"/>
        <v>15616404</v>
      </c>
      <c r="AA15" s="205">
        <f>SUM(Y15:Z15)</f>
        <v>97808004</v>
      </c>
    </row>
    <row r="16" spans="1:27" ht="15.75" x14ac:dyDescent="0.25">
      <c r="A16" s="482"/>
      <c r="B16" s="198" t="s">
        <v>516</v>
      </c>
      <c r="C16" s="199" t="s">
        <v>509</v>
      </c>
      <c r="D16" s="208" t="s">
        <v>517</v>
      </c>
      <c r="E16" s="200" t="s">
        <v>511</v>
      </c>
      <c r="F16" s="201" t="s">
        <v>512</v>
      </c>
      <c r="G16" s="209" t="s">
        <v>518</v>
      </c>
      <c r="H16" s="133"/>
      <c r="I16" s="133"/>
      <c r="J16" s="133"/>
      <c r="K16" s="133"/>
      <c r="L16" s="133"/>
      <c r="M16" s="203"/>
      <c r="N16" s="203"/>
      <c r="O16" s="133"/>
      <c r="P16" s="133"/>
      <c r="Q16" s="133"/>
      <c r="R16" s="133"/>
      <c r="S16" s="133"/>
      <c r="T16" s="203"/>
      <c r="U16" s="203"/>
      <c r="V16" s="133"/>
      <c r="W16" s="133"/>
      <c r="X16" s="204">
        <f t="shared" si="2"/>
        <v>0</v>
      </c>
      <c r="Y16" s="205">
        <v>0</v>
      </c>
      <c r="Z16" s="205">
        <v>0</v>
      </c>
      <c r="AA16" s="205">
        <f>SUM(Y16:Z16)</f>
        <v>0</v>
      </c>
    </row>
    <row r="17" spans="1:27" ht="15.75" x14ac:dyDescent="0.25">
      <c r="A17" s="482"/>
      <c r="B17" s="198" t="s">
        <v>513</v>
      </c>
      <c r="C17" s="206" t="s">
        <v>514</v>
      </c>
      <c r="D17" s="208" t="s">
        <v>517</v>
      </c>
      <c r="E17" s="200" t="s">
        <v>511</v>
      </c>
      <c r="F17" s="201" t="s">
        <v>512</v>
      </c>
      <c r="G17" s="202">
        <v>7470000</v>
      </c>
      <c r="H17" s="133"/>
      <c r="I17" s="133"/>
      <c r="J17" s="133"/>
      <c r="K17" s="133"/>
      <c r="L17" s="133"/>
      <c r="M17" s="203">
        <v>1</v>
      </c>
      <c r="N17" s="203">
        <v>1</v>
      </c>
      <c r="O17" s="133"/>
      <c r="P17" s="133"/>
      <c r="Q17" s="133"/>
      <c r="R17" s="133"/>
      <c r="S17" s="133"/>
      <c r="T17" s="203">
        <v>1</v>
      </c>
      <c r="U17" s="203">
        <v>1</v>
      </c>
      <c r="V17" s="133"/>
      <c r="W17" s="133"/>
      <c r="X17" s="204">
        <f t="shared" si="2"/>
        <v>4</v>
      </c>
      <c r="Y17" s="205">
        <f t="shared" si="1"/>
        <v>29880000</v>
      </c>
      <c r="Z17" s="205">
        <f t="shared" si="3"/>
        <v>5677200</v>
      </c>
      <c r="AA17" s="205">
        <f t="shared" ref="AA17:AA26" si="4">SUM(Y17:Z17)</f>
        <v>35557200</v>
      </c>
    </row>
    <row r="18" spans="1:27" ht="15.75" x14ac:dyDescent="0.25">
      <c r="A18" s="483"/>
      <c r="B18" s="198" t="s">
        <v>515</v>
      </c>
      <c r="C18" s="207">
        <v>0.79166666666666663</v>
      </c>
      <c r="D18" s="208" t="s">
        <v>517</v>
      </c>
      <c r="E18" s="200" t="s">
        <v>511</v>
      </c>
      <c r="F18" s="201" t="s">
        <v>512</v>
      </c>
      <c r="G18" s="202">
        <v>20547900</v>
      </c>
      <c r="H18" s="133"/>
      <c r="I18" s="133"/>
      <c r="J18" s="133"/>
      <c r="K18" s="133"/>
      <c r="L18" s="133"/>
      <c r="M18" s="203"/>
      <c r="N18" s="203">
        <v>1</v>
      </c>
      <c r="O18" s="133"/>
      <c r="P18" s="133"/>
      <c r="Q18" s="133"/>
      <c r="R18" s="133"/>
      <c r="S18" s="133"/>
      <c r="T18" s="203"/>
      <c r="U18" s="203">
        <v>1</v>
      </c>
      <c r="V18" s="133"/>
      <c r="W18" s="133"/>
      <c r="X18" s="204">
        <f t="shared" si="2"/>
        <v>2</v>
      </c>
      <c r="Y18" s="205">
        <f t="shared" si="1"/>
        <v>41095800</v>
      </c>
      <c r="Z18" s="205">
        <f t="shared" si="3"/>
        <v>7808202</v>
      </c>
      <c r="AA18" s="205">
        <f t="shared" si="4"/>
        <v>48904002</v>
      </c>
    </row>
    <row r="19" spans="1:27" ht="15.75" x14ac:dyDescent="0.25">
      <c r="A19" s="481" t="s">
        <v>106</v>
      </c>
      <c r="B19" s="198" t="s">
        <v>519</v>
      </c>
      <c r="C19" s="199" t="s">
        <v>509</v>
      </c>
      <c r="D19" s="200" t="s">
        <v>510</v>
      </c>
      <c r="E19" s="200" t="s">
        <v>511</v>
      </c>
      <c r="F19" s="201" t="s">
        <v>512</v>
      </c>
      <c r="G19" s="202">
        <v>2700000</v>
      </c>
      <c r="H19" s="133">
        <v>1</v>
      </c>
      <c r="I19" s="133"/>
      <c r="J19" s="133">
        <v>1</v>
      </c>
      <c r="K19" s="133"/>
      <c r="L19" s="133">
        <v>1</v>
      </c>
      <c r="M19" s="203"/>
      <c r="N19" s="203"/>
      <c r="O19" s="133">
        <v>1</v>
      </c>
      <c r="P19" s="133"/>
      <c r="Q19" s="133">
        <v>1</v>
      </c>
      <c r="R19" s="133"/>
      <c r="S19" s="133">
        <v>1</v>
      </c>
      <c r="T19" s="203"/>
      <c r="U19" s="203"/>
      <c r="V19" s="133">
        <v>1</v>
      </c>
      <c r="W19" s="133">
        <v>1</v>
      </c>
      <c r="X19" s="204">
        <f>SUM(H19:W19)</f>
        <v>8</v>
      </c>
      <c r="Y19" s="205">
        <f t="shared" si="1"/>
        <v>21600000</v>
      </c>
      <c r="Z19" s="205">
        <f t="shared" si="3"/>
        <v>4104000</v>
      </c>
      <c r="AA19" s="205">
        <f t="shared" si="4"/>
        <v>25704000</v>
      </c>
    </row>
    <row r="20" spans="1:27" ht="15.75" x14ac:dyDescent="0.25">
      <c r="A20" s="482"/>
      <c r="B20" s="198" t="s">
        <v>520</v>
      </c>
      <c r="C20" s="206" t="s">
        <v>514</v>
      </c>
      <c r="D20" s="200" t="s">
        <v>510</v>
      </c>
      <c r="E20" s="200" t="s">
        <v>511</v>
      </c>
      <c r="F20" s="201" t="s">
        <v>512</v>
      </c>
      <c r="G20" s="202">
        <v>6300000</v>
      </c>
      <c r="H20" s="133"/>
      <c r="I20" s="133">
        <v>1</v>
      </c>
      <c r="J20" s="133"/>
      <c r="K20" s="133">
        <v>1</v>
      </c>
      <c r="L20" s="133"/>
      <c r="M20" s="203"/>
      <c r="N20" s="203"/>
      <c r="O20" s="133"/>
      <c r="P20" s="133">
        <v>1</v>
      </c>
      <c r="Q20" s="133"/>
      <c r="R20" s="133">
        <v>1</v>
      </c>
      <c r="S20" s="133"/>
      <c r="T20" s="203"/>
      <c r="U20" s="203"/>
      <c r="V20" s="133">
        <v>1</v>
      </c>
      <c r="W20" s="133">
        <v>1</v>
      </c>
      <c r="X20" s="204">
        <f>SUM(H20:W20)</f>
        <v>6</v>
      </c>
      <c r="Y20" s="205">
        <f t="shared" si="1"/>
        <v>37800000</v>
      </c>
      <c r="Z20" s="205">
        <f t="shared" si="3"/>
        <v>7182000</v>
      </c>
      <c r="AA20" s="205">
        <f t="shared" si="4"/>
        <v>44982000</v>
      </c>
    </row>
    <row r="21" spans="1:27" ht="15.75" x14ac:dyDescent="0.25">
      <c r="A21" s="482"/>
      <c r="B21" s="198" t="s">
        <v>521</v>
      </c>
      <c r="C21" s="207">
        <v>0.79166666666666663</v>
      </c>
      <c r="D21" s="200" t="s">
        <v>510</v>
      </c>
      <c r="E21" s="200" t="s">
        <v>511</v>
      </c>
      <c r="F21" s="201" t="s">
        <v>512</v>
      </c>
      <c r="G21" s="202">
        <v>15480000</v>
      </c>
      <c r="H21" s="133">
        <v>1</v>
      </c>
      <c r="I21" s="133"/>
      <c r="J21" s="133">
        <v>1</v>
      </c>
      <c r="K21" s="133"/>
      <c r="L21" s="133">
        <v>1</v>
      </c>
      <c r="M21" s="203"/>
      <c r="N21" s="203"/>
      <c r="O21" s="133">
        <v>1</v>
      </c>
      <c r="P21" s="133"/>
      <c r="Q21" s="133">
        <v>1</v>
      </c>
      <c r="R21" s="133"/>
      <c r="S21" s="133">
        <v>1</v>
      </c>
      <c r="T21" s="203"/>
      <c r="U21" s="203"/>
      <c r="V21" s="133">
        <v>1</v>
      </c>
      <c r="W21" s="133">
        <v>1</v>
      </c>
      <c r="X21" s="204">
        <f>SUM(H21:W21)</f>
        <v>8</v>
      </c>
      <c r="Y21" s="205">
        <f t="shared" si="1"/>
        <v>123840000</v>
      </c>
      <c r="Z21" s="205">
        <f t="shared" si="3"/>
        <v>23529600</v>
      </c>
      <c r="AA21" s="205">
        <f t="shared" si="4"/>
        <v>147369600</v>
      </c>
    </row>
    <row r="22" spans="1:27" ht="15.75" x14ac:dyDescent="0.25">
      <c r="A22" s="482" t="s">
        <v>44</v>
      </c>
      <c r="B22" s="198" t="s">
        <v>519</v>
      </c>
      <c r="C22" s="199" t="s">
        <v>509</v>
      </c>
      <c r="D22" s="208" t="s">
        <v>517</v>
      </c>
      <c r="E22" s="200" t="s">
        <v>511</v>
      </c>
      <c r="F22" s="201" t="s">
        <v>512</v>
      </c>
      <c r="G22" s="209" t="s">
        <v>518</v>
      </c>
      <c r="H22" s="133"/>
      <c r="I22" s="133"/>
      <c r="J22" s="133"/>
      <c r="K22" s="133"/>
      <c r="L22" s="133"/>
      <c r="M22" s="203"/>
      <c r="N22" s="203"/>
      <c r="O22" s="133"/>
      <c r="P22" s="133"/>
      <c r="Q22" s="133"/>
      <c r="R22" s="133"/>
      <c r="S22" s="133"/>
      <c r="T22" s="203"/>
      <c r="U22" s="203"/>
      <c r="V22" s="133"/>
      <c r="W22" s="133"/>
      <c r="X22" s="204">
        <f t="shared" si="2"/>
        <v>0</v>
      </c>
      <c r="Y22" s="205">
        <v>0</v>
      </c>
      <c r="Z22" s="205">
        <f t="shared" si="3"/>
        <v>0</v>
      </c>
      <c r="AA22" s="205">
        <v>0</v>
      </c>
    </row>
    <row r="23" spans="1:27" ht="15.75" x14ac:dyDescent="0.25">
      <c r="A23" s="482"/>
      <c r="B23" s="198" t="s">
        <v>520</v>
      </c>
      <c r="C23" s="206" t="s">
        <v>514</v>
      </c>
      <c r="D23" s="208" t="s">
        <v>517</v>
      </c>
      <c r="E23" s="200" t="s">
        <v>511</v>
      </c>
      <c r="F23" s="201" t="s">
        <v>512</v>
      </c>
      <c r="G23" s="202">
        <v>6300000</v>
      </c>
      <c r="H23" s="133"/>
      <c r="I23" s="133"/>
      <c r="J23" s="133"/>
      <c r="K23" s="133"/>
      <c r="L23" s="133"/>
      <c r="M23" s="203">
        <v>1</v>
      </c>
      <c r="N23" s="203">
        <v>1</v>
      </c>
      <c r="O23" s="133"/>
      <c r="P23" s="133"/>
      <c r="Q23" s="133"/>
      <c r="R23" s="133"/>
      <c r="S23" s="133"/>
      <c r="T23" s="203">
        <v>1</v>
      </c>
      <c r="U23" s="203">
        <v>1</v>
      </c>
      <c r="V23" s="133"/>
      <c r="W23" s="133"/>
      <c r="X23" s="204">
        <f t="shared" si="2"/>
        <v>4</v>
      </c>
      <c r="Y23" s="205">
        <f t="shared" si="1"/>
        <v>25200000</v>
      </c>
      <c r="Z23" s="205">
        <f t="shared" si="3"/>
        <v>4788000</v>
      </c>
      <c r="AA23" s="205">
        <f t="shared" si="4"/>
        <v>29988000</v>
      </c>
    </row>
    <row r="24" spans="1:27" ht="15.75" x14ac:dyDescent="0.25">
      <c r="A24" s="483"/>
      <c r="B24" s="198" t="s">
        <v>521</v>
      </c>
      <c r="C24" s="207">
        <v>0.79166666666666663</v>
      </c>
      <c r="D24" s="208" t="s">
        <v>517</v>
      </c>
      <c r="E24" s="200" t="s">
        <v>511</v>
      </c>
      <c r="F24" s="201" t="s">
        <v>512</v>
      </c>
      <c r="G24" s="202">
        <v>15480000</v>
      </c>
      <c r="H24" s="133"/>
      <c r="I24" s="133"/>
      <c r="J24" s="133"/>
      <c r="K24" s="133"/>
      <c r="L24" s="133"/>
      <c r="M24" s="203">
        <v>1</v>
      </c>
      <c r="N24" s="203">
        <v>1</v>
      </c>
      <c r="O24" s="133"/>
      <c r="P24" s="133"/>
      <c r="Q24" s="133"/>
      <c r="R24" s="133"/>
      <c r="S24" s="133"/>
      <c r="T24" s="203">
        <v>1</v>
      </c>
      <c r="U24" s="203">
        <v>1</v>
      </c>
      <c r="V24" s="133"/>
      <c r="W24" s="133"/>
      <c r="X24" s="204">
        <f t="shared" si="2"/>
        <v>4</v>
      </c>
      <c r="Y24" s="205">
        <f t="shared" si="1"/>
        <v>61920000</v>
      </c>
      <c r="Z24" s="205">
        <f t="shared" si="3"/>
        <v>11764800</v>
      </c>
      <c r="AA24" s="205">
        <f t="shared" si="4"/>
        <v>73684800</v>
      </c>
    </row>
    <row r="25" spans="1:27" ht="15.75" x14ac:dyDescent="0.25">
      <c r="A25" s="473" t="s">
        <v>522</v>
      </c>
      <c r="B25" s="133" t="s">
        <v>523</v>
      </c>
      <c r="C25" s="210">
        <v>0.875</v>
      </c>
      <c r="D25" s="211" t="s">
        <v>510</v>
      </c>
      <c r="E25" s="211" t="s">
        <v>511</v>
      </c>
      <c r="F25" s="212" t="s">
        <v>512</v>
      </c>
      <c r="G25" s="205">
        <v>7290000</v>
      </c>
      <c r="H25" s="133">
        <v>1</v>
      </c>
      <c r="I25" s="133">
        <v>1</v>
      </c>
      <c r="J25" s="133">
        <v>1</v>
      </c>
      <c r="K25" s="133"/>
      <c r="L25" s="133"/>
      <c r="M25" s="203"/>
      <c r="N25" s="203"/>
      <c r="O25" s="133">
        <v>1</v>
      </c>
      <c r="P25" s="133">
        <v>1</v>
      </c>
      <c r="Q25" s="133">
        <v>1</v>
      </c>
      <c r="R25" s="133"/>
      <c r="S25" s="133"/>
      <c r="T25" s="203"/>
      <c r="U25" s="203"/>
      <c r="V25" s="133">
        <v>1</v>
      </c>
      <c r="W25" s="133">
        <v>1</v>
      </c>
      <c r="X25" s="204">
        <f t="shared" si="2"/>
        <v>8</v>
      </c>
      <c r="Y25" s="205">
        <f t="shared" si="1"/>
        <v>58320000</v>
      </c>
      <c r="Z25" s="205">
        <f t="shared" si="3"/>
        <v>11080800</v>
      </c>
      <c r="AA25" s="205">
        <f t="shared" si="4"/>
        <v>69400800</v>
      </c>
    </row>
    <row r="26" spans="1:27" ht="15.75" x14ac:dyDescent="0.25">
      <c r="A26" s="475"/>
      <c r="B26" s="133" t="s">
        <v>524</v>
      </c>
      <c r="C26" s="210">
        <v>0.83333333333333337</v>
      </c>
      <c r="D26" s="213" t="s">
        <v>517</v>
      </c>
      <c r="E26" s="211" t="s">
        <v>511</v>
      </c>
      <c r="F26" s="212" t="s">
        <v>512</v>
      </c>
      <c r="G26" s="205">
        <v>7290000</v>
      </c>
      <c r="H26" s="133"/>
      <c r="I26" s="133"/>
      <c r="J26" s="133"/>
      <c r="K26" s="133"/>
      <c r="L26" s="133"/>
      <c r="M26" s="203">
        <v>1</v>
      </c>
      <c r="N26" s="203">
        <v>1</v>
      </c>
      <c r="O26" s="133"/>
      <c r="P26" s="133"/>
      <c r="Q26" s="133"/>
      <c r="R26" s="133"/>
      <c r="S26" s="133"/>
      <c r="T26" s="203">
        <v>1</v>
      </c>
      <c r="U26" s="203">
        <v>1</v>
      </c>
      <c r="V26" s="133"/>
      <c r="W26" s="133"/>
      <c r="X26" s="204">
        <f t="shared" si="2"/>
        <v>4</v>
      </c>
      <c r="Y26" s="205">
        <f t="shared" si="1"/>
        <v>29160000</v>
      </c>
      <c r="Z26" s="205">
        <f t="shared" si="3"/>
        <v>5540400</v>
      </c>
      <c r="AA26" s="205">
        <f t="shared" si="4"/>
        <v>34700400</v>
      </c>
    </row>
    <row r="27" spans="1:27" x14ac:dyDescent="0.25">
      <c r="D27" s="124"/>
      <c r="H27" s="214">
        <f>SUM(H13:H26)</f>
        <v>4</v>
      </c>
      <c r="I27" s="214">
        <f>SUM(I13:I26)</f>
        <v>4</v>
      </c>
      <c r="J27" s="214">
        <f>SUM(J13:J26)</f>
        <v>4</v>
      </c>
      <c r="K27" s="214">
        <f>SUM(K13:K26)</f>
        <v>3</v>
      </c>
      <c r="L27" s="214">
        <f>SUM(L13:L26)</f>
        <v>3</v>
      </c>
      <c r="M27" s="214">
        <f t="shared" ref="M27:W27" si="5">SUM(M13:M26)</f>
        <v>4</v>
      </c>
      <c r="N27" s="214">
        <f t="shared" si="5"/>
        <v>5</v>
      </c>
      <c r="O27" s="214">
        <f t="shared" si="5"/>
        <v>4</v>
      </c>
      <c r="P27" s="214">
        <f t="shared" si="5"/>
        <v>4</v>
      </c>
      <c r="Q27" s="214">
        <f t="shared" si="5"/>
        <v>4</v>
      </c>
      <c r="R27" s="214">
        <f t="shared" si="5"/>
        <v>3</v>
      </c>
      <c r="S27" s="214">
        <f t="shared" si="5"/>
        <v>3</v>
      </c>
      <c r="T27" s="214">
        <f t="shared" si="5"/>
        <v>4</v>
      </c>
      <c r="U27" s="214">
        <f t="shared" si="5"/>
        <v>5</v>
      </c>
      <c r="V27" s="214">
        <f t="shared" si="5"/>
        <v>6</v>
      </c>
      <c r="W27" s="214">
        <f t="shared" si="5"/>
        <v>6</v>
      </c>
      <c r="X27" s="196">
        <f>SUM(X13:X26)</f>
        <v>66</v>
      </c>
      <c r="Z27" s="214" t="s">
        <v>525</v>
      </c>
      <c r="AA27" s="215">
        <f>SUM(AA13:AA26)</f>
        <v>697366656</v>
      </c>
    </row>
    <row r="28" spans="1:27" x14ac:dyDescent="0.25">
      <c r="A28" s="216" t="s">
        <v>526</v>
      </c>
      <c r="B28" s="217"/>
      <c r="C28" s="217"/>
    </row>
    <row r="31" spans="1:27" x14ac:dyDescent="0.25">
      <c r="Y31" s="218"/>
    </row>
    <row r="32" spans="1:27" x14ac:dyDescent="0.25">
      <c r="Y32" s="218"/>
    </row>
    <row r="33" spans="1:28" x14ac:dyDescent="0.25">
      <c r="A33" s="122" t="s">
        <v>490</v>
      </c>
      <c r="B33" s="122" t="s">
        <v>48</v>
      </c>
    </row>
    <row r="34" spans="1:28" x14ac:dyDescent="0.25">
      <c r="A34" s="122" t="s">
        <v>343</v>
      </c>
      <c r="B34" s="122" t="s">
        <v>527</v>
      </c>
    </row>
    <row r="35" spans="1:28" x14ac:dyDescent="0.25">
      <c r="A35" s="122" t="s">
        <v>492</v>
      </c>
      <c r="B35" s="122" t="s">
        <v>493</v>
      </c>
    </row>
    <row r="36" spans="1:28" x14ac:dyDescent="0.25">
      <c r="H36" s="479" t="s">
        <v>494</v>
      </c>
      <c r="I36" s="480"/>
      <c r="J36" s="480"/>
      <c r="K36" s="480"/>
      <c r="L36" s="480"/>
      <c r="M36" s="480"/>
      <c r="N36" s="480"/>
      <c r="O36" s="480"/>
      <c r="P36" s="480"/>
      <c r="Q36" s="480"/>
      <c r="R36" s="480"/>
      <c r="S36" s="480"/>
      <c r="T36" s="480"/>
      <c r="U36" s="480"/>
      <c r="V36" s="480"/>
      <c r="W36" s="480"/>
      <c r="X36" s="480"/>
    </row>
    <row r="37" spans="1:28" x14ac:dyDescent="0.25">
      <c r="H37" s="192" t="s">
        <v>495</v>
      </c>
      <c r="I37" s="192" t="s">
        <v>496</v>
      </c>
      <c r="J37" s="192" t="s">
        <v>497</v>
      </c>
      <c r="K37" s="192" t="s">
        <v>498</v>
      </c>
      <c r="L37" s="192" t="s">
        <v>499</v>
      </c>
      <c r="M37" s="192" t="s">
        <v>500</v>
      </c>
      <c r="N37" s="192" t="s">
        <v>501</v>
      </c>
      <c r="O37" s="192" t="s">
        <v>495</v>
      </c>
      <c r="P37" s="192" t="s">
        <v>496</v>
      </c>
      <c r="Q37" s="192" t="s">
        <v>497</v>
      </c>
      <c r="R37" s="192" t="s">
        <v>498</v>
      </c>
      <c r="S37" s="192" t="s">
        <v>499</v>
      </c>
      <c r="T37" s="192" t="s">
        <v>500</v>
      </c>
      <c r="U37" s="192" t="s">
        <v>501</v>
      </c>
      <c r="V37" s="192" t="s">
        <v>495</v>
      </c>
      <c r="W37" s="192" t="s">
        <v>496</v>
      </c>
      <c r="X37" s="192" t="s">
        <v>497</v>
      </c>
      <c r="Y37" s="122" t="s">
        <v>44</v>
      </c>
      <c r="Z37" s="122" t="s">
        <v>44</v>
      </c>
      <c r="AA37" s="122" t="s">
        <v>44</v>
      </c>
    </row>
    <row r="38" spans="1:28" s="197" customFormat="1" ht="29.25" customHeight="1" x14ac:dyDescent="0.25">
      <c r="A38" s="193" t="s">
        <v>45</v>
      </c>
      <c r="B38" s="193" t="s">
        <v>177</v>
      </c>
      <c r="C38" s="193" t="s">
        <v>502</v>
      </c>
      <c r="D38" s="193" t="s">
        <v>503</v>
      </c>
      <c r="E38" s="193" t="s">
        <v>178</v>
      </c>
      <c r="F38" s="193" t="s">
        <v>179</v>
      </c>
      <c r="G38" s="219" t="s">
        <v>504</v>
      </c>
      <c r="H38" s="195">
        <v>11</v>
      </c>
      <c r="I38" s="195">
        <f>H38+1</f>
        <v>12</v>
      </c>
      <c r="J38" s="195">
        <f>I38+1</f>
        <v>13</v>
      </c>
      <c r="K38" s="195">
        <f t="shared" ref="K38:X38" si="6">J38+1</f>
        <v>14</v>
      </c>
      <c r="L38" s="195">
        <f t="shared" si="6"/>
        <v>15</v>
      </c>
      <c r="M38" s="195">
        <f t="shared" si="6"/>
        <v>16</v>
      </c>
      <c r="N38" s="195">
        <f t="shared" si="6"/>
        <v>17</v>
      </c>
      <c r="O38" s="195">
        <f t="shared" si="6"/>
        <v>18</v>
      </c>
      <c r="P38" s="195">
        <f t="shared" si="6"/>
        <v>19</v>
      </c>
      <c r="Q38" s="195">
        <f t="shared" si="6"/>
        <v>20</v>
      </c>
      <c r="R38" s="195">
        <f t="shared" si="6"/>
        <v>21</v>
      </c>
      <c r="S38" s="195">
        <f t="shared" si="6"/>
        <v>22</v>
      </c>
      <c r="T38" s="195">
        <f t="shared" si="6"/>
        <v>23</v>
      </c>
      <c r="U38" s="195">
        <f t="shared" si="6"/>
        <v>24</v>
      </c>
      <c r="V38" s="195">
        <f t="shared" si="6"/>
        <v>25</v>
      </c>
      <c r="W38" s="195">
        <f t="shared" si="6"/>
        <v>26</v>
      </c>
      <c r="X38" s="195">
        <f t="shared" si="6"/>
        <v>27</v>
      </c>
      <c r="Y38" s="196" t="s">
        <v>505</v>
      </c>
      <c r="Z38" s="193" t="s">
        <v>506</v>
      </c>
      <c r="AA38" s="193" t="s">
        <v>66</v>
      </c>
      <c r="AB38" s="193" t="s">
        <v>182</v>
      </c>
    </row>
    <row r="39" spans="1:28" ht="15.75" x14ac:dyDescent="0.25">
      <c r="A39" s="473" t="s">
        <v>528</v>
      </c>
      <c r="B39" s="133" t="s">
        <v>529</v>
      </c>
      <c r="C39" s="220" t="s">
        <v>530</v>
      </c>
      <c r="D39" s="211" t="s">
        <v>531</v>
      </c>
      <c r="E39" s="211" t="s">
        <v>511</v>
      </c>
      <c r="F39" s="211" t="s">
        <v>512</v>
      </c>
      <c r="G39" s="205">
        <v>394790</v>
      </c>
      <c r="H39" s="133">
        <v>1</v>
      </c>
      <c r="I39" s="133">
        <v>1</v>
      </c>
      <c r="J39" s="133">
        <v>1</v>
      </c>
      <c r="K39" s="133">
        <v>1</v>
      </c>
      <c r="L39" s="133">
        <v>1</v>
      </c>
      <c r="M39" s="203"/>
      <c r="N39" s="203"/>
      <c r="O39" s="133">
        <v>1</v>
      </c>
      <c r="P39" s="133">
        <v>1</v>
      </c>
      <c r="Q39" s="133">
        <v>1</v>
      </c>
      <c r="R39" s="133">
        <v>1</v>
      </c>
      <c r="S39" s="133">
        <v>1</v>
      </c>
      <c r="T39" s="203"/>
      <c r="U39" s="203"/>
      <c r="V39" s="133">
        <v>1</v>
      </c>
      <c r="W39" s="133">
        <v>1</v>
      </c>
      <c r="X39" s="133">
        <v>1</v>
      </c>
      <c r="Y39" s="221">
        <f>SUM(H39:X39)</f>
        <v>13</v>
      </c>
      <c r="Z39" s="205">
        <f t="shared" ref="Z39:Z62" si="7">G39*Y39</f>
        <v>5132270</v>
      </c>
      <c r="AA39" s="205">
        <f>Z39*19%</f>
        <v>975131.3</v>
      </c>
      <c r="AB39" s="205">
        <f>SUM(Z39:AA39)</f>
        <v>6107401.2999999998</v>
      </c>
    </row>
    <row r="40" spans="1:28" ht="15.75" x14ac:dyDescent="0.25">
      <c r="A40" s="474"/>
      <c r="B40" s="133" t="s">
        <v>529</v>
      </c>
      <c r="C40" s="210">
        <v>0.79166666666666663</v>
      </c>
      <c r="D40" s="211" t="s">
        <v>531</v>
      </c>
      <c r="E40" s="211" t="s">
        <v>511</v>
      </c>
      <c r="F40" s="211" t="s">
        <v>512</v>
      </c>
      <c r="G40" s="205">
        <v>614010</v>
      </c>
      <c r="H40" s="133">
        <v>1</v>
      </c>
      <c r="I40" s="133">
        <v>1</v>
      </c>
      <c r="J40" s="133">
        <v>1</v>
      </c>
      <c r="K40" s="133">
        <v>1</v>
      </c>
      <c r="L40" s="133">
        <v>1</v>
      </c>
      <c r="M40" s="203"/>
      <c r="N40" s="203"/>
      <c r="O40" s="133">
        <v>1</v>
      </c>
      <c r="P40" s="133">
        <v>1</v>
      </c>
      <c r="Q40" s="133">
        <v>1</v>
      </c>
      <c r="R40" s="133">
        <v>1</v>
      </c>
      <c r="S40" s="133">
        <v>1</v>
      </c>
      <c r="T40" s="203"/>
      <c r="U40" s="203"/>
      <c r="V40" s="133">
        <v>1</v>
      </c>
      <c r="W40" s="133">
        <v>1</v>
      </c>
      <c r="X40" s="133">
        <v>1</v>
      </c>
      <c r="Y40" s="221">
        <f t="shared" ref="Y40:Y62" si="8">SUM(H40:X40)</f>
        <v>13</v>
      </c>
      <c r="Z40" s="205">
        <f t="shared" si="7"/>
        <v>7982130</v>
      </c>
      <c r="AA40" s="205">
        <f t="shared" ref="AA40:AA62" si="9">Z40*19%</f>
        <v>1516604.7</v>
      </c>
      <c r="AB40" s="205">
        <f>SUM(Z40:AA40)</f>
        <v>9498734.6999999993</v>
      </c>
    </row>
    <row r="41" spans="1:28" ht="15.75" x14ac:dyDescent="0.25">
      <c r="A41" s="474"/>
      <c r="B41" s="133" t="s">
        <v>529</v>
      </c>
      <c r="C41" s="220" t="s">
        <v>530</v>
      </c>
      <c r="D41" s="213" t="s">
        <v>532</v>
      </c>
      <c r="E41" s="211" t="s">
        <v>511</v>
      </c>
      <c r="F41" s="211" t="s">
        <v>512</v>
      </c>
      <c r="G41" s="205">
        <v>614010</v>
      </c>
      <c r="H41" s="133"/>
      <c r="I41" s="133"/>
      <c r="J41" s="133"/>
      <c r="K41" s="133"/>
      <c r="L41" s="133"/>
      <c r="M41" s="203">
        <v>1</v>
      </c>
      <c r="N41" s="203">
        <v>1</v>
      </c>
      <c r="O41" s="133"/>
      <c r="P41" s="133"/>
      <c r="Q41" s="133"/>
      <c r="R41" s="133"/>
      <c r="S41" s="133"/>
      <c r="T41" s="203">
        <v>1</v>
      </c>
      <c r="U41" s="203">
        <v>1</v>
      </c>
      <c r="V41" s="133"/>
      <c r="W41" s="133"/>
      <c r="X41" s="133"/>
      <c r="Y41" s="221">
        <f t="shared" si="8"/>
        <v>4</v>
      </c>
      <c r="Z41" s="205">
        <f t="shared" si="7"/>
        <v>2456040</v>
      </c>
      <c r="AA41" s="205">
        <f t="shared" si="9"/>
        <v>466647.6</v>
      </c>
      <c r="AB41" s="205">
        <f>SUM(Z41:AA41)</f>
        <v>2922687.6</v>
      </c>
    </row>
    <row r="42" spans="1:28" ht="15.75" x14ac:dyDescent="0.25">
      <c r="A42" s="475"/>
      <c r="B42" s="133" t="s">
        <v>529</v>
      </c>
      <c r="C42" s="210">
        <v>0.79166666666666663</v>
      </c>
      <c r="D42" s="213" t="s">
        <v>532</v>
      </c>
      <c r="E42" s="211" t="s">
        <v>511</v>
      </c>
      <c r="F42" s="211" t="s">
        <v>512</v>
      </c>
      <c r="G42" s="205">
        <v>614010</v>
      </c>
      <c r="H42" s="133"/>
      <c r="I42" s="133"/>
      <c r="J42" s="133"/>
      <c r="K42" s="133"/>
      <c r="L42" s="133"/>
      <c r="M42" s="203">
        <v>1</v>
      </c>
      <c r="N42" s="203">
        <v>1</v>
      </c>
      <c r="O42" s="133"/>
      <c r="P42" s="133"/>
      <c r="Q42" s="133"/>
      <c r="R42" s="133"/>
      <c r="S42" s="133"/>
      <c r="T42" s="203">
        <v>1</v>
      </c>
      <c r="U42" s="203">
        <v>1</v>
      </c>
      <c r="V42" s="133"/>
      <c r="W42" s="133"/>
      <c r="X42" s="133"/>
      <c r="Y42" s="221">
        <f t="shared" si="8"/>
        <v>4</v>
      </c>
      <c r="Z42" s="205">
        <f t="shared" si="7"/>
        <v>2456040</v>
      </c>
      <c r="AA42" s="205">
        <f t="shared" si="9"/>
        <v>466647.6</v>
      </c>
      <c r="AB42" s="205">
        <f>SUM(Z42:AA42)</f>
        <v>2922687.6</v>
      </c>
    </row>
    <row r="43" spans="1:28" ht="15.75" x14ac:dyDescent="0.25">
      <c r="A43" s="481" t="s">
        <v>533</v>
      </c>
      <c r="B43" s="133" t="s">
        <v>529</v>
      </c>
      <c r="C43" s="220" t="s">
        <v>530</v>
      </c>
      <c r="D43" s="211" t="s">
        <v>531</v>
      </c>
      <c r="E43" s="211" t="s">
        <v>511</v>
      </c>
      <c r="F43" s="211" t="s">
        <v>512</v>
      </c>
      <c r="G43" s="205">
        <v>418586.04</v>
      </c>
      <c r="H43" s="133">
        <v>1</v>
      </c>
      <c r="I43" s="133">
        <v>1</v>
      </c>
      <c r="J43" s="133">
        <v>1</v>
      </c>
      <c r="K43" s="133">
        <v>1</v>
      </c>
      <c r="L43" s="133">
        <v>1</v>
      </c>
      <c r="M43" s="203"/>
      <c r="N43" s="203"/>
      <c r="O43" s="133">
        <v>1</v>
      </c>
      <c r="P43" s="133">
        <v>1</v>
      </c>
      <c r="Q43" s="133">
        <v>1</v>
      </c>
      <c r="R43" s="133">
        <v>1</v>
      </c>
      <c r="S43" s="133">
        <v>1</v>
      </c>
      <c r="T43" s="203"/>
      <c r="U43" s="203"/>
      <c r="V43" s="133">
        <v>1</v>
      </c>
      <c r="W43" s="133">
        <v>1</v>
      </c>
      <c r="X43" s="133">
        <v>1</v>
      </c>
      <c r="Y43" s="221">
        <f t="shared" si="8"/>
        <v>13</v>
      </c>
      <c r="Z43" s="205">
        <f t="shared" si="7"/>
        <v>5441618.5199999996</v>
      </c>
      <c r="AA43" s="205">
        <f t="shared" si="9"/>
        <v>1033907.5188</v>
      </c>
      <c r="AB43" s="205">
        <f t="shared" ref="AB43:AB62" si="10">SUM(Z43:AA43)</f>
        <v>6475526.0387999993</v>
      </c>
    </row>
    <row r="44" spans="1:28" ht="15.75" x14ac:dyDescent="0.25">
      <c r="A44" s="482"/>
      <c r="B44" s="133" t="s">
        <v>529</v>
      </c>
      <c r="C44" s="210">
        <v>0.79166666666666663</v>
      </c>
      <c r="D44" s="211" t="s">
        <v>531</v>
      </c>
      <c r="E44" s="211" t="s">
        <v>511</v>
      </c>
      <c r="F44" s="211" t="s">
        <v>512</v>
      </c>
      <c r="G44" s="205">
        <v>418586.04</v>
      </c>
      <c r="H44" s="133">
        <v>1</v>
      </c>
      <c r="I44" s="133">
        <v>1</v>
      </c>
      <c r="J44" s="133">
        <v>1</v>
      </c>
      <c r="K44" s="133">
        <v>1</v>
      </c>
      <c r="L44" s="133">
        <v>1</v>
      </c>
      <c r="M44" s="203"/>
      <c r="N44" s="203"/>
      <c r="O44" s="133">
        <v>1</v>
      </c>
      <c r="P44" s="133">
        <v>1</v>
      </c>
      <c r="Q44" s="133">
        <v>1</v>
      </c>
      <c r="R44" s="133">
        <v>1</v>
      </c>
      <c r="S44" s="133">
        <v>1</v>
      </c>
      <c r="T44" s="203"/>
      <c r="U44" s="203"/>
      <c r="V44" s="133">
        <v>1</v>
      </c>
      <c r="W44" s="133">
        <v>1</v>
      </c>
      <c r="X44" s="133">
        <v>1</v>
      </c>
      <c r="Y44" s="221">
        <f t="shared" si="8"/>
        <v>13</v>
      </c>
      <c r="Z44" s="205">
        <f t="shared" si="7"/>
        <v>5441618.5199999996</v>
      </c>
      <c r="AA44" s="205">
        <f t="shared" si="9"/>
        <v>1033907.5188</v>
      </c>
      <c r="AB44" s="205">
        <f t="shared" si="10"/>
        <v>6475526.0387999993</v>
      </c>
    </row>
    <row r="45" spans="1:28" ht="15.75" x14ac:dyDescent="0.25">
      <c r="A45" s="482"/>
      <c r="B45" s="133" t="s">
        <v>529</v>
      </c>
      <c r="C45" s="220" t="s">
        <v>530</v>
      </c>
      <c r="D45" s="213" t="s">
        <v>532</v>
      </c>
      <c r="E45" s="211" t="s">
        <v>511</v>
      </c>
      <c r="F45" s="211" t="s">
        <v>512</v>
      </c>
      <c r="G45" s="209" t="s">
        <v>518</v>
      </c>
      <c r="H45" s="133"/>
      <c r="I45" s="133"/>
      <c r="J45" s="133"/>
      <c r="K45" s="133"/>
      <c r="L45" s="133"/>
      <c r="M45" s="203"/>
      <c r="N45" s="203"/>
      <c r="O45" s="133"/>
      <c r="P45" s="133"/>
      <c r="Q45" s="133"/>
      <c r="R45" s="133"/>
      <c r="S45" s="133"/>
      <c r="T45" s="203"/>
      <c r="U45" s="203"/>
      <c r="V45" s="133"/>
      <c r="W45" s="133"/>
      <c r="X45" s="133"/>
      <c r="Y45" s="221">
        <f t="shared" si="8"/>
        <v>0</v>
      </c>
      <c r="Z45" s="205">
        <v>0</v>
      </c>
      <c r="AA45" s="205">
        <v>0</v>
      </c>
      <c r="AB45" s="205">
        <f t="shared" si="10"/>
        <v>0</v>
      </c>
    </row>
    <row r="46" spans="1:28" ht="15.75" x14ac:dyDescent="0.25">
      <c r="A46" s="483"/>
      <c r="B46" s="133" t="s">
        <v>529</v>
      </c>
      <c r="C46" s="210">
        <v>0.79166666666666663</v>
      </c>
      <c r="D46" s="213" t="s">
        <v>532</v>
      </c>
      <c r="E46" s="211" t="s">
        <v>511</v>
      </c>
      <c r="F46" s="211" t="s">
        <v>512</v>
      </c>
      <c r="G46" s="209" t="s">
        <v>518</v>
      </c>
      <c r="H46" s="133"/>
      <c r="I46" s="133"/>
      <c r="J46" s="133"/>
      <c r="K46" s="133"/>
      <c r="L46" s="133"/>
      <c r="M46" s="203"/>
      <c r="N46" s="203"/>
      <c r="O46" s="133"/>
      <c r="P46" s="133"/>
      <c r="Q46" s="133"/>
      <c r="R46" s="133"/>
      <c r="S46" s="133"/>
      <c r="T46" s="203"/>
      <c r="U46" s="203"/>
      <c r="V46" s="133"/>
      <c r="W46" s="133"/>
      <c r="X46" s="133"/>
      <c r="Y46" s="221">
        <f t="shared" si="8"/>
        <v>0</v>
      </c>
      <c r="Z46" s="205">
        <v>0</v>
      </c>
      <c r="AA46" s="205">
        <v>0</v>
      </c>
      <c r="AB46" s="205">
        <f t="shared" si="10"/>
        <v>0</v>
      </c>
    </row>
    <row r="47" spans="1:28" ht="15.75" x14ac:dyDescent="0.25">
      <c r="A47" s="473" t="s">
        <v>534</v>
      </c>
      <c r="B47" s="133" t="s">
        <v>529</v>
      </c>
      <c r="C47" s="220" t="s">
        <v>530</v>
      </c>
      <c r="D47" s="211" t="s">
        <v>531</v>
      </c>
      <c r="E47" s="211" t="s">
        <v>511</v>
      </c>
      <c r="F47" s="211" t="s">
        <v>512</v>
      </c>
      <c r="G47" s="205">
        <v>199242.85</v>
      </c>
      <c r="H47" s="133">
        <v>1</v>
      </c>
      <c r="I47" s="133">
        <v>1</v>
      </c>
      <c r="J47" s="133">
        <v>1</v>
      </c>
      <c r="K47" s="133">
        <v>1</v>
      </c>
      <c r="L47" s="133">
        <v>1</v>
      </c>
      <c r="M47" s="203"/>
      <c r="N47" s="203"/>
      <c r="O47" s="133">
        <v>1</v>
      </c>
      <c r="P47" s="133">
        <v>1</v>
      </c>
      <c r="Q47" s="133">
        <v>1</v>
      </c>
      <c r="R47" s="133">
        <v>1</v>
      </c>
      <c r="S47" s="133">
        <v>1</v>
      </c>
      <c r="T47" s="203"/>
      <c r="U47" s="203"/>
      <c r="V47" s="133">
        <v>1</v>
      </c>
      <c r="W47" s="133">
        <v>1</v>
      </c>
      <c r="X47" s="133">
        <v>1</v>
      </c>
      <c r="Y47" s="221">
        <f t="shared" si="8"/>
        <v>13</v>
      </c>
      <c r="Z47" s="205">
        <f t="shared" si="7"/>
        <v>2590157.0500000003</v>
      </c>
      <c r="AA47" s="205">
        <f t="shared" si="9"/>
        <v>492129.83950000006</v>
      </c>
      <c r="AB47" s="205">
        <f t="shared" si="10"/>
        <v>3082286.8895000005</v>
      </c>
    </row>
    <row r="48" spans="1:28" ht="15.75" x14ac:dyDescent="0.25">
      <c r="A48" s="474"/>
      <c r="B48" s="133" t="s">
        <v>529</v>
      </c>
      <c r="C48" s="210">
        <v>0.79166666666666663</v>
      </c>
      <c r="D48" s="211" t="s">
        <v>531</v>
      </c>
      <c r="E48" s="211" t="s">
        <v>511</v>
      </c>
      <c r="F48" s="211" t="s">
        <v>512</v>
      </c>
      <c r="G48" s="205">
        <v>460750</v>
      </c>
      <c r="H48" s="133">
        <v>1</v>
      </c>
      <c r="I48" s="133">
        <v>1</v>
      </c>
      <c r="J48" s="133">
        <v>1</v>
      </c>
      <c r="K48" s="133">
        <v>1</v>
      </c>
      <c r="L48" s="133">
        <v>1</v>
      </c>
      <c r="M48" s="203"/>
      <c r="N48" s="203"/>
      <c r="O48" s="133">
        <v>1</v>
      </c>
      <c r="P48" s="133">
        <v>1</v>
      </c>
      <c r="Q48" s="133">
        <v>1</v>
      </c>
      <c r="R48" s="133">
        <v>1</v>
      </c>
      <c r="S48" s="133">
        <v>1</v>
      </c>
      <c r="T48" s="203"/>
      <c r="U48" s="203"/>
      <c r="V48" s="133">
        <v>1</v>
      </c>
      <c r="W48" s="133">
        <v>1</v>
      </c>
      <c r="X48" s="133">
        <v>1</v>
      </c>
      <c r="Y48" s="221">
        <f t="shared" si="8"/>
        <v>13</v>
      </c>
      <c r="Z48" s="205">
        <f t="shared" si="7"/>
        <v>5989750</v>
      </c>
      <c r="AA48" s="205">
        <f t="shared" si="9"/>
        <v>1138052.5</v>
      </c>
      <c r="AB48" s="205">
        <f t="shared" si="10"/>
        <v>7127802.5</v>
      </c>
    </row>
    <row r="49" spans="1:28" ht="15.75" x14ac:dyDescent="0.25">
      <c r="A49" s="474"/>
      <c r="B49" s="133" t="s">
        <v>529</v>
      </c>
      <c r="C49" s="220" t="s">
        <v>530</v>
      </c>
      <c r="D49" s="213" t="s">
        <v>532</v>
      </c>
      <c r="E49" s="211" t="s">
        <v>511</v>
      </c>
      <c r="F49" s="211" t="s">
        <v>512</v>
      </c>
      <c r="G49" s="205">
        <v>386486.8</v>
      </c>
      <c r="H49" s="133"/>
      <c r="I49" s="133"/>
      <c r="J49" s="133"/>
      <c r="K49" s="133"/>
      <c r="L49" s="133"/>
      <c r="M49" s="203">
        <v>1</v>
      </c>
      <c r="N49" s="203">
        <v>1</v>
      </c>
      <c r="O49" s="133"/>
      <c r="P49" s="133"/>
      <c r="Q49" s="133"/>
      <c r="R49" s="133"/>
      <c r="S49" s="133"/>
      <c r="T49" s="203">
        <v>1</v>
      </c>
      <c r="U49" s="203">
        <v>1</v>
      </c>
      <c r="V49" s="133"/>
      <c r="W49" s="133"/>
      <c r="X49" s="133"/>
      <c r="Y49" s="221">
        <f t="shared" si="8"/>
        <v>4</v>
      </c>
      <c r="Z49" s="205">
        <f t="shared" si="7"/>
        <v>1545947.2</v>
      </c>
      <c r="AA49" s="205">
        <f t="shared" si="9"/>
        <v>293729.96799999999</v>
      </c>
      <c r="AB49" s="205">
        <f t="shared" si="10"/>
        <v>1839677.1680000001</v>
      </c>
    </row>
    <row r="50" spans="1:28" ht="15.75" x14ac:dyDescent="0.25">
      <c r="A50" s="475"/>
      <c r="B50" s="133" t="s">
        <v>529</v>
      </c>
      <c r="C50" s="210">
        <v>0.79166666666666663</v>
      </c>
      <c r="D50" s="213" t="s">
        <v>532</v>
      </c>
      <c r="E50" s="211" t="s">
        <v>511</v>
      </c>
      <c r="F50" s="211" t="s">
        <v>512</v>
      </c>
      <c r="G50" s="205">
        <v>386486.8</v>
      </c>
      <c r="H50" s="133"/>
      <c r="I50" s="133"/>
      <c r="J50" s="133"/>
      <c r="K50" s="133"/>
      <c r="L50" s="133"/>
      <c r="M50" s="203">
        <v>1</v>
      </c>
      <c r="N50" s="203">
        <v>1</v>
      </c>
      <c r="O50" s="133"/>
      <c r="P50" s="133"/>
      <c r="Q50" s="133"/>
      <c r="R50" s="133"/>
      <c r="S50" s="133"/>
      <c r="T50" s="203">
        <v>1</v>
      </c>
      <c r="U50" s="203">
        <v>1</v>
      </c>
      <c r="V50" s="133"/>
      <c r="W50" s="133"/>
      <c r="X50" s="133"/>
      <c r="Y50" s="221">
        <f t="shared" si="8"/>
        <v>4</v>
      </c>
      <c r="Z50" s="205">
        <f t="shared" si="7"/>
        <v>1545947.2</v>
      </c>
      <c r="AA50" s="205">
        <f t="shared" si="9"/>
        <v>293729.96799999999</v>
      </c>
      <c r="AB50" s="205">
        <f t="shared" si="10"/>
        <v>1839677.1680000001</v>
      </c>
    </row>
    <row r="51" spans="1:28" ht="15.75" x14ac:dyDescent="0.25">
      <c r="A51" s="478" t="s">
        <v>535</v>
      </c>
      <c r="B51" s="133" t="s">
        <v>529</v>
      </c>
      <c r="C51" s="220" t="s">
        <v>530</v>
      </c>
      <c r="D51" s="211" t="s">
        <v>531</v>
      </c>
      <c r="E51" s="211" t="s">
        <v>511</v>
      </c>
      <c r="F51" s="211" t="s">
        <v>512</v>
      </c>
      <c r="G51" s="205">
        <v>345320</v>
      </c>
      <c r="H51" s="133">
        <v>1</v>
      </c>
      <c r="I51" s="133">
        <v>1</v>
      </c>
      <c r="J51" s="133">
        <v>1</v>
      </c>
      <c r="K51" s="133">
        <v>1</v>
      </c>
      <c r="L51" s="133">
        <v>1</v>
      </c>
      <c r="M51" s="203"/>
      <c r="N51" s="203"/>
      <c r="O51" s="133">
        <v>1</v>
      </c>
      <c r="P51" s="133">
        <v>1</v>
      </c>
      <c r="Q51" s="133">
        <v>1</v>
      </c>
      <c r="R51" s="133">
        <v>1</v>
      </c>
      <c r="S51" s="133">
        <v>1</v>
      </c>
      <c r="T51" s="203"/>
      <c r="U51" s="203"/>
      <c r="V51" s="133">
        <v>1</v>
      </c>
      <c r="W51" s="133">
        <v>1</v>
      </c>
      <c r="X51" s="133">
        <v>1</v>
      </c>
      <c r="Y51" s="221">
        <f t="shared" si="8"/>
        <v>13</v>
      </c>
      <c r="Z51" s="205">
        <f t="shared" si="7"/>
        <v>4489160</v>
      </c>
      <c r="AA51" s="205">
        <f t="shared" si="9"/>
        <v>852940.4</v>
      </c>
      <c r="AB51" s="205">
        <f t="shared" si="10"/>
        <v>5342100.4000000004</v>
      </c>
    </row>
    <row r="52" spans="1:28" ht="15.75" x14ac:dyDescent="0.25">
      <c r="A52" s="478"/>
      <c r="B52" s="133" t="s">
        <v>529</v>
      </c>
      <c r="C52" s="210">
        <v>0.79166666666666663</v>
      </c>
      <c r="D52" s="211" t="s">
        <v>531</v>
      </c>
      <c r="E52" s="211" t="s">
        <v>511</v>
      </c>
      <c r="F52" s="211" t="s">
        <v>512</v>
      </c>
      <c r="G52" s="205">
        <v>345320</v>
      </c>
      <c r="H52" s="133">
        <v>1</v>
      </c>
      <c r="I52" s="133">
        <v>1</v>
      </c>
      <c r="J52" s="133">
        <v>1</v>
      </c>
      <c r="K52" s="133">
        <v>1</v>
      </c>
      <c r="L52" s="133">
        <v>1</v>
      </c>
      <c r="M52" s="203"/>
      <c r="N52" s="203"/>
      <c r="O52" s="133">
        <v>1</v>
      </c>
      <c r="P52" s="133">
        <v>1</v>
      </c>
      <c r="Q52" s="133">
        <v>1</v>
      </c>
      <c r="R52" s="133">
        <v>1</v>
      </c>
      <c r="S52" s="133">
        <v>1</v>
      </c>
      <c r="T52" s="203"/>
      <c r="U52" s="203"/>
      <c r="V52" s="133">
        <v>1</v>
      </c>
      <c r="W52" s="133">
        <v>1</v>
      </c>
      <c r="X52" s="133">
        <v>1</v>
      </c>
      <c r="Y52" s="221">
        <f t="shared" si="8"/>
        <v>13</v>
      </c>
      <c r="Z52" s="205">
        <f t="shared" si="7"/>
        <v>4489160</v>
      </c>
      <c r="AA52" s="205">
        <f t="shared" si="9"/>
        <v>852940.4</v>
      </c>
      <c r="AB52" s="205">
        <f t="shared" si="10"/>
        <v>5342100.4000000004</v>
      </c>
    </row>
    <row r="53" spans="1:28" ht="15.75" x14ac:dyDescent="0.25">
      <c r="A53" s="478"/>
      <c r="B53" s="133" t="s">
        <v>529</v>
      </c>
      <c r="C53" s="220" t="s">
        <v>530</v>
      </c>
      <c r="D53" s="213" t="s">
        <v>532</v>
      </c>
      <c r="E53" s="211" t="s">
        <v>511</v>
      </c>
      <c r="F53" s="211" t="s">
        <v>512</v>
      </c>
      <c r="G53" s="205">
        <v>345320</v>
      </c>
      <c r="H53" s="133"/>
      <c r="I53" s="133"/>
      <c r="J53" s="133"/>
      <c r="K53" s="133"/>
      <c r="L53" s="133"/>
      <c r="M53" s="203">
        <v>1</v>
      </c>
      <c r="N53" s="203">
        <v>1</v>
      </c>
      <c r="O53" s="133"/>
      <c r="P53" s="133"/>
      <c r="Q53" s="133"/>
      <c r="R53" s="133"/>
      <c r="S53" s="133"/>
      <c r="T53" s="203">
        <v>1</v>
      </c>
      <c r="U53" s="203">
        <v>1</v>
      </c>
      <c r="V53" s="133"/>
      <c r="W53" s="133"/>
      <c r="X53" s="133"/>
      <c r="Y53" s="221">
        <f t="shared" si="8"/>
        <v>4</v>
      </c>
      <c r="Z53" s="205">
        <f t="shared" si="7"/>
        <v>1381280</v>
      </c>
      <c r="AA53" s="205">
        <f t="shared" si="9"/>
        <v>262443.2</v>
      </c>
      <c r="AB53" s="205">
        <f t="shared" si="10"/>
        <v>1643723.2</v>
      </c>
    </row>
    <row r="54" spans="1:28" ht="15.75" x14ac:dyDescent="0.25">
      <c r="A54" s="478"/>
      <c r="B54" s="133" t="s">
        <v>529</v>
      </c>
      <c r="C54" s="210">
        <v>0.79166666666666663</v>
      </c>
      <c r="D54" s="213" t="s">
        <v>532</v>
      </c>
      <c r="E54" s="211" t="s">
        <v>511</v>
      </c>
      <c r="F54" s="211" t="s">
        <v>512</v>
      </c>
      <c r="G54" s="205">
        <v>345320</v>
      </c>
      <c r="H54" s="133"/>
      <c r="I54" s="133"/>
      <c r="J54" s="133"/>
      <c r="K54" s="133"/>
      <c r="L54" s="133"/>
      <c r="M54" s="203">
        <v>1</v>
      </c>
      <c r="N54" s="203">
        <v>1</v>
      </c>
      <c r="O54" s="133"/>
      <c r="P54" s="133"/>
      <c r="Q54" s="133"/>
      <c r="R54" s="133"/>
      <c r="S54" s="133"/>
      <c r="T54" s="203">
        <v>1</v>
      </c>
      <c r="U54" s="203">
        <v>1</v>
      </c>
      <c r="V54" s="133"/>
      <c r="W54" s="133"/>
      <c r="X54" s="133"/>
      <c r="Y54" s="221">
        <f t="shared" si="8"/>
        <v>4</v>
      </c>
      <c r="Z54" s="205">
        <f t="shared" si="7"/>
        <v>1381280</v>
      </c>
      <c r="AA54" s="205">
        <f t="shared" si="9"/>
        <v>262443.2</v>
      </c>
      <c r="AB54" s="205">
        <f t="shared" si="10"/>
        <v>1643723.2</v>
      </c>
    </row>
    <row r="55" spans="1:28" ht="15.75" x14ac:dyDescent="0.25">
      <c r="A55" s="478" t="s">
        <v>536</v>
      </c>
      <c r="B55" s="133" t="s">
        <v>529</v>
      </c>
      <c r="C55" s="220" t="s">
        <v>530</v>
      </c>
      <c r="D55" s="211" t="s">
        <v>531</v>
      </c>
      <c r="E55" s="211" t="s">
        <v>511</v>
      </c>
      <c r="F55" s="211" t="s">
        <v>512</v>
      </c>
      <c r="G55" s="205">
        <v>397583.6</v>
      </c>
      <c r="H55" s="133">
        <v>1</v>
      </c>
      <c r="I55" s="133">
        <v>1</v>
      </c>
      <c r="J55" s="133">
        <v>1</v>
      </c>
      <c r="K55" s="133">
        <v>1</v>
      </c>
      <c r="L55" s="133">
        <v>1</v>
      </c>
      <c r="M55" s="203"/>
      <c r="N55" s="203"/>
      <c r="O55" s="133">
        <v>1</v>
      </c>
      <c r="P55" s="133">
        <v>1</v>
      </c>
      <c r="Q55" s="133">
        <v>1</v>
      </c>
      <c r="R55" s="133">
        <v>1</v>
      </c>
      <c r="S55" s="133">
        <v>1</v>
      </c>
      <c r="T55" s="203"/>
      <c r="U55" s="203"/>
      <c r="V55" s="133">
        <v>1</v>
      </c>
      <c r="W55" s="133">
        <v>1</v>
      </c>
      <c r="X55" s="133">
        <v>1</v>
      </c>
      <c r="Y55" s="221">
        <f t="shared" si="8"/>
        <v>13</v>
      </c>
      <c r="Z55" s="205">
        <f t="shared" si="7"/>
        <v>5168586.8</v>
      </c>
      <c r="AA55" s="205">
        <f t="shared" si="9"/>
        <v>982031.49199999997</v>
      </c>
      <c r="AB55" s="205">
        <f t="shared" si="10"/>
        <v>6150618.2919999994</v>
      </c>
    </row>
    <row r="56" spans="1:28" ht="15.75" x14ac:dyDescent="0.25">
      <c r="A56" s="478"/>
      <c r="B56" s="133" t="s">
        <v>529</v>
      </c>
      <c r="C56" s="210">
        <v>0.79166666666666663</v>
      </c>
      <c r="D56" s="211" t="s">
        <v>531</v>
      </c>
      <c r="E56" s="211" t="s">
        <v>511</v>
      </c>
      <c r="F56" s="211" t="s">
        <v>512</v>
      </c>
      <c r="G56" s="205">
        <v>397583.6</v>
      </c>
      <c r="H56" s="133">
        <v>1</v>
      </c>
      <c r="I56" s="133">
        <v>1</v>
      </c>
      <c r="J56" s="133">
        <v>1</v>
      </c>
      <c r="K56" s="133">
        <v>1</v>
      </c>
      <c r="L56" s="133">
        <v>1</v>
      </c>
      <c r="M56" s="203"/>
      <c r="N56" s="203"/>
      <c r="O56" s="133">
        <v>1</v>
      </c>
      <c r="P56" s="133">
        <v>1</v>
      </c>
      <c r="Q56" s="133">
        <v>1</v>
      </c>
      <c r="R56" s="133">
        <v>1</v>
      </c>
      <c r="S56" s="133">
        <v>1</v>
      </c>
      <c r="T56" s="203"/>
      <c r="U56" s="203"/>
      <c r="V56" s="133">
        <v>1</v>
      </c>
      <c r="W56" s="133">
        <v>1</v>
      </c>
      <c r="X56" s="133">
        <v>1</v>
      </c>
      <c r="Y56" s="221">
        <f t="shared" si="8"/>
        <v>13</v>
      </c>
      <c r="Z56" s="205">
        <f t="shared" si="7"/>
        <v>5168586.8</v>
      </c>
      <c r="AA56" s="205">
        <f t="shared" si="9"/>
        <v>982031.49199999997</v>
      </c>
      <c r="AB56" s="205">
        <f t="shared" si="10"/>
        <v>6150618.2919999994</v>
      </c>
    </row>
    <row r="57" spans="1:28" ht="15.75" x14ac:dyDescent="0.25">
      <c r="A57" s="478"/>
      <c r="B57" s="133" t="s">
        <v>529</v>
      </c>
      <c r="C57" s="220" t="s">
        <v>530</v>
      </c>
      <c r="D57" s="213" t="s">
        <v>532</v>
      </c>
      <c r="E57" s="211" t="s">
        <v>511</v>
      </c>
      <c r="F57" s="211" t="s">
        <v>512</v>
      </c>
      <c r="G57" s="205">
        <v>397583.6</v>
      </c>
      <c r="H57" s="133"/>
      <c r="I57" s="133"/>
      <c r="J57" s="133"/>
      <c r="K57" s="133"/>
      <c r="L57" s="133"/>
      <c r="M57" s="203">
        <v>1</v>
      </c>
      <c r="N57" s="203">
        <v>1</v>
      </c>
      <c r="O57" s="133"/>
      <c r="P57" s="133"/>
      <c r="Q57" s="133"/>
      <c r="R57" s="133"/>
      <c r="S57" s="133"/>
      <c r="T57" s="203">
        <v>1</v>
      </c>
      <c r="U57" s="203">
        <v>1</v>
      </c>
      <c r="V57" s="133"/>
      <c r="W57" s="133"/>
      <c r="X57" s="133"/>
      <c r="Y57" s="221">
        <f t="shared" si="8"/>
        <v>4</v>
      </c>
      <c r="Z57" s="205">
        <f t="shared" si="7"/>
        <v>1590334.4</v>
      </c>
      <c r="AA57" s="205">
        <f t="shared" si="9"/>
        <v>302163.53599999996</v>
      </c>
      <c r="AB57" s="205">
        <f t="shared" si="10"/>
        <v>1892497.9359999998</v>
      </c>
    </row>
    <row r="58" spans="1:28" ht="15.75" x14ac:dyDescent="0.25">
      <c r="A58" s="478"/>
      <c r="B58" s="133" t="s">
        <v>529</v>
      </c>
      <c r="C58" s="210">
        <v>0.79166666666666663</v>
      </c>
      <c r="D58" s="213" t="s">
        <v>532</v>
      </c>
      <c r="E58" s="211" t="s">
        <v>511</v>
      </c>
      <c r="F58" s="211" t="s">
        <v>512</v>
      </c>
      <c r="G58" s="205">
        <v>397583.6</v>
      </c>
      <c r="H58" s="133"/>
      <c r="I58" s="133"/>
      <c r="J58" s="133"/>
      <c r="K58" s="133"/>
      <c r="L58" s="133"/>
      <c r="M58" s="203">
        <v>1</v>
      </c>
      <c r="N58" s="203">
        <v>1</v>
      </c>
      <c r="O58" s="133"/>
      <c r="P58" s="133"/>
      <c r="Q58" s="133"/>
      <c r="R58" s="133"/>
      <c r="S58" s="133"/>
      <c r="T58" s="203">
        <v>1</v>
      </c>
      <c r="U58" s="203">
        <v>1</v>
      </c>
      <c r="V58" s="133"/>
      <c r="W58" s="133"/>
      <c r="X58" s="133"/>
      <c r="Y58" s="221">
        <f t="shared" si="8"/>
        <v>4</v>
      </c>
      <c r="Z58" s="205">
        <f t="shared" si="7"/>
        <v>1590334.4</v>
      </c>
      <c r="AA58" s="205">
        <f t="shared" si="9"/>
        <v>302163.53599999996</v>
      </c>
      <c r="AB58" s="205">
        <f t="shared" si="10"/>
        <v>1892497.9359999998</v>
      </c>
    </row>
    <row r="59" spans="1:28" ht="15.75" x14ac:dyDescent="0.25">
      <c r="A59" s="473" t="s">
        <v>537</v>
      </c>
      <c r="B59" s="133" t="s">
        <v>529</v>
      </c>
      <c r="C59" s="220" t="s">
        <v>530</v>
      </c>
      <c r="D59" s="211" t="s">
        <v>531</v>
      </c>
      <c r="E59" s="211" t="s">
        <v>511</v>
      </c>
      <c r="F59" s="211" t="s">
        <v>512</v>
      </c>
      <c r="G59" s="205">
        <v>348230</v>
      </c>
      <c r="H59" s="133">
        <v>1</v>
      </c>
      <c r="I59" s="133">
        <v>1</v>
      </c>
      <c r="J59" s="133">
        <v>1</v>
      </c>
      <c r="K59" s="133">
        <v>1</v>
      </c>
      <c r="L59" s="133">
        <v>1</v>
      </c>
      <c r="M59" s="203"/>
      <c r="N59" s="203"/>
      <c r="O59" s="133">
        <v>1</v>
      </c>
      <c r="P59" s="133">
        <v>1</v>
      </c>
      <c r="Q59" s="133">
        <v>1</v>
      </c>
      <c r="R59" s="133">
        <v>1</v>
      </c>
      <c r="S59" s="133">
        <v>1</v>
      </c>
      <c r="T59" s="203"/>
      <c r="U59" s="203"/>
      <c r="V59" s="133">
        <v>1</v>
      </c>
      <c r="W59" s="133">
        <v>1</v>
      </c>
      <c r="X59" s="133">
        <v>1</v>
      </c>
      <c r="Y59" s="221">
        <f t="shared" si="8"/>
        <v>13</v>
      </c>
      <c r="Z59" s="205">
        <f t="shared" si="7"/>
        <v>4526990</v>
      </c>
      <c r="AA59" s="205">
        <f t="shared" si="9"/>
        <v>860128.1</v>
      </c>
      <c r="AB59" s="205">
        <f t="shared" si="10"/>
        <v>5387118.0999999996</v>
      </c>
    </row>
    <row r="60" spans="1:28" ht="15.75" x14ac:dyDescent="0.25">
      <c r="A60" s="474"/>
      <c r="B60" s="133" t="s">
        <v>529</v>
      </c>
      <c r="C60" s="210">
        <v>0.79166666666666663</v>
      </c>
      <c r="D60" s="211" t="s">
        <v>531</v>
      </c>
      <c r="E60" s="211" t="s">
        <v>511</v>
      </c>
      <c r="F60" s="211" t="s">
        <v>512</v>
      </c>
      <c r="G60" s="205">
        <v>348230</v>
      </c>
      <c r="H60" s="133">
        <v>1</v>
      </c>
      <c r="I60" s="133">
        <v>1</v>
      </c>
      <c r="J60" s="133">
        <v>1</v>
      </c>
      <c r="K60" s="133">
        <v>1</v>
      </c>
      <c r="L60" s="133">
        <v>1</v>
      </c>
      <c r="M60" s="203"/>
      <c r="N60" s="203"/>
      <c r="O60" s="133">
        <v>1</v>
      </c>
      <c r="P60" s="133">
        <v>1</v>
      </c>
      <c r="Q60" s="133">
        <v>1</v>
      </c>
      <c r="R60" s="133">
        <v>1</v>
      </c>
      <c r="S60" s="133">
        <v>1</v>
      </c>
      <c r="T60" s="203"/>
      <c r="U60" s="203"/>
      <c r="V60" s="133">
        <v>1</v>
      </c>
      <c r="W60" s="133">
        <v>1</v>
      </c>
      <c r="X60" s="133">
        <v>1</v>
      </c>
      <c r="Y60" s="221">
        <f t="shared" si="8"/>
        <v>13</v>
      </c>
      <c r="Z60" s="205">
        <f t="shared" si="7"/>
        <v>4526990</v>
      </c>
      <c r="AA60" s="205">
        <f t="shared" si="9"/>
        <v>860128.1</v>
      </c>
      <c r="AB60" s="205">
        <f t="shared" si="10"/>
        <v>5387118.0999999996</v>
      </c>
    </row>
    <row r="61" spans="1:28" ht="15.75" x14ac:dyDescent="0.25">
      <c r="A61" s="474"/>
      <c r="B61" s="133" t="s">
        <v>529</v>
      </c>
      <c r="C61" s="220" t="s">
        <v>530</v>
      </c>
      <c r="D61" s="213" t="s">
        <v>532</v>
      </c>
      <c r="E61" s="211" t="s">
        <v>511</v>
      </c>
      <c r="F61" s="211" t="s">
        <v>512</v>
      </c>
      <c r="G61" s="205">
        <v>348230</v>
      </c>
      <c r="H61" s="133"/>
      <c r="I61" s="133"/>
      <c r="J61" s="133"/>
      <c r="K61" s="133"/>
      <c r="L61" s="133"/>
      <c r="M61" s="203">
        <v>1</v>
      </c>
      <c r="N61" s="203">
        <v>1</v>
      </c>
      <c r="O61" s="133"/>
      <c r="P61" s="133"/>
      <c r="Q61" s="133"/>
      <c r="R61" s="133"/>
      <c r="S61" s="133"/>
      <c r="T61" s="203">
        <v>1</v>
      </c>
      <c r="U61" s="203">
        <v>1</v>
      </c>
      <c r="V61" s="133"/>
      <c r="W61" s="133"/>
      <c r="X61" s="133"/>
      <c r="Y61" s="221">
        <f t="shared" si="8"/>
        <v>4</v>
      </c>
      <c r="Z61" s="205">
        <f t="shared" si="7"/>
        <v>1392920</v>
      </c>
      <c r="AA61" s="205">
        <f t="shared" si="9"/>
        <v>264654.8</v>
      </c>
      <c r="AB61" s="205">
        <f t="shared" si="10"/>
        <v>1657574.8</v>
      </c>
    </row>
    <row r="62" spans="1:28" ht="15.75" x14ac:dyDescent="0.25">
      <c r="A62" s="475"/>
      <c r="B62" s="133" t="s">
        <v>529</v>
      </c>
      <c r="C62" s="210">
        <v>0.79166666666666663</v>
      </c>
      <c r="D62" s="213" t="s">
        <v>532</v>
      </c>
      <c r="E62" s="211" t="s">
        <v>511</v>
      </c>
      <c r="F62" s="211" t="s">
        <v>512</v>
      </c>
      <c r="G62" s="205">
        <v>348230</v>
      </c>
      <c r="H62" s="133"/>
      <c r="I62" s="133"/>
      <c r="J62" s="133"/>
      <c r="K62" s="133"/>
      <c r="L62" s="133"/>
      <c r="M62" s="203">
        <v>1</v>
      </c>
      <c r="N62" s="203">
        <v>1</v>
      </c>
      <c r="O62" s="133"/>
      <c r="P62" s="133"/>
      <c r="Q62" s="133"/>
      <c r="R62" s="133"/>
      <c r="S62" s="133"/>
      <c r="T62" s="203">
        <v>1</v>
      </c>
      <c r="U62" s="203">
        <v>1</v>
      </c>
      <c r="V62" s="133"/>
      <c r="W62" s="133"/>
      <c r="X62" s="133"/>
      <c r="Y62" s="221">
        <f t="shared" si="8"/>
        <v>4</v>
      </c>
      <c r="Z62" s="205">
        <f t="shared" si="7"/>
        <v>1392920</v>
      </c>
      <c r="AA62" s="205">
        <f t="shared" si="9"/>
        <v>264654.8</v>
      </c>
      <c r="AB62" s="205">
        <f t="shared" si="10"/>
        <v>1657574.8</v>
      </c>
    </row>
    <row r="63" spans="1:28" x14ac:dyDescent="0.25">
      <c r="H63" s="223">
        <f>SUM(H39:H62)</f>
        <v>12</v>
      </c>
      <c r="I63" s="223">
        <f t="shared" ref="I63:X63" si="11">SUM(I39:I62)</f>
        <v>12</v>
      </c>
      <c r="J63" s="223">
        <f t="shared" si="11"/>
        <v>12</v>
      </c>
      <c r="K63" s="223">
        <f t="shared" si="11"/>
        <v>12</v>
      </c>
      <c r="L63" s="223">
        <f t="shared" si="11"/>
        <v>12</v>
      </c>
      <c r="M63" s="223">
        <f t="shared" si="11"/>
        <v>10</v>
      </c>
      <c r="N63" s="223">
        <f t="shared" si="11"/>
        <v>10</v>
      </c>
      <c r="O63" s="223">
        <f t="shared" si="11"/>
        <v>12</v>
      </c>
      <c r="P63" s="223">
        <f t="shared" si="11"/>
        <v>12</v>
      </c>
      <c r="Q63" s="223">
        <f t="shared" si="11"/>
        <v>12</v>
      </c>
      <c r="R63" s="223">
        <f t="shared" si="11"/>
        <v>12</v>
      </c>
      <c r="S63" s="223">
        <f t="shared" si="11"/>
        <v>12</v>
      </c>
      <c r="T63" s="223">
        <f t="shared" si="11"/>
        <v>10</v>
      </c>
      <c r="U63" s="223">
        <f t="shared" si="11"/>
        <v>10</v>
      </c>
      <c r="V63" s="223">
        <f t="shared" si="11"/>
        <v>12</v>
      </c>
      <c r="W63" s="223">
        <f t="shared" si="11"/>
        <v>12</v>
      </c>
      <c r="X63" s="223">
        <f t="shared" si="11"/>
        <v>12</v>
      </c>
      <c r="Y63" s="224">
        <f>SUM(Y39:Y62)</f>
        <v>196</v>
      </c>
      <c r="AA63" s="214" t="s">
        <v>538</v>
      </c>
      <c r="AB63" s="215">
        <f>SUM(AB39:AB62)</f>
        <v>92439272.459099993</v>
      </c>
    </row>
    <row r="64" spans="1:28" x14ac:dyDescent="0.25">
      <c r="A64" s="216" t="s">
        <v>539</v>
      </c>
      <c r="B64" s="217"/>
      <c r="C64" s="217"/>
      <c r="D64" s="217"/>
    </row>
    <row r="68" spans="1:29" x14ac:dyDescent="0.25">
      <c r="A68" s="122" t="s">
        <v>490</v>
      </c>
      <c r="B68" s="122" t="s">
        <v>48</v>
      </c>
    </row>
    <row r="69" spans="1:29" x14ac:dyDescent="0.25">
      <c r="A69" s="122" t="s">
        <v>343</v>
      </c>
      <c r="B69" s="122" t="s">
        <v>540</v>
      </c>
    </row>
    <row r="70" spans="1:29" x14ac:dyDescent="0.25">
      <c r="A70" s="122" t="s">
        <v>492</v>
      </c>
      <c r="B70" s="122" t="s">
        <v>493</v>
      </c>
    </row>
    <row r="72" spans="1:29" x14ac:dyDescent="0.25">
      <c r="J72" s="479" t="s">
        <v>494</v>
      </c>
      <c r="K72" s="480"/>
      <c r="L72" s="480"/>
      <c r="M72" s="480"/>
      <c r="N72" s="480"/>
      <c r="O72" s="480"/>
      <c r="P72" s="480"/>
      <c r="Q72" s="480"/>
      <c r="R72" s="480"/>
      <c r="S72" s="480"/>
      <c r="T72" s="480"/>
      <c r="U72" s="480"/>
      <c r="V72" s="480"/>
      <c r="W72" s="480"/>
      <c r="X72" s="480"/>
      <c r="Y72" s="480"/>
    </row>
    <row r="73" spans="1:29" x14ac:dyDescent="0.25">
      <c r="J73" s="192" t="s">
        <v>495</v>
      </c>
      <c r="K73" s="192" t="s">
        <v>496</v>
      </c>
      <c r="L73" s="192" t="s">
        <v>497</v>
      </c>
      <c r="M73" s="192" t="s">
        <v>498</v>
      </c>
      <c r="N73" s="192" t="s">
        <v>499</v>
      </c>
      <c r="O73" s="192" t="s">
        <v>500</v>
      </c>
      <c r="P73" s="192" t="s">
        <v>501</v>
      </c>
      <c r="Q73" s="192" t="s">
        <v>495</v>
      </c>
      <c r="R73" s="192" t="s">
        <v>496</v>
      </c>
      <c r="S73" s="192" t="s">
        <v>497</v>
      </c>
      <c r="T73" s="192" t="s">
        <v>498</v>
      </c>
      <c r="U73" s="192" t="s">
        <v>499</v>
      </c>
      <c r="V73" s="192" t="s">
        <v>500</v>
      </c>
      <c r="W73" s="192" t="s">
        <v>501</v>
      </c>
      <c r="X73" s="192" t="s">
        <v>495</v>
      </c>
      <c r="Y73" s="192" t="s">
        <v>496</v>
      </c>
    </row>
    <row r="74" spans="1:29" s="197" customFormat="1" ht="22.5" customHeight="1" x14ac:dyDescent="0.25">
      <c r="A74" s="225" t="s">
        <v>541</v>
      </c>
      <c r="B74" s="225" t="s">
        <v>364</v>
      </c>
      <c r="C74" s="225" t="s">
        <v>176</v>
      </c>
      <c r="D74" s="225" t="s">
        <v>177</v>
      </c>
      <c r="E74" s="225" t="s">
        <v>502</v>
      </c>
      <c r="F74" s="225" t="s">
        <v>503</v>
      </c>
      <c r="G74" s="225" t="s">
        <v>178</v>
      </c>
      <c r="H74" s="225" t="s">
        <v>179</v>
      </c>
      <c r="I74" s="225" t="s">
        <v>542</v>
      </c>
      <c r="J74" s="226">
        <v>12</v>
      </c>
      <c r="K74" s="226">
        <f>J74+1</f>
        <v>13</v>
      </c>
      <c r="L74" s="226">
        <f t="shared" ref="L74:Y74" si="12">K74+1</f>
        <v>14</v>
      </c>
      <c r="M74" s="226">
        <f t="shared" si="12"/>
        <v>15</v>
      </c>
      <c r="N74" s="226">
        <f t="shared" si="12"/>
        <v>16</v>
      </c>
      <c r="O74" s="226">
        <f t="shared" si="12"/>
        <v>17</v>
      </c>
      <c r="P74" s="226">
        <f t="shared" si="12"/>
        <v>18</v>
      </c>
      <c r="Q74" s="226">
        <f t="shared" si="12"/>
        <v>19</v>
      </c>
      <c r="R74" s="226">
        <f t="shared" si="12"/>
        <v>20</v>
      </c>
      <c r="S74" s="226">
        <f t="shared" si="12"/>
        <v>21</v>
      </c>
      <c r="T74" s="226">
        <f t="shared" si="12"/>
        <v>22</v>
      </c>
      <c r="U74" s="226">
        <f t="shared" si="12"/>
        <v>23</v>
      </c>
      <c r="V74" s="226">
        <f t="shared" si="12"/>
        <v>24</v>
      </c>
      <c r="W74" s="226">
        <f t="shared" si="12"/>
        <v>25</v>
      </c>
      <c r="X74" s="226">
        <f t="shared" si="12"/>
        <v>26</v>
      </c>
      <c r="Y74" s="226">
        <f t="shared" si="12"/>
        <v>27</v>
      </c>
      <c r="Z74" s="225" t="s">
        <v>543</v>
      </c>
      <c r="AA74" s="225" t="s">
        <v>506</v>
      </c>
      <c r="AB74" s="225" t="s">
        <v>66</v>
      </c>
      <c r="AC74" s="225" t="s">
        <v>182</v>
      </c>
    </row>
    <row r="75" spans="1:29" ht="19.5" customHeight="1" x14ac:dyDescent="0.25">
      <c r="A75" s="227" t="s">
        <v>507</v>
      </c>
      <c r="B75" s="227" t="s">
        <v>342</v>
      </c>
      <c r="C75" s="227" t="s">
        <v>544</v>
      </c>
      <c r="D75" s="133" t="s">
        <v>545</v>
      </c>
      <c r="E75" s="210" t="s">
        <v>546</v>
      </c>
      <c r="F75" s="211" t="s">
        <v>531</v>
      </c>
      <c r="G75" s="211" t="s">
        <v>547</v>
      </c>
      <c r="H75" s="211" t="s">
        <v>330</v>
      </c>
      <c r="I75" s="205">
        <v>1865999.9999999995</v>
      </c>
      <c r="J75" s="133">
        <v>2</v>
      </c>
      <c r="K75" s="133">
        <v>2</v>
      </c>
      <c r="L75" s="133">
        <v>2</v>
      </c>
      <c r="M75" s="133">
        <v>2</v>
      </c>
      <c r="N75" s="133">
        <v>2</v>
      </c>
      <c r="O75" s="203"/>
      <c r="P75" s="203"/>
      <c r="Q75" s="133">
        <v>2</v>
      </c>
      <c r="R75" s="133">
        <v>2</v>
      </c>
      <c r="S75" s="133">
        <v>2</v>
      </c>
      <c r="T75" s="133">
        <v>2</v>
      </c>
      <c r="U75" s="133">
        <v>2</v>
      </c>
      <c r="V75" s="203"/>
      <c r="W75" s="203"/>
      <c r="X75" s="133">
        <v>2</v>
      </c>
      <c r="Y75" s="133">
        <v>2</v>
      </c>
      <c r="Z75" s="228">
        <f>SUM(J75:Y75)</f>
        <v>24</v>
      </c>
      <c r="AA75" s="205">
        <f t="shared" ref="AA75:AA80" si="13">I75*Z75</f>
        <v>44783999.999999985</v>
      </c>
      <c r="AB75" s="205">
        <f>AA75*19%</f>
        <v>8508959.9999999981</v>
      </c>
      <c r="AC75" s="205">
        <f t="shared" ref="AC75:AC80" si="14">SUM(AA75:AB75)</f>
        <v>53292959.999999985</v>
      </c>
    </row>
    <row r="76" spans="1:29" ht="19.5" customHeight="1" x14ac:dyDescent="0.25">
      <c r="A76" s="227" t="s">
        <v>507</v>
      </c>
      <c r="B76" s="227" t="s">
        <v>342</v>
      </c>
      <c r="C76" s="227" t="s">
        <v>544</v>
      </c>
      <c r="D76" s="133" t="s">
        <v>548</v>
      </c>
      <c r="E76" s="229" t="s">
        <v>549</v>
      </c>
      <c r="F76" s="211" t="s">
        <v>531</v>
      </c>
      <c r="G76" s="211" t="s">
        <v>547</v>
      </c>
      <c r="H76" s="211" t="s">
        <v>330</v>
      </c>
      <c r="I76" s="205">
        <v>763199.99999999977</v>
      </c>
      <c r="J76" s="133">
        <v>2</v>
      </c>
      <c r="K76" s="133">
        <v>2</v>
      </c>
      <c r="L76" s="133">
        <v>2</v>
      </c>
      <c r="M76" s="133">
        <v>2</v>
      </c>
      <c r="N76" s="133">
        <v>2</v>
      </c>
      <c r="O76" s="203"/>
      <c r="P76" s="203"/>
      <c r="Q76" s="133">
        <v>2</v>
      </c>
      <c r="R76" s="133">
        <v>2</v>
      </c>
      <c r="S76" s="133">
        <v>2</v>
      </c>
      <c r="T76" s="133">
        <v>2</v>
      </c>
      <c r="U76" s="133">
        <v>2</v>
      </c>
      <c r="V76" s="203"/>
      <c r="W76" s="203"/>
      <c r="X76" s="133">
        <v>2</v>
      </c>
      <c r="Y76" s="133">
        <v>2</v>
      </c>
      <c r="Z76" s="228">
        <f>SUM(J76:Y76)</f>
        <v>24</v>
      </c>
      <c r="AA76" s="205">
        <f t="shared" si="13"/>
        <v>18316799.999999993</v>
      </c>
      <c r="AB76" s="205">
        <f>AA76*19%</f>
        <v>3480191.9999999986</v>
      </c>
      <c r="AC76" s="205">
        <f t="shared" si="14"/>
        <v>21796991.999999993</v>
      </c>
    </row>
    <row r="77" spans="1:29" ht="19.5" customHeight="1" x14ac:dyDescent="0.25">
      <c r="A77" s="227" t="s">
        <v>507</v>
      </c>
      <c r="B77" s="227" t="s">
        <v>342</v>
      </c>
      <c r="C77" s="227" t="s">
        <v>550</v>
      </c>
      <c r="D77" s="133" t="s">
        <v>551</v>
      </c>
      <c r="E77" s="210" t="s">
        <v>546</v>
      </c>
      <c r="F77" s="211" t="s">
        <v>531</v>
      </c>
      <c r="G77" s="211" t="s">
        <v>547</v>
      </c>
      <c r="H77" s="211" t="s">
        <v>330</v>
      </c>
      <c r="I77" s="205">
        <v>2565000</v>
      </c>
      <c r="J77" s="133">
        <v>2</v>
      </c>
      <c r="K77" s="133">
        <v>2</v>
      </c>
      <c r="L77" s="133">
        <v>2</v>
      </c>
      <c r="M77" s="133">
        <v>2</v>
      </c>
      <c r="N77" s="133">
        <v>2</v>
      </c>
      <c r="O77" s="203"/>
      <c r="P77" s="203"/>
      <c r="Q77" s="133">
        <v>2</v>
      </c>
      <c r="R77" s="133">
        <v>2</v>
      </c>
      <c r="S77" s="133">
        <v>2</v>
      </c>
      <c r="T77" s="133">
        <v>2</v>
      </c>
      <c r="U77" s="133">
        <v>2</v>
      </c>
      <c r="V77" s="203"/>
      <c r="W77" s="203"/>
      <c r="X77" s="133">
        <v>2</v>
      </c>
      <c r="Y77" s="133">
        <v>2</v>
      </c>
      <c r="Z77" s="228">
        <f t="shared" ref="Z77:Z80" si="15">SUM(J77:Y77)</f>
        <v>24</v>
      </c>
      <c r="AA77" s="205">
        <f t="shared" si="13"/>
        <v>61560000</v>
      </c>
      <c r="AB77" s="205">
        <f t="shared" ref="AB77:AB80" si="16">AA77*19%</f>
        <v>11696400</v>
      </c>
      <c r="AC77" s="205">
        <f t="shared" si="14"/>
        <v>73256400</v>
      </c>
    </row>
    <row r="78" spans="1:29" ht="19.5" customHeight="1" x14ac:dyDescent="0.25">
      <c r="A78" s="227" t="s">
        <v>507</v>
      </c>
      <c r="B78" s="227" t="s">
        <v>342</v>
      </c>
      <c r="C78" s="227" t="s">
        <v>550</v>
      </c>
      <c r="D78" s="133" t="s">
        <v>552</v>
      </c>
      <c r="E78" s="229" t="s">
        <v>553</v>
      </c>
      <c r="F78" s="211" t="s">
        <v>531</v>
      </c>
      <c r="G78" s="211" t="s">
        <v>547</v>
      </c>
      <c r="H78" s="211" t="s">
        <v>330</v>
      </c>
      <c r="I78" s="205">
        <v>1282500</v>
      </c>
      <c r="J78" s="133">
        <v>2</v>
      </c>
      <c r="K78" s="133">
        <v>2</v>
      </c>
      <c r="L78" s="133">
        <v>2</v>
      </c>
      <c r="M78" s="133">
        <v>2</v>
      </c>
      <c r="N78" s="133">
        <v>2</v>
      </c>
      <c r="O78" s="203"/>
      <c r="P78" s="203"/>
      <c r="Q78" s="133">
        <v>2</v>
      </c>
      <c r="R78" s="133">
        <v>2</v>
      </c>
      <c r="S78" s="133">
        <v>2</v>
      </c>
      <c r="T78" s="133">
        <v>2</v>
      </c>
      <c r="U78" s="133">
        <v>2</v>
      </c>
      <c r="V78" s="203"/>
      <c r="W78" s="203"/>
      <c r="X78" s="133">
        <v>2</v>
      </c>
      <c r="Y78" s="133">
        <v>2</v>
      </c>
      <c r="Z78" s="228">
        <f t="shared" si="15"/>
        <v>24</v>
      </c>
      <c r="AA78" s="205">
        <f t="shared" si="13"/>
        <v>30780000</v>
      </c>
      <c r="AB78" s="205">
        <f t="shared" si="16"/>
        <v>5848200</v>
      </c>
      <c r="AC78" s="205">
        <f t="shared" si="14"/>
        <v>36628200</v>
      </c>
    </row>
    <row r="79" spans="1:29" ht="19.5" customHeight="1" x14ac:dyDescent="0.25">
      <c r="A79" s="227" t="s">
        <v>106</v>
      </c>
      <c r="B79" s="227" t="s">
        <v>342</v>
      </c>
      <c r="C79" s="227" t="s">
        <v>554</v>
      </c>
      <c r="D79" s="133" t="s">
        <v>555</v>
      </c>
      <c r="E79" s="210" t="s">
        <v>546</v>
      </c>
      <c r="F79" s="211" t="s">
        <v>531</v>
      </c>
      <c r="G79" s="211" t="s">
        <v>547</v>
      </c>
      <c r="H79" s="211" t="s">
        <v>330</v>
      </c>
      <c r="I79" s="205">
        <v>1375500</v>
      </c>
      <c r="J79" s="133">
        <v>2</v>
      </c>
      <c r="K79" s="133">
        <v>2</v>
      </c>
      <c r="L79" s="133">
        <v>2</v>
      </c>
      <c r="M79" s="133">
        <v>2</v>
      </c>
      <c r="N79" s="133">
        <v>2</v>
      </c>
      <c r="O79" s="203"/>
      <c r="P79" s="203"/>
      <c r="Q79" s="133">
        <v>2</v>
      </c>
      <c r="R79" s="133">
        <v>2</v>
      </c>
      <c r="S79" s="133">
        <v>2</v>
      </c>
      <c r="T79" s="133">
        <v>2</v>
      </c>
      <c r="U79" s="133">
        <v>2</v>
      </c>
      <c r="V79" s="203"/>
      <c r="W79" s="203"/>
      <c r="X79" s="133">
        <v>2</v>
      </c>
      <c r="Y79" s="133">
        <v>2</v>
      </c>
      <c r="Z79" s="228">
        <f t="shared" si="15"/>
        <v>24</v>
      </c>
      <c r="AA79" s="205">
        <f t="shared" si="13"/>
        <v>33012000</v>
      </c>
      <c r="AB79" s="205">
        <f t="shared" si="16"/>
        <v>6272280</v>
      </c>
      <c r="AC79" s="205">
        <f t="shared" si="14"/>
        <v>39284280</v>
      </c>
    </row>
    <row r="80" spans="1:29" ht="19.5" customHeight="1" x14ac:dyDescent="0.25">
      <c r="A80" s="227" t="s">
        <v>338</v>
      </c>
      <c r="B80" s="227" t="s">
        <v>342</v>
      </c>
      <c r="C80" s="227" t="s">
        <v>556</v>
      </c>
      <c r="D80" s="133" t="s">
        <v>557</v>
      </c>
      <c r="E80" s="210" t="s">
        <v>546</v>
      </c>
      <c r="F80" s="211" t="s">
        <v>531</v>
      </c>
      <c r="G80" s="211" t="s">
        <v>547</v>
      </c>
      <c r="H80" s="211" t="s">
        <v>330</v>
      </c>
      <c r="I80" s="205">
        <v>895125</v>
      </c>
      <c r="J80" s="133">
        <v>2</v>
      </c>
      <c r="K80" s="133">
        <v>2</v>
      </c>
      <c r="L80" s="133">
        <v>2</v>
      </c>
      <c r="M80" s="133">
        <v>2</v>
      </c>
      <c r="N80" s="133">
        <v>2</v>
      </c>
      <c r="O80" s="203"/>
      <c r="P80" s="203"/>
      <c r="Q80" s="133">
        <v>2</v>
      </c>
      <c r="R80" s="133">
        <v>2</v>
      </c>
      <c r="S80" s="133">
        <v>2</v>
      </c>
      <c r="T80" s="133">
        <v>2</v>
      </c>
      <c r="U80" s="133">
        <v>2</v>
      </c>
      <c r="V80" s="203"/>
      <c r="W80" s="203"/>
      <c r="X80" s="133">
        <v>2</v>
      </c>
      <c r="Y80" s="133">
        <v>2</v>
      </c>
      <c r="Z80" s="228">
        <f t="shared" si="15"/>
        <v>24</v>
      </c>
      <c r="AA80" s="205">
        <f t="shared" si="13"/>
        <v>21483000</v>
      </c>
      <c r="AB80" s="205">
        <f t="shared" si="16"/>
        <v>4081770</v>
      </c>
      <c r="AC80" s="205">
        <f t="shared" si="14"/>
        <v>25564770</v>
      </c>
    </row>
    <row r="81" spans="1:29" x14ac:dyDescent="0.25">
      <c r="J81" s="214">
        <f>SUM(J75:J80)</f>
        <v>12</v>
      </c>
      <c r="K81" s="214">
        <f t="shared" ref="K81:Y81" si="17">SUM(K75:K80)</f>
        <v>12</v>
      </c>
      <c r="L81" s="214">
        <f t="shared" si="17"/>
        <v>12</v>
      </c>
      <c r="M81" s="214">
        <f t="shared" si="17"/>
        <v>12</v>
      </c>
      <c r="N81" s="214">
        <f t="shared" si="17"/>
        <v>12</v>
      </c>
      <c r="O81" s="214">
        <f t="shared" si="17"/>
        <v>0</v>
      </c>
      <c r="P81" s="214">
        <f t="shared" si="17"/>
        <v>0</v>
      </c>
      <c r="Q81" s="214">
        <f t="shared" si="17"/>
        <v>12</v>
      </c>
      <c r="R81" s="214">
        <f t="shared" si="17"/>
        <v>12</v>
      </c>
      <c r="S81" s="214">
        <f t="shared" si="17"/>
        <v>12</v>
      </c>
      <c r="T81" s="214">
        <f t="shared" si="17"/>
        <v>12</v>
      </c>
      <c r="U81" s="214">
        <f t="shared" si="17"/>
        <v>12</v>
      </c>
      <c r="V81" s="214">
        <f t="shared" si="17"/>
        <v>0</v>
      </c>
      <c r="W81" s="214">
        <f t="shared" si="17"/>
        <v>0</v>
      </c>
      <c r="X81" s="214">
        <f t="shared" si="17"/>
        <v>12</v>
      </c>
      <c r="Y81" s="214">
        <f t="shared" si="17"/>
        <v>12</v>
      </c>
      <c r="Z81" s="196">
        <f>SUM(Z75:Z80)</f>
        <v>144</v>
      </c>
      <c r="AB81" s="214" t="s">
        <v>525</v>
      </c>
      <c r="AC81" s="215">
        <f>SUM(AC75:AC80)</f>
        <v>249823601.99999997</v>
      </c>
    </row>
    <row r="85" spans="1:29" x14ac:dyDescent="0.25">
      <c r="A85" s="122" t="s">
        <v>490</v>
      </c>
      <c r="B85" s="122" t="s">
        <v>48</v>
      </c>
    </row>
    <row r="86" spans="1:29" x14ac:dyDescent="0.25">
      <c r="A86" s="122" t="s">
        <v>343</v>
      </c>
      <c r="B86" s="122" t="s">
        <v>489</v>
      </c>
    </row>
    <row r="87" spans="1:29" x14ac:dyDescent="0.25">
      <c r="A87" s="122" t="s">
        <v>492</v>
      </c>
      <c r="B87" s="122" t="s">
        <v>493</v>
      </c>
    </row>
    <row r="89" spans="1:29" s="124" customFormat="1" ht="23.25" customHeight="1" x14ac:dyDescent="0.25">
      <c r="A89" s="193" t="s">
        <v>343</v>
      </c>
      <c r="B89" s="193" t="s">
        <v>175</v>
      </c>
      <c r="C89" s="193" t="s">
        <v>178</v>
      </c>
      <c r="D89" s="193" t="s">
        <v>390</v>
      </c>
      <c r="E89" s="193" t="s">
        <v>391</v>
      </c>
      <c r="F89" s="193" t="s">
        <v>558</v>
      </c>
      <c r="G89" s="193" t="s">
        <v>54</v>
      </c>
      <c r="H89" s="193" t="s">
        <v>2</v>
      </c>
      <c r="I89" s="193" t="s">
        <v>559</v>
      </c>
      <c r="K89" s="484" t="s">
        <v>494</v>
      </c>
      <c r="L89" s="485"/>
    </row>
    <row r="90" spans="1:29" s="124" customFormat="1" ht="19.5" customHeight="1" x14ac:dyDescent="0.25">
      <c r="A90" s="227" t="s">
        <v>560</v>
      </c>
      <c r="B90" s="473" t="s">
        <v>183</v>
      </c>
      <c r="C90" s="227" t="s">
        <v>561</v>
      </c>
      <c r="D90" s="211" t="s">
        <v>562</v>
      </c>
      <c r="E90" s="230">
        <v>100000</v>
      </c>
      <c r="F90" s="231">
        <v>180</v>
      </c>
      <c r="G90" s="231">
        <f>F90*E90</f>
        <v>18000000</v>
      </c>
      <c r="H90" s="189">
        <f>G90*0.19</f>
        <v>3420000</v>
      </c>
      <c r="I90" s="189">
        <f>H90+G90</f>
        <v>21420000</v>
      </c>
      <c r="K90" s="486" t="s">
        <v>563</v>
      </c>
      <c r="L90" s="487"/>
    </row>
    <row r="91" spans="1:29" s="124" customFormat="1" ht="19.5" customHeight="1" x14ac:dyDescent="0.25">
      <c r="A91" s="227" t="s">
        <v>564</v>
      </c>
      <c r="B91" s="474"/>
      <c r="C91" s="227" t="s">
        <v>561</v>
      </c>
      <c r="D91" s="211" t="s">
        <v>562</v>
      </c>
      <c r="E91" s="230">
        <v>65000</v>
      </c>
      <c r="F91" s="231">
        <v>259</v>
      </c>
      <c r="G91" s="231">
        <f>F91*E91</f>
        <v>16835000</v>
      </c>
      <c r="H91" s="189">
        <f t="shared" ref="H91:H93" si="18">G91*0.19</f>
        <v>3198650</v>
      </c>
      <c r="I91" s="189">
        <f t="shared" ref="I91:I93" si="19">H91+G91</f>
        <v>20033650</v>
      </c>
      <c r="K91" s="488"/>
      <c r="L91" s="489"/>
    </row>
    <row r="92" spans="1:29" s="124" customFormat="1" ht="19.5" customHeight="1" x14ac:dyDescent="0.25">
      <c r="A92" s="227" t="s">
        <v>565</v>
      </c>
      <c r="B92" s="474"/>
      <c r="C92" s="227" t="s">
        <v>561</v>
      </c>
      <c r="D92" s="211" t="s">
        <v>562</v>
      </c>
      <c r="E92" s="230">
        <v>45000</v>
      </c>
      <c r="F92" s="231">
        <v>250</v>
      </c>
      <c r="G92" s="231">
        <f>F92*E92</f>
        <v>11250000</v>
      </c>
      <c r="H92" s="189">
        <f t="shared" si="18"/>
        <v>2137500</v>
      </c>
      <c r="I92" s="189">
        <f t="shared" si="19"/>
        <v>13387500</v>
      </c>
      <c r="K92" s="488"/>
      <c r="L92" s="489"/>
    </row>
    <row r="93" spans="1:29" s="124" customFormat="1" ht="19.5" customHeight="1" x14ac:dyDescent="0.25">
      <c r="A93" s="227" t="s">
        <v>566</v>
      </c>
      <c r="B93" s="475"/>
      <c r="C93" s="227" t="s">
        <v>567</v>
      </c>
      <c r="D93" s="211" t="s">
        <v>562</v>
      </c>
      <c r="E93" s="232">
        <v>65000</v>
      </c>
      <c r="F93" s="231">
        <v>200</v>
      </c>
      <c r="G93" s="231">
        <f>F93*E93</f>
        <v>13000000</v>
      </c>
      <c r="H93" s="189">
        <f t="shared" si="18"/>
        <v>2470000</v>
      </c>
      <c r="I93" s="189">
        <f t="shared" si="19"/>
        <v>15470000</v>
      </c>
      <c r="K93" s="490"/>
      <c r="L93" s="491"/>
    </row>
    <row r="94" spans="1:29" s="124" customFormat="1" ht="15.75" x14ac:dyDescent="0.25">
      <c r="D94" s="193" t="s">
        <v>568</v>
      </c>
      <c r="E94" s="233">
        <f>SUM(E90:E93)</f>
        <v>275000</v>
      </c>
      <c r="H94" s="234" t="s">
        <v>525</v>
      </c>
      <c r="I94" s="235">
        <f>SUM(I90:I93)</f>
        <v>70311150</v>
      </c>
    </row>
  </sheetData>
  <mergeCells count="15">
    <mergeCell ref="K89:L89"/>
    <mergeCell ref="B90:B93"/>
    <mergeCell ref="K90:L93"/>
    <mergeCell ref="A43:A46"/>
    <mergeCell ref="A47:A50"/>
    <mergeCell ref="A51:A54"/>
    <mergeCell ref="A55:A58"/>
    <mergeCell ref="A59:A62"/>
    <mergeCell ref="J72:Y72"/>
    <mergeCell ref="A39:A42"/>
    <mergeCell ref="H10:W10"/>
    <mergeCell ref="A13:A18"/>
    <mergeCell ref="A19:A24"/>
    <mergeCell ref="A25:A26"/>
    <mergeCell ref="H36:X3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75"/>
  <sheetViews>
    <sheetView showGridLines="0" topLeftCell="A61" zoomScale="90" zoomScaleNormal="90" workbookViewId="0">
      <selection activeCell="G70" sqref="G70"/>
    </sheetView>
  </sheetViews>
  <sheetFormatPr baseColWidth="10" defaultColWidth="8" defaultRowHeight="15" x14ac:dyDescent="0.25"/>
  <cols>
    <col min="1" max="1" width="13.375" style="124" customWidth="1"/>
    <col min="2" max="2" width="21" style="124" bestFit="1" customWidth="1"/>
    <col min="3" max="3" width="20.5" style="124" customWidth="1"/>
    <col min="4" max="4" width="17" style="124" customWidth="1"/>
    <col min="5" max="6" width="18.5" style="124" bestFit="1" customWidth="1"/>
    <col min="7" max="7" width="18.75" style="124" customWidth="1"/>
    <col min="8" max="9" width="14.625" style="124" bestFit="1" customWidth="1"/>
    <col min="10" max="10" width="15.375" style="124" bestFit="1" customWidth="1"/>
    <col min="11" max="11" width="12.625" style="124" bestFit="1" customWidth="1"/>
    <col min="12" max="16384" width="8" style="124"/>
  </cols>
  <sheetData>
    <row r="1" spans="1:10" s="122" customFormat="1" x14ac:dyDescent="0.25"/>
    <row r="2" spans="1:10" s="122" customFormat="1" ht="30" customHeight="1" x14ac:dyDescent="0.25"/>
    <row r="3" spans="1:10" s="122" customFormat="1" ht="21" customHeight="1" x14ac:dyDescent="0.25">
      <c r="A3" s="492" t="s">
        <v>315</v>
      </c>
      <c r="B3" s="492"/>
      <c r="C3" s="492"/>
      <c r="D3" s="492"/>
      <c r="E3" s="492"/>
      <c r="F3" s="492"/>
      <c r="G3" s="492"/>
    </row>
    <row r="4" spans="1:10" s="122" customFormat="1" ht="18.75" customHeight="1" x14ac:dyDescent="0.25">
      <c r="H4" s="123"/>
    </row>
    <row r="5" spans="1:10" s="122" customFormat="1" ht="18.75" customHeight="1" x14ac:dyDescent="0.25">
      <c r="A5" s="124"/>
      <c r="B5" s="124"/>
      <c r="C5" s="124"/>
      <c r="D5" s="124"/>
      <c r="E5" s="3" t="s">
        <v>42</v>
      </c>
      <c r="F5" s="1" t="s">
        <v>2</v>
      </c>
      <c r="G5" s="2" t="s">
        <v>3</v>
      </c>
      <c r="H5" s="3" t="s">
        <v>42</v>
      </c>
      <c r="I5" s="1" t="s">
        <v>2</v>
      </c>
      <c r="J5" s="2" t="s">
        <v>3</v>
      </c>
    </row>
    <row r="6" spans="1:10" s="126" customFormat="1" ht="45" customHeight="1" x14ac:dyDescent="0.25">
      <c r="A6" s="125" t="s">
        <v>175</v>
      </c>
      <c r="B6" s="125" t="s">
        <v>176</v>
      </c>
      <c r="C6" s="125" t="s">
        <v>177</v>
      </c>
      <c r="D6" s="125" t="s">
        <v>179</v>
      </c>
      <c r="E6" s="493" t="s">
        <v>43</v>
      </c>
      <c r="F6" s="494"/>
      <c r="G6" s="495"/>
      <c r="H6" s="493" t="s">
        <v>55</v>
      </c>
      <c r="I6" s="494"/>
      <c r="J6" s="495"/>
    </row>
    <row r="7" spans="1:10" s="130" customFormat="1" ht="15" customHeight="1" x14ac:dyDescent="0.25">
      <c r="A7" s="385" t="s">
        <v>342</v>
      </c>
      <c r="B7" s="127" t="s">
        <v>184</v>
      </c>
      <c r="C7" s="127" t="s">
        <v>185</v>
      </c>
      <c r="D7" s="128" t="s">
        <v>330</v>
      </c>
      <c r="E7" s="129">
        <v>3148875</v>
      </c>
      <c r="F7" s="129">
        <f>E7*19%</f>
        <v>598286.25</v>
      </c>
      <c r="G7" s="129">
        <f>SUM(E7:F7)</f>
        <v>3747161.25</v>
      </c>
      <c r="H7" s="496">
        <v>1200000</v>
      </c>
      <c r="I7" s="496">
        <f>H7*19%</f>
        <v>228000</v>
      </c>
      <c r="J7" s="496">
        <f>SUM(H7:I14)</f>
        <v>1428000</v>
      </c>
    </row>
    <row r="8" spans="1:10" s="132" customFormat="1" x14ac:dyDescent="0.25">
      <c r="A8" s="386"/>
      <c r="B8" s="127" t="s">
        <v>184</v>
      </c>
      <c r="C8" s="131" t="s">
        <v>341</v>
      </c>
      <c r="D8" s="128" t="s">
        <v>330</v>
      </c>
      <c r="E8" s="129">
        <v>467775</v>
      </c>
      <c r="F8" s="129">
        <f t="shared" ref="F8:F14" si="0">E8*19%</f>
        <v>88877.25</v>
      </c>
      <c r="G8" s="129">
        <f t="shared" ref="G8:G14" si="1">SUM(E8:F8)</f>
        <v>556652.25</v>
      </c>
      <c r="H8" s="496"/>
      <c r="I8" s="496"/>
      <c r="J8" s="496"/>
    </row>
    <row r="9" spans="1:10" s="130" customFormat="1" ht="15" customHeight="1" x14ac:dyDescent="0.25">
      <c r="A9" s="386"/>
      <c r="B9" s="127" t="s">
        <v>340</v>
      </c>
      <c r="C9" s="127" t="s">
        <v>339</v>
      </c>
      <c r="D9" s="128" t="s">
        <v>330</v>
      </c>
      <c r="E9" s="129">
        <v>2828520</v>
      </c>
      <c r="F9" s="129">
        <f t="shared" si="0"/>
        <v>537418.80000000005</v>
      </c>
      <c r="G9" s="129">
        <f t="shared" si="1"/>
        <v>3365938.8</v>
      </c>
      <c r="H9" s="496"/>
      <c r="I9" s="496"/>
      <c r="J9" s="496"/>
    </row>
    <row r="10" spans="1:10" s="130" customFormat="1" ht="15" customHeight="1" x14ac:dyDescent="0.25">
      <c r="A10" s="386"/>
      <c r="B10" s="127" t="s">
        <v>338</v>
      </c>
      <c r="C10" s="127" t="s">
        <v>337</v>
      </c>
      <c r="D10" s="128" t="s">
        <v>330</v>
      </c>
      <c r="E10" s="129">
        <v>1104840</v>
      </c>
      <c r="F10" s="129">
        <f t="shared" si="0"/>
        <v>209919.6</v>
      </c>
      <c r="G10" s="129">
        <f t="shared" si="1"/>
        <v>1314759.6000000001</v>
      </c>
      <c r="H10" s="496"/>
      <c r="I10" s="496"/>
      <c r="J10" s="496"/>
    </row>
    <row r="11" spans="1:10" s="122" customFormat="1" ht="15.75" customHeight="1" x14ac:dyDescent="0.25">
      <c r="A11" s="386"/>
      <c r="B11" s="133" t="s">
        <v>336</v>
      </c>
      <c r="C11" s="133" t="s">
        <v>333</v>
      </c>
      <c r="D11" s="128" t="s">
        <v>330</v>
      </c>
      <c r="E11" s="134">
        <v>161595.00000000003</v>
      </c>
      <c r="F11" s="129">
        <f t="shared" si="0"/>
        <v>30703.050000000007</v>
      </c>
      <c r="G11" s="129">
        <f t="shared" si="1"/>
        <v>192298.05000000005</v>
      </c>
      <c r="H11" s="496"/>
      <c r="I11" s="496"/>
      <c r="J11" s="496"/>
    </row>
    <row r="12" spans="1:10" s="122" customFormat="1" ht="15" customHeight="1" x14ac:dyDescent="0.25">
      <c r="A12" s="386"/>
      <c r="B12" s="133" t="s">
        <v>335</v>
      </c>
      <c r="C12" s="133" t="s">
        <v>333</v>
      </c>
      <c r="D12" s="128" t="s">
        <v>330</v>
      </c>
      <c r="E12" s="134">
        <v>138348</v>
      </c>
      <c r="F12" s="129">
        <f t="shared" si="0"/>
        <v>26286.12</v>
      </c>
      <c r="G12" s="129">
        <f t="shared" si="1"/>
        <v>164634.12</v>
      </c>
      <c r="H12" s="496"/>
      <c r="I12" s="496"/>
      <c r="J12" s="496"/>
    </row>
    <row r="13" spans="1:10" s="122" customFormat="1" ht="15" customHeight="1" x14ac:dyDescent="0.25">
      <c r="A13" s="386"/>
      <c r="B13" s="133" t="s">
        <v>334</v>
      </c>
      <c r="C13" s="133" t="s">
        <v>333</v>
      </c>
      <c r="D13" s="128" t="s">
        <v>330</v>
      </c>
      <c r="E13" s="134">
        <v>183343.49999999997</v>
      </c>
      <c r="F13" s="129">
        <f t="shared" si="0"/>
        <v>34835.264999999992</v>
      </c>
      <c r="G13" s="129">
        <f t="shared" si="1"/>
        <v>218178.76499999996</v>
      </c>
      <c r="H13" s="496"/>
      <c r="I13" s="496"/>
      <c r="J13" s="496"/>
    </row>
    <row r="14" spans="1:10" s="122" customFormat="1" ht="15" customHeight="1" x14ac:dyDescent="0.25">
      <c r="A14" s="387"/>
      <c r="B14" s="133" t="s">
        <v>332</v>
      </c>
      <c r="C14" s="133" t="s">
        <v>331</v>
      </c>
      <c r="D14" s="128" t="s">
        <v>330</v>
      </c>
      <c r="E14" s="134">
        <v>276040</v>
      </c>
      <c r="F14" s="129">
        <f t="shared" si="0"/>
        <v>52447.6</v>
      </c>
      <c r="G14" s="129">
        <f t="shared" si="1"/>
        <v>328487.59999999998</v>
      </c>
      <c r="H14" s="496"/>
      <c r="I14" s="496"/>
      <c r="J14" s="496"/>
    </row>
    <row r="15" spans="1:10" s="122" customFormat="1" ht="15.75" x14ac:dyDescent="0.25">
      <c r="C15" s="135"/>
      <c r="D15" s="135"/>
      <c r="E15" s="497" t="s">
        <v>477</v>
      </c>
      <c r="F15" s="497"/>
      <c r="G15" s="497"/>
      <c r="H15" s="497" t="s">
        <v>476</v>
      </c>
      <c r="I15" s="497"/>
      <c r="J15" s="497"/>
    </row>
    <row r="16" spans="1:10" s="122" customFormat="1" ht="15.75" x14ac:dyDescent="0.25">
      <c r="C16" s="135"/>
      <c r="D16" s="136"/>
      <c r="E16" s="135"/>
    </row>
    <row r="17" spans="1:10" s="122" customFormat="1" ht="15.75" x14ac:dyDescent="0.25">
      <c r="C17" s="135"/>
      <c r="D17" s="136"/>
      <c r="E17" s="135"/>
    </row>
    <row r="18" spans="1:10" s="122" customFormat="1" ht="15.75" x14ac:dyDescent="0.25">
      <c r="C18" s="135"/>
      <c r="D18" s="136"/>
      <c r="E18" s="135"/>
    </row>
    <row r="19" spans="1:10" s="137" customFormat="1" ht="34.5" customHeight="1" x14ac:dyDescent="0.25">
      <c r="A19" s="492" t="s">
        <v>208</v>
      </c>
      <c r="B19" s="492"/>
      <c r="C19" s="492"/>
      <c r="D19" s="492"/>
      <c r="E19" s="492"/>
      <c r="F19" s="492"/>
      <c r="G19" s="492"/>
    </row>
    <row r="20" spans="1:10" s="137" customFormat="1" ht="34.5" customHeight="1" x14ac:dyDescent="0.25">
      <c r="A20" s="138"/>
      <c r="B20" s="138"/>
      <c r="C20" s="138"/>
      <c r="D20" s="138"/>
      <c r="E20" s="138"/>
      <c r="F20" s="138"/>
      <c r="G20" s="138"/>
    </row>
    <row r="21" spans="1:10" s="137" customFormat="1" ht="34.5" customHeight="1" x14ac:dyDescent="0.25">
      <c r="B21" s="139"/>
      <c r="E21" s="3" t="s">
        <v>42</v>
      </c>
      <c r="F21" s="1" t="s">
        <v>2</v>
      </c>
      <c r="G21" s="2" t="s">
        <v>3</v>
      </c>
      <c r="H21" s="3" t="s">
        <v>42</v>
      </c>
      <c r="I21" s="1" t="s">
        <v>2</v>
      </c>
      <c r="J21" s="2" t="s">
        <v>3</v>
      </c>
    </row>
    <row r="22" spans="1:10" s="140" customFormat="1" ht="62.25" customHeight="1" x14ac:dyDescent="0.25">
      <c r="B22" s="141" t="s">
        <v>364</v>
      </c>
      <c r="C22" s="142" t="s">
        <v>176</v>
      </c>
      <c r="D22" s="142" t="s">
        <v>175</v>
      </c>
      <c r="E22" s="493" t="s">
        <v>43</v>
      </c>
      <c r="F22" s="494"/>
      <c r="G22" s="495"/>
      <c r="H22" s="493" t="s">
        <v>475</v>
      </c>
      <c r="I22" s="494"/>
      <c r="J22" s="495"/>
    </row>
    <row r="23" spans="1:10" s="143" customFormat="1" ht="24" customHeight="1" x14ac:dyDescent="0.25">
      <c r="B23" s="144" t="s">
        <v>397</v>
      </c>
      <c r="C23" s="91" t="s">
        <v>398</v>
      </c>
      <c r="D23" s="145" t="s">
        <v>399</v>
      </c>
      <c r="E23" s="146">
        <v>15033.195</v>
      </c>
      <c r="F23" s="147">
        <f>E23*19%</f>
        <v>2856.3070499999999</v>
      </c>
      <c r="G23" s="147">
        <f>SUM(E23:F23)</f>
        <v>17889.502049999999</v>
      </c>
      <c r="H23" s="502">
        <v>53634</v>
      </c>
      <c r="I23" s="502">
        <f>H23*19%</f>
        <v>10190.460000000001</v>
      </c>
      <c r="J23" s="502">
        <f>SUM(H23:I52)</f>
        <v>63824.46</v>
      </c>
    </row>
    <row r="24" spans="1:10" s="143" customFormat="1" ht="24" customHeight="1" x14ac:dyDescent="0.25">
      <c r="B24" s="144" t="s">
        <v>400</v>
      </c>
      <c r="C24" s="148" t="s">
        <v>401</v>
      </c>
      <c r="D24" s="149" t="s">
        <v>402</v>
      </c>
      <c r="E24" s="146">
        <v>11371.185000000001</v>
      </c>
      <c r="F24" s="147">
        <f t="shared" ref="F24:F52" si="2">E24*19%</f>
        <v>2160.5251500000004</v>
      </c>
      <c r="G24" s="147">
        <f t="shared" ref="G24:G52" si="3">SUM(E24:F24)</f>
        <v>13531.710150000003</v>
      </c>
      <c r="H24" s="502"/>
      <c r="I24" s="502"/>
      <c r="J24" s="502"/>
    </row>
    <row r="25" spans="1:10" s="143" customFormat="1" ht="24" customHeight="1" x14ac:dyDescent="0.25">
      <c r="B25" s="144" t="s">
        <v>403</v>
      </c>
      <c r="C25" s="148" t="s">
        <v>404</v>
      </c>
      <c r="D25" s="92" t="s">
        <v>405</v>
      </c>
      <c r="E25" s="146">
        <v>15161.985000000001</v>
      </c>
      <c r="F25" s="147">
        <f t="shared" si="2"/>
        <v>2880.7771500000003</v>
      </c>
      <c r="G25" s="147">
        <f t="shared" si="3"/>
        <v>18042.762150000002</v>
      </c>
      <c r="H25" s="502"/>
      <c r="I25" s="502"/>
      <c r="J25" s="502"/>
    </row>
    <row r="26" spans="1:10" s="143" customFormat="1" ht="24" customHeight="1" x14ac:dyDescent="0.25">
      <c r="B26" s="144" t="s">
        <v>406</v>
      </c>
      <c r="C26" s="148" t="s">
        <v>407</v>
      </c>
      <c r="D26" s="149" t="s">
        <v>408</v>
      </c>
      <c r="E26" s="146">
        <v>7388.4150000000009</v>
      </c>
      <c r="F26" s="147">
        <f t="shared" si="2"/>
        <v>1403.7988500000001</v>
      </c>
      <c r="G26" s="147">
        <f t="shared" si="3"/>
        <v>8792.2138500000001</v>
      </c>
      <c r="H26" s="502"/>
      <c r="I26" s="502"/>
      <c r="J26" s="502"/>
    </row>
    <row r="27" spans="1:10" s="143" customFormat="1" ht="24" customHeight="1" x14ac:dyDescent="0.25">
      <c r="B27" s="144" t="s">
        <v>409</v>
      </c>
      <c r="C27" s="148" t="s">
        <v>410</v>
      </c>
      <c r="D27" s="150" t="s">
        <v>411</v>
      </c>
      <c r="E27" s="146">
        <v>12527.865000000002</v>
      </c>
      <c r="F27" s="147">
        <f t="shared" si="2"/>
        <v>2380.2943500000001</v>
      </c>
      <c r="G27" s="147">
        <f t="shared" si="3"/>
        <v>14908.159350000002</v>
      </c>
      <c r="H27" s="502"/>
      <c r="I27" s="502"/>
      <c r="J27" s="502"/>
    </row>
    <row r="28" spans="1:10" s="151" customFormat="1" ht="24" customHeight="1" x14ac:dyDescent="0.25">
      <c r="B28" s="152" t="s">
        <v>412</v>
      </c>
      <c r="C28" s="153" t="s">
        <v>413</v>
      </c>
      <c r="D28" s="154" t="s">
        <v>412</v>
      </c>
      <c r="E28" s="146">
        <v>9750</v>
      </c>
      <c r="F28" s="147">
        <f t="shared" si="2"/>
        <v>1852.5</v>
      </c>
      <c r="G28" s="147">
        <f t="shared" si="3"/>
        <v>11602.5</v>
      </c>
      <c r="H28" s="502"/>
      <c r="I28" s="502"/>
      <c r="J28" s="502"/>
    </row>
    <row r="29" spans="1:10" s="151" customFormat="1" ht="24" customHeight="1" x14ac:dyDescent="0.25">
      <c r="B29" s="152" t="s">
        <v>414</v>
      </c>
      <c r="C29" s="155" t="s">
        <v>415</v>
      </c>
      <c r="D29" s="156" t="s">
        <v>416</v>
      </c>
      <c r="E29" s="146">
        <v>11691.945000000003</v>
      </c>
      <c r="F29" s="147">
        <f t="shared" si="2"/>
        <v>2221.4695500000007</v>
      </c>
      <c r="G29" s="147">
        <f t="shared" si="3"/>
        <v>13913.414550000005</v>
      </c>
      <c r="H29" s="502"/>
      <c r="I29" s="502"/>
      <c r="J29" s="502"/>
    </row>
    <row r="30" spans="1:10" s="151" customFormat="1" ht="24" customHeight="1" x14ac:dyDescent="0.25">
      <c r="B30" s="152" t="s">
        <v>417</v>
      </c>
      <c r="C30" s="91" t="s">
        <v>418</v>
      </c>
      <c r="D30" s="92" t="s">
        <v>419</v>
      </c>
      <c r="E30" s="146">
        <v>15675.930000000008</v>
      </c>
      <c r="F30" s="147">
        <f t="shared" si="2"/>
        <v>2978.4267000000013</v>
      </c>
      <c r="G30" s="147">
        <f t="shared" si="3"/>
        <v>18654.356700000008</v>
      </c>
      <c r="H30" s="502"/>
      <c r="I30" s="502"/>
      <c r="J30" s="502"/>
    </row>
    <row r="31" spans="1:10" s="151" customFormat="1" ht="24" customHeight="1" x14ac:dyDescent="0.25">
      <c r="B31" s="152" t="s">
        <v>420</v>
      </c>
      <c r="C31" s="91" t="s">
        <v>421</v>
      </c>
      <c r="D31" s="154" t="s">
        <v>420</v>
      </c>
      <c r="E31" s="146">
        <v>17998.75</v>
      </c>
      <c r="F31" s="147">
        <f t="shared" si="2"/>
        <v>3419.7624999999998</v>
      </c>
      <c r="G31" s="147">
        <f t="shared" si="3"/>
        <v>21418.512500000001</v>
      </c>
      <c r="H31" s="502"/>
      <c r="I31" s="502"/>
      <c r="J31" s="502"/>
    </row>
    <row r="32" spans="1:10" s="151" customFormat="1" ht="24" customHeight="1" x14ac:dyDescent="0.25">
      <c r="B32" s="152" t="s">
        <v>422</v>
      </c>
      <c r="C32" s="91" t="s">
        <v>423</v>
      </c>
      <c r="D32" s="92" t="s">
        <v>424</v>
      </c>
      <c r="E32" s="146">
        <v>13000.500000000004</v>
      </c>
      <c r="F32" s="147">
        <f t="shared" si="2"/>
        <v>2470.0950000000007</v>
      </c>
      <c r="G32" s="147">
        <f t="shared" si="3"/>
        <v>15470.595000000005</v>
      </c>
      <c r="H32" s="502"/>
      <c r="I32" s="502"/>
      <c r="J32" s="502"/>
    </row>
    <row r="33" spans="2:10" s="151" customFormat="1" ht="24" customHeight="1" x14ac:dyDescent="0.25">
      <c r="B33" s="157" t="s">
        <v>425</v>
      </c>
      <c r="C33" s="158" t="s">
        <v>426</v>
      </c>
      <c r="D33" s="154"/>
      <c r="E33" s="146">
        <v>10792.845000000001</v>
      </c>
      <c r="F33" s="147">
        <f t="shared" si="2"/>
        <v>2050.6405500000001</v>
      </c>
      <c r="G33" s="147">
        <f t="shared" si="3"/>
        <v>12843.485550000001</v>
      </c>
      <c r="H33" s="502"/>
      <c r="I33" s="502"/>
      <c r="J33" s="502"/>
    </row>
    <row r="34" spans="2:10" s="151" customFormat="1" ht="24" customHeight="1" x14ac:dyDescent="0.25">
      <c r="B34" s="152" t="s">
        <v>427</v>
      </c>
      <c r="C34" s="91" t="s">
        <v>428</v>
      </c>
      <c r="D34" s="92" t="s">
        <v>429</v>
      </c>
      <c r="E34" s="146">
        <v>7958.25</v>
      </c>
      <c r="F34" s="147">
        <f t="shared" si="2"/>
        <v>1512.0675000000001</v>
      </c>
      <c r="G34" s="147">
        <f t="shared" si="3"/>
        <v>9470.317500000001</v>
      </c>
      <c r="H34" s="502"/>
      <c r="I34" s="502"/>
      <c r="J34" s="502"/>
    </row>
    <row r="35" spans="2:10" s="151" customFormat="1" ht="24" customHeight="1" x14ac:dyDescent="0.25">
      <c r="B35" s="152" t="s">
        <v>430</v>
      </c>
      <c r="C35" s="155" t="s">
        <v>431</v>
      </c>
      <c r="D35" s="159" t="s">
        <v>432</v>
      </c>
      <c r="E35" s="146">
        <v>13365.000000000004</v>
      </c>
      <c r="F35" s="147">
        <f t="shared" si="2"/>
        <v>2539.3500000000008</v>
      </c>
      <c r="G35" s="147">
        <f t="shared" si="3"/>
        <v>15904.350000000004</v>
      </c>
      <c r="H35" s="502"/>
      <c r="I35" s="502"/>
      <c r="J35" s="502"/>
    </row>
    <row r="36" spans="2:10" s="151" customFormat="1" ht="24" customHeight="1" x14ac:dyDescent="0.25">
      <c r="B36" s="152" t="s">
        <v>433</v>
      </c>
      <c r="C36" s="91" t="s">
        <v>434</v>
      </c>
      <c r="D36" s="92" t="s">
        <v>435</v>
      </c>
      <c r="E36" s="146">
        <v>11949.525000000001</v>
      </c>
      <c r="F36" s="147">
        <f t="shared" si="2"/>
        <v>2270.4097500000003</v>
      </c>
      <c r="G36" s="147">
        <f t="shared" si="3"/>
        <v>14219.934750000002</v>
      </c>
      <c r="H36" s="502"/>
      <c r="I36" s="502"/>
      <c r="J36" s="502"/>
    </row>
    <row r="37" spans="2:10" s="151" customFormat="1" ht="24" customHeight="1" x14ac:dyDescent="0.25">
      <c r="B37" s="152" t="s">
        <v>436</v>
      </c>
      <c r="C37" s="91" t="s">
        <v>437</v>
      </c>
      <c r="D37" s="160" t="s">
        <v>438</v>
      </c>
      <c r="E37" s="146">
        <v>23328</v>
      </c>
      <c r="F37" s="147">
        <f t="shared" si="2"/>
        <v>4432.32</v>
      </c>
      <c r="G37" s="147">
        <f t="shared" si="3"/>
        <v>27760.32</v>
      </c>
      <c r="H37" s="502"/>
      <c r="I37" s="502"/>
      <c r="J37" s="502"/>
    </row>
    <row r="38" spans="2:10" s="151" customFormat="1" ht="24" customHeight="1" x14ac:dyDescent="0.25">
      <c r="B38" s="152" t="s">
        <v>439</v>
      </c>
      <c r="C38" s="153" t="s">
        <v>440</v>
      </c>
      <c r="D38" s="154"/>
      <c r="E38" s="146">
        <v>9831</v>
      </c>
      <c r="F38" s="147">
        <f t="shared" si="2"/>
        <v>1867.89</v>
      </c>
      <c r="G38" s="147">
        <f t="shared" si="3"/>
        <v>11698.89</v>
      </c>
      <c r="H38" s="502"/>
      <c r="I38" s="502"/>
      <c r="J38" s="502"/>
    </row>
    <row r="39" spans="2:10" s="151" customFormat="1" ht="24" customHeight="1" x14ac:dyDescent="0.25">
      <c r="B39" s="152" t="s">
        <v>441</v>
      </c>
      <c r="C39" s="91" t="s">
        <v>442</v>
      </c>
      <c r="D39" s="92" t="s">
        <v>441</v>
      </c>
      <c r="E39" s="146">
        <v>19360</v>
      </c>
      <c r="F39" s="147">
        <f t="shared" si="2"/>
        <v>3678.4</v>
      </c>
      <c r="G39" s="147">
        <f t="shared" si="3"/>
        <v>23038.400000000001</v>
      </c>
      <c r="H39" s="502"/>
      <c r="I39" s="502"/>
      <c r="J39" s="502"/>
    </row>
    <row r="40" spans="2:10" s="151" customFormat="1" ht="24" customHeight="1" x14ac:dyDescent="0.25">
      <c r="B40" s="152" t="s">
        <v>443</v>
      </c>
      <c r="C40" s="91" t="s">
        <v>444</v>
      </c>
      <c r="D40" s="92" t="s">
        <v>443</v>
      </c>
      <c r="E40" s="146">
        <v>9122.2200000000012</v>
      </c>
      <c r="F40" s="147">
        <f t="shared" si="2"/>
        <v>1733.2218000000003</v>
      </c>
      <c r="G40" s="147">
        <f t="shared" si="3"/>
        <v>10855.441800000001</v>
      </c>
      <c r="H40" s="502"/>
      <c r="I40" s="502"/>
      <c r="J40" s="502"/>
    </row>
    <row r="41" spans="2:10" s="151" customFormat="1" ht="24" customHeight="1" x14ac:dyDescent="0.25">
      <c r="B41" s="152" t="s">
        <v>445</v>
      </c>
      <c r="C41" s="91" t="s">
        <v>446</v>
      </c>
      <c r="D41" s="92" t="s">
        <v>447</v>
      </c>
      <c r="E41" s="146">
        <v>6745.6800000000021</v>
      </c>
      <c r="F41" s="147">
        <f t="shared" si="2"/>
        <v>1281.6792000000005</v>
      </c>
      <c r="G41" s="147">
        <f t="shared" si="3"/>
        <v>8027.3592000000026</v>
      </c>
      <c r="H41" s="502"/>
      <c r="I41" s="502"/>
      <c r="J41" s="502"/>
    </row>
    <row r="42" spans="2:10" s="151" customFormat="1" ht="24" customHeight="1" x14ac:dyDescent="0.25">
      <c r="B42" s="152" t="s">
        <v>448</v>
      </c>
      <c r="C42" s="91" t="s">
        <v>449</v>
      </c>
      <c r="D42" s="92" t="s">
        <v>450</v>
      </c>
      <c r="E42" s="146">
        <v>15161.985000000001</v>
      </c>
      <c r="F42" s="147">
        <f t="shared" si="2"/>
        <v>2880.7771500000003</v>
      </c>
      <c r="G42" s="147">
        <f t="shared" si="3"/>
        <v>18042.762150000002</v>
      </c>
      <c r="H42" s="502"/>
      <c r="I42" s="502"/>
      <c r="J42" s="502"/>
    </row>
    <row r="43" spans="2:10" s="151" customFormat="1" ht="24" customHeight="1" x14ac:dyDescent="0.25">
      <c r="B43" s="152" t="s">
        <v>451</v>
      </c>
      <c r="C43" s="91" t="s">
        <v>452</v>
      </c>
      <c r="D43" s="92" t="s">
        <v>453</v>
      </c>
      <c r="E43" s="146">
        <v>9355.5000000000036</v>
      </c>
      <c r="F43" s="147">
        <f t="shared" si="2"/>
        <v>1777.5450000000008</v>
      </c>
      <c r="G43" s="147">
        <f t="shared" si="3"/>
        <v>11133.045000000004</v>
      </c>
      <c r="H43" s="502"/>
      <c r="I43" s="502"/>
      <c r="J43" s="502"/>
    </row>
    <row r="44" spans="2:10" s="151" customFormat="1" ht="24" customHeight="1" x14ac:dyDescent="0.25">
      <c r="B44" s="152" t="s">
        <v>454</v>
      </c>
      <c r="C44" s="91" t="s">
        <v>455</v>
      </c>
      <c r="D44" s="161" t="s">
        <v>456</v>
      </c>
      <c r="E44" s="146">
        <v>11646.250000000004</v>
      </c>
      <c r="F44" s="147">
        <f t="shared" si="2"/>
        <v>2212.7875000000008</v>
      </c>
      <c r="G44" s="147">
        <f t="shared" si="3"/>
        <v>13859.037500000004</v>
      </c>
      <c r="H44" s="502"/>
      <c r="I44" s="502"/>
      <c r="J44" s="502"/>
    </row>
    <row r="45" spans="2:10" s="151" customFormat="1" ht="24" customHeight="1" x14ac:dyDescent="0.25">
      <c r="B45" s="152" t="s">
        <v>457</v>
      </c>
      <c r="C45" s="91" t="s">
        <v>458</v>
      </c>
      <c r="D45" s="162" t="s">
        <v>459</v>
      </c>
      <c r="E45" s="146">
        <v>11700</v>
      </c>
      <c r="F45" s="147">
        <f t="shared" si="2"/>
        <v>2223</v>
      </c>
      <c r="G45" s="147">
        <f t="shared" si="3"/>
        <v>13923</v>
      </c>
      <c r="H45" s="502"/>
      <c r="I45" s="502"/>
      <c r="J45" s="502"/>
    </row>
    <row r="46" spans="2:10" s="151" customFormat="1" ht="24" customHeight="1" x14ac:dyDescent="0.25">
      <c r="B46" s="152" t="s">
        <v>460</v>
      </c>
      <c r="C46" s="91" t="s">
        <v>461</v>
      </c>
      <c r="D46" s="162"/>
      <c r="E46" s="146">
        <v>7425</v>
      </c>
      <c r="F46" s="147">
        <f t="shared" si="2"/>
        <v>1410.75</v>
      </c>
      <c r="G46" s="147">
        <f t="shared" si="3"/>
        <v>8835.75</v>
      </c>
      <c r="H46" s="502"/>
      <c r="I46" s="502"/>
      <c r="J46" s="502"/>
    </row>
    <row r="47" spans="2:10" s="151" customFormat="1" ht="24" customHeight="1" x14ac:dyDescent="0.25">
      <c r="B47" s="152" t="s">
        <v>303</v>
      </c>
      <c r="C47" s="91" t="s">
        <v>462</v>
      </c>
      <c r="D47" s="162"/>
      <c r="E47" s="146">
        <v>9212.5</v>
      </c>
      <c r="F47" s="147">
        <f t="shared" si="2"/>
        <v>1750.375</v>
      </c>
      <c r="G47" s="147">
        <f t="shared" si="3"/>
        <v>10962.875</v>
      </c>
      <c r="H47" s="502"/>
      <c r="I47" s="502"/>
      <c r="J47" s="502"/>
    </row>
    <row r="48" spans="2:10" s="151" customFormat="1" ht="24" customHeight="1" x14ac:dyDescent="0.25">
      <c r="B48" s="152" t="s">
        <v>248</v>
      </c>
      <c r="C48" s="91" t="s">
        <v>463</v>
      </c>
      <c r="D48" s="161" t="s">
        <v>464</v>
      </c>
      <c r="E48" s="146">
        <v>15578.75</v>
      </c>
      <c r="F48" s="147">
        <f t="shared" si="2"/>
        <v>2959.9625000000001</v>
      </c>
      <c r="G48" s="147">
        <f t="shared" si="3"/>
        <v>18538.712500000001</v>
      </c>
      <c r="H48" s="502"/>
      <c r="I48" s="502"/>
      <c r="J48" s="502"/>
    </row>
    <row r="49" spans="1:11" s="151" customFormat="1" ht="24" customHeight="1" x14ac:dyDescent="0.25">
      <c r="B49" s="152" t="s">
        <v>465</v>
      </c>
      <c r="C49" s="91" t="s">
        <v>466</v>
      </c>
      <c r="D49" s="93" t="s">
        <v>467</v>
      </c>
      <c r="E49" s="146">
        <v>15427.5</v>
      </c>
      <c r="F49" s="147">
        <f t="shared" si="2"/>
        <v>2931.2249999999999</v>
      </c>
      <c r="G49" s="147">
        <f t="shared" si="3"/>
        <v>18358.724999999999</v>
      </c>
      <c r="H49" s="502"/>
      <c r="I49" s="502"/>
      <c r="J49" s="502"/>
    </row>
    <row r="50" spans="1:11" s="151" customFormat="1" ht="24" customHeight="1" x14ac:dyDescent="0.25">
      <c r="B50" s="152" t="s">
        <v>468</v>
      </c>
      <c r="C50" s="91" t="s">
        <v>469</v>
      </c>
      <c r="D50" s="93"/>
      <c r="E50" s="146">
        <v>14066.25</v>
      </c>
      <c r="F50" s="147">
        <f t="shared" si="2"/>
        <v>2672.5875000000001</v>
      </c>
      <c r="G50" s="147">
        <f t="shared" si="3"/>
        <v>16738.837500000001</v>
      </c>
      <c r="H50" s="502"/>
      <c r="I50" s="502"/>
      <c r="J50" s="502"/>
    </row>
    <row r="51" spans="1:11" s="151" customFormat="1" ht="24" customHeight="1" x14ac:dyDescent="0.25">
      <c r="B51" s="152" t="s">
        <v>470</v>
      </c>
      <c r="C51" s="155" t="s">
        <v>471</v>
      </c>
      <c r="D51" s="159" t="s">
        <v>472</v>
      </c>
      <c r="E51" s="146">
        <v>8223.1200000000026</v>
      </c>
      <c r="F51" s="147">
        <f t="shared" si="2"/>
        <v>1562.3928000000005</v>
      </c>
      <c r="G51" s="147">
        <f t="shared" si="3"/>
        <v>9785.5128000000041</v>
      </c>
      <c r="H51" s="502"/>
      <c r="I51" s="502"/>
      <c r="J51" s="502"/>
    </row>
    <row r="52" spans="1:11" s="151" customFormat="1" ht="24" customHeight="1" x14ac:dyDescent="0.25">
      <c r="B52" s="152" t="s">
        <v>473</v>
      </c>
      <c r="C52" s="155" t="s">
        <v>474</v>
      </c>
      <c r="D52" s="163" t="s">
        <v>473</v>
      </c>
      <c r="E52" s="146">
        <v>19273.545000000006</v>
      </c>
      <c r="F52" s="147">
        <f t="shared" si="2"/>
        <v>3661.9735500000011</v>
      </c>
      <c r="G52" s="147">
        <f t="shared" si="3"/>
        <v>22935.518550000008</v>
      </c>
      <c r="H52" s="502"/>
      <c r="I52" s="502"/>
      <c r="J52" s="502"/>
    </row>
    <row r="53" spans="1:11" s="137" customFormat="1" ht="34.5" customHeight="1" x14ac:dyDescent="0.25">
      <c r="B53" s="139"/>
      <c r="E53" s="497" t="s">
        <v>477</v>
      </c>
      <c r="F53" s="497"/>
      <c r="G53" s="497"/>
      <c r="H53" s="503" t="s">
        <v>476</v>
      </c>
      <c r="I53" s="504"/>
      <c r="J53" s="505"/>
    </row>
    <row r="54" spans="1:11" s="122" customFormat="1" x14ac:dyDescent="0.25"/>
    <row r="55" spans="1:11" s="122" customFormat="1" x14ac:dyDescent="0.25"/>
    <row r="56" spans="1:11" s="122" customFormat="1" x14ac:dyDescent="0.25"/>
    <row r="57" spans="1:11" s="122" customFormat="1" x14ac:dyDescent="0.25">
      <c r="A57" s="501" t="s">
        <v>486</v>
      </c>
      <c r="B57" s="501"/>
      <c r="C57" s="501"/>
      <c r="D57" s="501"/>
      <c r="E57" s="501"/>
      <c r="F57" s="501"/>
      <c r="G57" s="124"/>
      <c r="H57" s="124"/>
      <c r="I57" s="124"/>
      <c r="J57" s="124"/>
      <c r="K57" s="124"/>
    </row>
    <row r="58" spans="1:11" s="122" customFormat="1" x14ac:dyDescent="0.25">
      <c r="A58" s="164"/>
      <c r="B58" s="164"/>
      <c r="C58" s="164"/>
      <c r="D58" s="164"/>
      <c r="E58" s="164"/>
      <c r="F58" s="164"/>
    </row>
    <row r="59" spans="1:11" s="122" customFormat="1" ht="31.5" x14ac:dyDescent="0.25">
      <c r="A59" s="124"/>
      <c r="B59" s="124"/>
      <c r="C59" s="124"/>
      <c r="D59" s="124"/>
      <c r="E59" s="124"/>
      <c r="F59" s="3" t="s">
        <v>487</v>
      </c>
      <c r="G59" s="1" t="s">
        <v>2</v>
      </c>
      <c r="H59" s="2" t="s">
        <v>3</v>
      </c>
      <c r="I59" s="3" t="s">
        <v>42</v>
      </c>
      <c r="J59" s="1" t="s">
        <v>2</v>
      </c>
      <c r="K59" s="2" t="s">
        <v>3</v>
      </c>
    </row>
    <row r="60" spans="1:11" s="122" customFormat="1" ht="15.75" x14ac:dyDescent="0.25">
      <c r="A60" s="75" t="s">
        <v>343</v>
      </c>
      <c r="B60" s="76" t="s">
        <v>177</v>
      </c>
      <c r="C60" s="77" t="s">
        <v>345</v>
      </c>
      <c r="D60" s="77" t="s">
        <v>63</v>
      </c>
      <c r="E60" s="76" t="s">
        <v>344</v>
      </c>
      <c r="F60" s="493" t="s">
        <v>43</v>
      </c>
      <c r="G60" s="494"/>
      <c r="H60" s="495"/>
      <c r="I60" s="493" t="s">
        <v>475</v>
      </c>
      <c r="J60" s="494"/>
      <c r="K60" s="495"/>
    </row>
    <row r="61" spans="1:11" s="122" customFormat="1" x14ac:dyDescent="0.25">
      <c r="A61" s="165" t="s">
        <v>49</v>
      </c>
      <c r="B61" s="166" t="s">
        <v>346</v>
      </c>
      <c r="C61" s="167" t="s">
        <v>69</v>
      </c>
      <c r="D61" s="167" t="s">
        <v>347</v>
      </c>
      <c r="E61" s="167" t="s">
        <v>348</v>
      </c>
      <c r="F61" s="78">
        <f>1350000/0.9</f>
        <v>1500000</v>
      </c>
      <c r="G61" s="78">
        <f>F61*19%</f>
        <v>285000</v>
      </c>
      <c r="H61" s="78">
        <f>SUM(F61:G61)</f>
        <v>1785000</v>
      </c>
      <c r="I61" s="498">
        <v>9906061</v>
      </c>
      <c r="J61" s="498">
        <f>I61*19%</f>
        <v>1882151.59</v>
      </c>
      <c r="K61" s="498">
        <f>SUM(I61:J67)</f>
        <v>11788212.59</v>
      </c>
    </row>
    <row r="62" spans="1:11" s="122" customFormat="1" x14ac:dyDescent="0.25">
      <c r="A62" s="79" t="s">
        <v>46</v>
      </c>
      <c r="B62" s="168" t="s">
        <v>349</v>
      </c>
      <c r="C62" s="169" t="s">
        <v>350</v>
      </c>
      <c r="D62" s="170" t="s">
        <v>351</v>
      </c>
      <c r="E62" s="171" t="s">
        <v>348</v>
      </c>
      <c r="F62" s="78">
        <f>2100000/0.9</f>
        <v>2333333.3333333335</v>
      </c>
      <c r="G62" s="78">
        <f t="shared" ref="G62:G67" si="4">F62*19%</f>
        <v>443333.33333333337</v>
      </c>
      <c r="H62" s="78">
        <f t="shared" ref="H62:H67" si="5">SUM(F62:G62)</f>
        <v>2776666.666666667</v>
      </c>
      <c r="I62" s="499"/>
      <c r="J62" s="499"/>
      <c r="K62" s="499"/>
    </row>
    <row r="63" spans="1:11" s="122" customFormat="1" x14ac:dyDescent="0.25">
      <c r="A63" s="79" t="s">
        <v>50</v>
      </c>
      <c r="B63" s="80" t="s">
        <v>352</v>
      </c>
      <c r="C63" s="81" t="s">
        <v>69</v>
      </c>
      <c r="D63" s="82" t="s">
        <v>353</v>
      </c>
      <c r="E63" s="81" t="s">
        <v>348</v>
      </c>
      <c r="F63" s="78">
        <f>1100000/0.9</f>
        <v>1222222.2222222222</v>
      </c>
      <c r="G63" s="78">
        <f t="shared" si="4"/>
        <v>232222.22222222222</v>
      </c>
      <c r="H63" s="78">
        <f t="shared" si="5"/>
        <v>1454444.4444444445</v>
      </c>
      <c r="I63" s="499"/>
      <c r="J63" s="499"/>
      <c r="K63" s="499"/>
    </row>
    <row r="64" spans="1:11" s="122" customFormat="1" x14ac:dyDescent="0.25">
      <c r="A64" s="83" t="s">
        <v>354</v>
      </c>
      <c r="B64" s="172" t="s">
        <v>355</v>
      </c>
      <c r="C64" s="173" t="s">
        <v>356</v>
      </c>
      <c r="D64" s="173" t="s">
        <v>357</v>
      </c>
      <c r="E64" s="173" t="s">
        <v>348</v>
      </c>
      <c r="F64" s="78">
        <f>1200000/0.9</f>
        <v>1333333.3333333333</v>
      </c>
      <c r="G64" s="78">
        <f t="shared" si="4"/>
        <v>253333.33333333331</v>
      </c>
      <c r="H64" s="78">
        <f t="shared" si="5"/>
        <v>1586666.6666666665</v>
      </c>
      <c r="I64" s="499"/>
      <c r="J64" s="499"/>
      <c r="K64" s="499"/>
    </row>
    <row r="65" spans="1:11" s="122" customFormat="1" x14ac:dyDescent="0.25">
      <c r="A65" s="83" t="s">
        <v>358</v>
      </c>
      <c r="B65" s="84" t="s">
        <v>127</v>
      </c>
      <c r="C65" s="85" t="s">
        <v>350</v>
      </c>
      <c r="D65" s="86" t="s">
        <v>359</v>
      </c>
      <c r="E65" s="173" t="s">
        <v>348</v>
      </c>
      <c r="F65" s="78">
        <f>1750000/0.9</f>
        <v>1944444.4444444445</v>
      </c>
      <c r="G65" s="78">
        <f t="shared" si="4"/>
        <v>369444.44444444444</v>
      </c>
      <c r="H65" s="78">
        <f t="shared" si="5"/>
        <v>2313888.888888889</v>
      </c>
      <c r="I65" s="499"/>
      <c r="J65" s="499"/>
      <c r="K65" s="499"/>
    </row>
    <row r="66" spans="1:11" s="122" customFormat="1" x14ac:dyDescent="0.25">
      <c r="A66" s="83" t="s">
        <v>51</v>
      </c>
      <c r="B66" s="87" t="s">
        <v>360</v>
      </c>
      <c r="C66" s="88" t="s">
        <v>356</v>
      </c>
      <c r="D66" s="89" t="s">
        <v>361</v>
      </c>
      <c r="E66" s="88" t="s">
        <v>348</v>
      </c>
      <c r="F66" s="78">
        <f>250000/0.9</f>
        <v>277777.77777777775</v>
      </c>
      <c r="G66" s="78">
        <f t="shared" si="4"/>
        <v>52777.777777777774</v>
      </c>
      <c r="H66" s="78">
        <f t="shared" si="5"/>
        <v>330555.5555555555</v>
      </c>
      <c r="I66" s="499"/>
      <c r="J66" s="499"/>
      <c r="K66" s="499"/>
    </row>
    <row r="67" spans="1:11" s="122" customFormat="1" x14ac:dyDescent="0.25">
      <c r="A67" s="83" t="s">
        <v>362</v>
      </c>
      <c r="B67" s="90"/>
      <c r="C67" s="90" t="s">
        <v>356</v>
      </c>
      <c r="D67" s="90" t="s">
        <v>363</v>
      </c>
      <c r="E67" s="90"/>
      <c r="F67" s="174">
        <v>1498000</v>
      </c>
      <c r="G67" s="78">
        <f t="shared" si="4"/>
        <v>284620</v>
      </c>
      <c r="H67" s="78">
        <f t="shared" si="5"/>
        <v>1782620</v>
      </c>
      <c r="I67" s="500"/>
      <c r="J67" s="500"/>
      <c r="K67" s="500"/>
    </row>
    <row r="68" spans="1:11" s="122" customFormat="1" x14ac:dyDescent="0.25">
      <c r="A68" s="175"/>
      <c r="B68" s="175"/>
      <c r="C68" s="175"/>
      <c r="D68" s="175"/>
      <c r="E68" s="175"/>
      <c r="F68" s="497" t="s">
        <v>477</v>
      </c>
      <c r="G68" s="497"/>
      <c r="H68" s="497"/>
      <c r="I68" s="506" t="s">
        <v>476</v>
      </c>
      <c r="J68" s="506"/>
      <c r="K68" s="506"/>
    </row>
    <row r="69" spans="1:11" s="122" customFormat="1" x14ac:dyDescent="0.25"/>
    <row r="70" spans="1:11" s="122" customFormat="1" x14ac:dyDescent="0.25"/>
    <row r="71" spans="1:11" s="122" customFormat="1" x14ac:dyDescent="0.25"/>
    <row r="72" spans="1:11" s="122" customFormat="1" x14ac:dyDescent="0.25">
      <c r="A72" s="501" t="s">
        <v>52</v>
      </c>
      <c r="B72" s="501"/>
      <c r="C72" s="124"/>
      <c r="D72" s="124"/>
      <c r="E72" s="124"/>
      <c r="F72" s="124"/>
      <c r="G72" s="124"/>
      <c r="H72" s="124"/>
    </row>
    <row r="73" spans="1:11" s="122" customFormat="1" x14ac:dyDescent="0.25">
      <c r="A73" s="176"/>
      <c r="B73" s="176"/>
      <c r="C73" s="176"/>
      <c r="D73" s="124"/>
      <c r="E73" s="124"/>
      <c r="F73" s="124"/>
      <c r="G73" s="124"/>
      <c r="H73" s="124"/>
    </row>
    <row r="74" spans="1:11" s="122" customFormat="1" x14ac:dyDescent="0.25">
      <c r="A74" s="176"/>
      <c r="B74" s="176"/>
      <c r="C74" s="176"/>
      <c r="D74" s="124"/>
      <c r="E74" s="124"/>
      <c r="F74" s="124"/>
      <c r="G74" s="124"/>
      <c r="H74" s="124"/>
    </row>
    <row r="75" spans="1:11" s="122" customFormat="1" ht="31.5" x14ac:dyDescent="0.25">
      <c r="A75" s="124"/>
      <c r="B75" s="124"/>
      <c r="C75" s="3" t="s">
        <v>487</v>
      </c>
      <c r="D75" s="1" t="s">
        <v>2</v>
      </c>
      <c r="E75" s="2" t="s">
        <v>3</v>
      </c>
      <c r="F75" s="3" t="s">
        <v>42</v>
      </c>
      <c r="G75" s="1" t="s">
        <v>2</v>
      </c>
      <c r="H75" s="2" t="s">
        <v>3</v>
      </c>
    </row>
    <row r="76" spans="1:11" s="122" customFormat="1" ht="15.75" x14ac:dyDescent="0.25">
      <c r="A76" s="177" t="s">
        <v>364</v>
      </c>
      <c r="B76" s="177" t="s">
        <v>343</v>
      </c>
      <c r="C76" s="493" t="s">
        <v>43</v>
      </c>
      <c r="D76" s="494"/>
      <c r="E76" s="495"/>
      <c r="F76" s="493" t="s">
        <v>475</v>
      </c>
      <c r="G76" s="494"/>
      <c r="H76" s="495"/>
    </row>
    <row r="77" spans="1:11" s="122" customFormat="1" x14ac:dyDescent="0.25">
      <c r="A77" s="178" t="s">
        <v>365</v>
      </c>
      <c r="B77" s="178" t="s">
        <v>366</v>
      </c>
      <c r="C77" s="179">
        <v>2575260</v>
      </c>
      <c r="D77" s="94">
        <f>C77*19%</f>
        <v>489299.4</v>
      </c>
      <c r="E77" s="94">
        <f>SUM(C77:D77)</f>
        <v>3064559.4</v>
      </c>
      <c r="F77" s="507">
        <v>7384615.384615385</v>
      </c>
      <c r="G77" s="507">
        <f>F77*19%</f>
        <v>1403076.9230769232</v>
      </c>
      <c r="H77" s="510">
        <f>SUM(F77:G77)</f>
        <v>8787692.307692308</v>
      </c>
    </row>
    <row r="78" spans="1:11" s="122" customFormat="1" x14ac:dyDescent="0.25">
      <c r="A78" s="178" t="s">
        <v>367</v>
      </c>
      <c r="B78" s="178" t="s">
        <v>366</v>
      </c>
      <c r="C78" s="179">
        <v>2060208</v>
      </c>
      <c r="D78" s="94">
        <f>C78*19%</f>
        <v>391439.52</v>
      </c>
      <c r="E78" s="94">
        <f>SUM(C78:D78)</f>
        <v>2451647.52</v>
      </c>
      <c r="F78" s="508"/>
      <c r="G78" s="508"/>
      <c r="H78" s="510"/>
    </row>
    <row r="79" spans="1:11" s="122" customFormat="1" x14ac:dyDescent="0.25">
      <c r="A79" s="178" t="s">
        <v>368</v>
      </c>
      <c r="B79" s="178" t="s">
        <v>366</v>
      </c>
      <c r="C79" s="179">
        <v>2060208</v>
      </c>
      <c r="D79" s="94">
        <f>C79*19%</f>
        <v>391439.52</v>
      </c>
      <c r="E79" s="94">
        <f>SUM(C79:D79)</f>
        <v>2451647.52</v>
      </c>
      <c r="F79" s="509"/>
      <c r="G79" s="509"/>
      <c r="H79" s="510"/>
    </row>
    <row r="80" spans="1:11" s="122" customFormat="1" x14ac:dyDescent="0.25">
      <c r="A80" s="124"/>
      <c r="B80" s="124"/>
      <c r="C80" s="497" t="s">
        <v>477</v>
      </c>
      <c r="D80" s="497"/>
      <c r="E80" s="497"/>
      <c r="F80" s="506" t="s">
        <v>476</v>
      </c>
      <c r="G80" s="506"/>
      <c r="H80" s="506"/>
    </row>
    <row r="81" spans="1:11" s="122" customFormat="1" x14ac:dyDescent="0.25"/>
    <row r="82" spans="1:11" s="122" customFormat="1" x14ac:dyDescent="0.25"/>
    <row r="83" spans="1:11" s="122" customFormat="1" x14ac:dyDescent="0.25"/>
    <row r="84" spans="1:11" ht="37.5" customHeight="1" x14ac:dyDescent="0.25">
      <c r="A84" s="501" t="s">
        <v>478</v>
      </c>
      <c r="B84" s="501" t="s">
        <v>478</v>
      </c>
    </row>
    <row r="85" spans="1:11" ht="41.25" customHeight="1" x14ac:dyDescent="0.25">
      <c r="F85" s="3" t="s">
        <v>487</v>
      </c>
      <c r="G85" s="1" t="s">
        <v>2</v>
      </c>
      <c r="H85" s="2" t="s">
        <v>3</v>
      </c>
      <c r="I85" s="3" t="s">
        <v>42</v>
      </c>
      <c r="J85" s="1" t="s">
        <v>2</v>
      </c>
      <c r="K85" s="2" t="s">
        <v>3</v>
      </c>
    </row>
    <row r="86" spans="1:11" ht="15.75" x14ac:dyDescent="0.25">
      <c r="A86" s="180" t="s">
        <v>364</v>
      </c>
      <c r="B86" s="180" t="s">
        <v>369</v>
      </c>
      <c r="C86" s="180" t="s">
        <v>370</v>
      </c>
      <c r="D86" s="180" t="s">
        <v>371</v>
      </c>
      <c r="E86" s="180" t="s">
        <v>53</v>
      </c>
      <c r="F86" s="511" t="s">
        <v>43</v>
      </c>
      <c r="G86" s="512"/>
      <c r="H86" s="513"/>
      <c r="I86" s="511" t="s">
        <v>475</v>
      </c>
      <c r="J86" s="512"/>
      <c r="K86" s="513"/>
    </row>
    <row r="87" spans="1:11" ht="62.25" customHeight="1" x14ac:dyDescent="0.25">
      <c r="A87" s="181" t="s">
        <v>365</v>
      </c>
      <c r="B87" s="182" t="s">
        <v>479</v>
      </c>
      <c r="C87" s="183" t="s">
        <v>372</v>
      </c>
      <c r="D87" s="184" t="s">
        <v>373</v>
      </c>
      <c r="E87" s="181" t="s">
        <v>374</v>
      </c>
      <c r="F87" s="185">
        <v>10859860</v>
      </c>
      <c r="G87" s="185">
        <f>F87*19%</f>
        <v>2063373.4000000001</v>
      </c>
      <c r="H87" s="185">
        <f>SUM(F87:G87)</f>
        <v>12923233.4</v>
      </c>
      <c r="I87" s="514">
        <v>26000000</v>
      </c>
      <c r="J87" s="514">
        <f>I87*19%</f>
        <v>4940000</v>
      </c>
      <c r="K87" s="514">
        <f>SUM(I87:J87)</f>
        <v>30940000</v>
      </c>
    </row>
    <row r="88" spans="1:11" ht="63.75" customHeight="1" x14ac:dyDescent="0.25">
      <c r="A88" s="181" t="s">
        <v>368</v>
      </c>
      <c r="B88" s="182" t="s">
        <v>480</v>
      </c>
      <c r="C88" s="183" t="s">
        <v>375</v>
      </c>
      <c r="D88" s="184" t="s">
        <v>376</v>
      </c>
      <c r="E88" s="181" t="s">
        <v>374</v>
      </c>
      <c r="F88" s="185">
        <v>8771520</v>
      </c>
      <c r="G88" s="185">
        <f>F88*19%</f>
        <v>1666588.8</v>
      </c>
      <c r="H88" s="185">
        <f>SUM(F88:G88)</f>
        <v>10438108.800000001</v>
      </c>
      <c r="I88" s="515"/>
      <c r="J88" s="515"/>
      <c r="K88" s="515"/>
    </row>
    <row r="89" spans="1:11" ht="75" customHeight="1" x14ac:dyDescent="0.25">
      <c r="A89" s="181" t="s">
        <v>367</v>
      </c>
      <c r="B89" s="183" t="s">
        <v>377</v>
      </c>
      <c r="C89" s="183" t="s">
        <v>378</v>
      </c>
      <c r="D89" s="186" t="s">
        <v>481</v>
      </c>
      <c r="E89" s="181" t="s">
        <v>374</v>
      </c>
      <c r="F89" s="185">
        <v>8364000</v>
      </c>
      <c r="G89" s="185">
        <f>F89*19%</f>
        <v>1589160</v>
      </c>
      <c r="H89" s="185">
        <f>SUM(F89:G89)</f>
        <v>9953160</v>
      </c>
      <c r="I89" s="516"/>
      <c r="J89" s="516"/>
      <c r="K89" s="516"/>
    </row>
    <row r="90" spans="1:11" x14ac:dyDescent="0.25">
      <c r="F90" s="517" t="s">
        <v>477</v>
      </c>
      <c r="G90" s="518"/>
      <c r="H90" s="519"/>
      <c r="I90" s="503" t="s">
        <v>476</v>
      </c>
      <c r="J90" s="504"/>
      <c r="K90" s="505"/>
    </row>
    <row r="91" spans="1:11" s="122" customFormat="1" x14ac:dyDescent="0.25"/>
    <row r="92" spans="1:11" s="122" customFormat="1" x14ac:dyDescent="0.25">
      <c r="A92" s="501" t="s">
        <v>488</v>
      </c>
      <c r="B92" s="501" t="s">
        <v>478</v>
      </c>
    </row>
    <row r="93" spans="1:11" s="122" customFormat="1" x14ac:dyDescent="0.25"/>
    <row r="94" spans="1:11" s="122" customFormat="1" x14ac:dyDescent="0.25">
      <c r="A94" s="124"/>
      <c r="B94" s="124"/>
      <c r="C94" s="124"/>
      <c r="D94" s="124"/>
      <c r="E94" s="124"/>
      <c r="F94" s="124"/>
      <c r="G94" s="124"/>
      <c r="H94" s="124"/>
      <c r="I94" s="124"/>
      <c r="J94" s="124"/>
    </row>
    <row r="95" spans="1:11" s="122" customFormat="1" ht="31.5" x14ac:dyDescent="0.25">
      <c r="A95" s="124"/>
      <c r="B95" s="124"/>
      <c r="C95" s="124"/>
      <c r="D95" s="124"/>
      <c r="E95" s="3" t="s">
        <v>487</v>
      </c>
      <c r="F95" s="1" t="s">
        <v>2</v>
      </c>
      <c r="G95" s="2" t="s">
        <v>3</v>
      </c>
      <c r="H95" s="3" t="s">
        <v>42</v>
      </c>
      <c r="I95" s="1" t="s">
        <v>2</v>
      </c>
      <c r="J95" s="2" t="s">
        <v>3</v>
      </c>
    </row>
    <row r="96" spans="1:11" s="122" customFormat="1" ht="45" x14ac:dyDescent="0.25">
      <c r="A96" s="180" t="s">
        <v>364</v>
      </c>
      <c r="B96" s="180" t="s">
        <v>369</v>
      </c>
      <c r="C96" s="180" t="s">
        <v>178</v>
      </c>
      <c r="D96" s="180" t="s">
        <v>379</v>
      </c>
      <c r="E96" s="511" t="s">
        <v>43</v>
      </c>
      <c r="F96" s="512"/>
      <c r="G96" s="513"/>
      <c r="H96" s="511" t="s">
        <v>475</v>
      </c>
      <c r="I96" s="512"/>
      <c r="J96" s="513"/>
    </row>
    <row r="97" spans="1:11" s="122" customFormat="1" ht="30" x14ac:dyDescent="0.25">
      <c r="A97" s="181" t="s">
        <v>365</v>
      </c>
      <c r="B97" s="183" t="s">
        <v>380</v>
      </c>
      <c r="C97" s="183" t="s">
        <v>381</v>
      </c>
      <c r="D97" s="379">
        <v>1</v>
      </c>
      <c r="E97" s="364">
        <v>6336899.9499999993</v>
      </c>
      <c r="F97" s="364">
        <f>E97*19%</f>
        <v>1204010.9904999998</v>
      </c>
      <c r="G97" s="364">
        <f>SUM(E97:F99)</f>
        <v>7540910.9404999986</v>
      </c>
      <c r="H97" s="364">
        <v>102000000</v>
      </c>
      <c r="I97" s="364">
        <v>6336899.9499999993</v>
      </c>
      <c r="J97" s="364">
        <v>6336899.9499999993</v>
      </c>
    </row>
    <row r="98" spans="1:11" s="122" customFormat="1" ht="30" x14ac:dyDescent="0.25">
      <c r="A98" s="181" t="s">
        <v>368</v>
      </c>
      <c r="B98" s="183" t="s">
        <v>382</v>
      </c>
      <c r="C98" s="183" t="s">
        <v>381</v>
      </c>
      <c r="D98" s="380"/>
      <c r="E98" s="365"/>
      <c r="F98" s="365"/>
      <c r="G98" s="365"/>
      <c r="H98" s="365"/>
      <c r="I98" s="365"/>
      <c r="J98" s="365"/>
    </row>
    <row r="99" spans="1:11" s="122" customFormat="1" ht="46.5" x14ac:dyDescent="0.25">
      <c r="A99" s="181" t="s">
        <v>367</v>
      </c>
      <c r="B99" s="183" t="s">
        <v>377</v>
      </c>
      <c r="C99" s="183" t="s">
        <v>381</v>
      </c>
      <c r="D99" s="381"/>
      <c r="E99" s="366"/>
      <c r="F99" s="366"/>
      <c r="G99" s="366"/>
      <c r="H99" s="366"/>
      <c r="I99" s="366"/>
      <c r="J99" s="366"/>
    </row>
    <row r="100" spans="1:11" s="122" customFormat="1" x14ac:dyDescent="0.25">
      <c r="A100" s="124"/>
      <c r="B100" s="124"/>
      <c r="C100" s="124"/>
      <c r="D100" s="124"/>
      <c r="E100" s="497" t="s">
        <v>477</v>
      </c>
      <c r="F100" s="497"/>
      <c r="G100" s="497"/>
      <c r="H100" s="503" t="s">
        <v>476</v>
      </c>
      <c r="I100" s="504"/>
      <c r="J100" s="505"/>
    </row>
    <row r="101" spans="1:11" s="122" customFormat="1" x14ac:dyDescent="0.25"/>
    <row r="102" spans="1:11" s="122" customFormat="1" x14ac:dyDescent="0.25"/>
    <row r="103" spans="1:11" s="122" customFormat="1" x14ac:dyDescent="0.25"/>
    <row r="104" spans="1:11" s="122" customFormat="1" x14ac:dyDescent="0.25">
      <c r="A104" s="501" t="s">
        <v>482</v>
      </c>
      <c r="B104" s="501"/>
      <c r="C104" s="124"/>
      <c r="D104" s="124"/>
      <c r="E104" s="124"/>
      <c r="F104" s="124"/>
      <c r="G104" s="124"/>
      <c r="H104" s="124"/>
      <c r="I104" s="124"/>
      <c r="J104" s="124"/>
      <c r="K104" s="124"/>
    </row>
    <row r="105" spans="1:11" s="122" customFormat="1" ht="31.5" x14ac:dyDescent="0.25">
      <c r="A105" s="124"/>
      <c r="B105" s="124"/>
      <c r="C105" s="124"/>
      <c r="D105" s="124"/>
      <c r="E105" s="124"/>
      <c r="F105" s="3" t="s">
        <v>487</v>
      </c>
      <c r="G105" s="1" t="s">
        <v>2</v>
      </c>
      <c r="H105" s="2" t="s">
        <v>3</v>
      </c>
      <c r="I105" s="3" t="s">
        <v>42</v>
      </c>
      <c r="J105" s="1" t="s">
        <v>2</v>
      </c>
      <c r="K105" s="2" t="s">
        <v>3</v>
      </c>
    </row>
    <row r="106" spans="1:11" s="122" customFormat="1" ht="30" x14ac:dyDescent="0.25">
      <c r="A106" s="187" t="s">
        <v>383</v>
      </c>
      <c r="B106" s="187" t="s">
        <v>384</v>
      </c>
      <c r="C106" s="187" t="s">
        <v>179</v>
      </c>
      <c r="D106" s="177" t="s">
        <v>385</v>
      </c>
      <c r="E106" s="177" t="s">
        <v>386</v>
      </c>
      <c r="F106" s="511" t="s">
        <v>43</v>
      </c>
      <c r="G106" s="512"/>
      <c r="H106" s="513"/>
      <c r="I106" s="511" t="s">
        <v>475</v>
      </c>
      <c r="J106" s="512"/>
      <c r="K106" s="513"/>
    </row>
    <row r="107" spans="1:11" s="122" customFormat="1" ht="15.75" x14ac:dyDescent="0.25">
      <c r="A107" s="178" t="s">
        <v>387</v>
      </c>
      <c r="B107" s="178" t="s">
        <v>388</v>
      </c>
      <c r="C107" s="188" t="s">
        <v>330</v>
      </c>
      <c r="D107" s="188">
        <v>28</v>
      </c>
      <c r="E107" s="188">
        <v>112</v>
      </c>
      <c r="F107" s="189">
        <v>3697500</v>
      </c>
      <c r="G107" s="189">
        <f>F107*19%</f>
        <v>702525</v>
      </c>
      <c r="H107" s="189">
        <f>SUM(F107:G107)</f>
        <v>4400025</v>
      </c>
      <c r="I107" s="189">
        <v>15200000</v>
      </c>
      <c r="J107" s="189">
        <f>I107*19%</f>
        <v>2888000</v>
      </c>
      <c r="K107" s="189">
        <f>SUM(I107:J107)</f>
        <v>18088000</v>
      </c>
    </row>
    <row r="108" spans="1:11" s="122" customFormat="1" ht="15.75" x14ac:dyDescent="0.25">
      <c r="A108" s="178" t="s">
        <v>368</v>
      </c>
      <c r="B108" s="178" t="s">
        <v>388</v>
      </c>
      <c r="C108" s="188" t="s">
        <v>330</v>
      </c>
      <c r="D108" s="188">
        <v>28</v>
      </c>
      <c r="E108" s="188">
        <v>112</v>
      </c>
      <c r="F108" s="189">
        <v>3697500</v>
      </c>
      <c r="G108" s="189">
        <f>F108*19%</f>
        <v>702525</v>
      </c>
      <c r="H108" s="189">
        <f>SUM(F108:G108)</f>
        <v>4400025</v>
      </c>
      <c r="I108" s="189">
        <v>15200000</v>
      </c>
      <c r="J108" s="189">
        <f>I108*19%</f>
        <v>2888000</v>
      </c>
      <c r="K108" s="189">
        <f>SUM(I108:J108)</f>
        <v>18088000</v>
      </c>
    </row>
    <row r="109" spans="1:11" s="122" customFormat="1" ht="15.75" x14ac:dyDescent="0.25">
      <c r="A109" s="178" t="s">
        <v>367</v>
      </c>
      <c r="B109" s="178" t="s">
        <v>388</v>
      </c>
      <c r="C109" s="188" t="s">
        <v>330</v>
      </c>
      <c r="D109" s="188">
        <v>28</v>
      </c>
      <c r="E109" s="188">
        <v>112</v>
      </c>
      <c r="F109" s="189">
        <v>3697500</v>
      </c>
      <c r="G109" s="189">
        <f>F109*19%</f>
        <v>702525</v>
      </c>
      <c r="H109" s="189">
        <f>SUM(F109:G109)</f>
        <v>4400025</v>
      </c>
      <c r="I109" s="189">
        <v>15200000</v>
      </c>
      <c r="J109" s="189">
        <f>I109*19%</f>
        <v>2888000</v>
      </c>
      <c r="K109" s="189">
        <f>SUM(I109:J109)</f>
        <v>18088000</v>
      </c>
    </row>
    <row r="110" spans="1:11" s="122" customFormat="1" x14ac:dyDescent="0.25">
      <c r="A110" s="124"/>
      <c r="B110" s="124"/>
      <c r="C110" s="124"/>
      <c r="D110" s="124"/>
      <c r="E110" s="124"/>
      <c r="F110" s="497" t="s">
        <v>477</v>
      </c>
      <c r="G110" s="497"/>
      <c r="H110" s="497"/>
      <c r="I110" s="503" t="s">
        <v>476</v>
      </c>
      <c r="J110" s="504"/>
      <c r="K110" s="505"/>
    </row>
    <row r="111" spans="1:11" s="122" customFormat="1" x14ac:dyDescent="0.25"/>
    <row r="112" spans="1:11" s="122" customFormat="1" x14ac:dyDescent="0.25"/>
    <row r="113" spans="1:10" ht="18" customHeight="1" x14ac:dyDescent="0.25">
      <c r="A113" s="501" t="s">
        <v>489</v>
      </c>
      <c r="B113" s="501"/>
    </row>
    <row r="114" spans="1:10" ht="15.75" x14ac:dyDescent="0.25">
      <c r="E114" s="3" t="s">
        <v>487</v>
      </c>
      <c r="F114" s="1" t="s">
        <v>2</v>
      </c>
      <c r="G114" s="2" t="s">
        <v>3</v>
      </c>
      <c r="H114" s="3" t="s">
        <v>42</v>
      </c>
      <c r="I114" s="1" t="s">
        <v>2</v>
      </c>
      <c r="J114" s="2" t="s">
        <v>3</v>
      </c>
    </row>
    <row r="115" spans="1:10" ht="31.5" customHeight="1" x14ac:dyDescent="0.25">
      <c r="A115" s="187" t="s">
        <v>389</v>
      </c>
      <c r="B115" s="187" t="s">
        <v>178</v>
      </c>
      <c r="C115" s="177" t="s">
        <v>390</v>
      </c>
      <c r="D115" s="187" t="s">
        <v>391</v>
      </c>
      <c r="E115" s="511" t="s">
        <v>43</v>
      </c>
      <c r="F115" s="512"/>
      <c r="G115" s="513"/>
      <c r="H115" s="511" t="s">
        <v>475</v>
      </c>
      <c r="I115" s="512"/>
      <c r="J115" s="513"/>
    </row>
    <row r="116" spans="1:10" ht="24" customHeight="1" x14ac:dyDescent="0.25">
      <c r="A116" s="178" t="s">
        <v>392</v>
      </c>
      <c r="B116" s="188" t="s">
        <v>393</v>
      </c>
      <c r="C116" s="188" t="s">
        <v>394</v>
      </c>
      <c r="D116" s="190">
        <v>150000</v>
      </c>
      <c r="E116" s="189">
        <v>16500000</v>
      </c>
      <c r="F116" s="191">
        <f>E116*19%</f>
        <v>3135000</v>
      </c>
      <c r="G116" s="191">
        <f>SUM(E116:F116)</f>
        <v>19635000</v>
      </c>
      <c r="H116" s="189">
        <v>28200000</v>
      </c>
      <c r="I116" s="191">
        <f>H116*19%</f>
        <v>5358000</v>
      </c>
      <c r="J116" s="191">
        <f>SUM(H116:I116)</f>
        <v>33558000</v>
      </c>
    </row>
    <row r="117" spans="1:10" ht="24" customHeight="1" x14ac:dyDescent="0.25">
      <c r="A117" s="178" t="s">
        <v>395</v>
      </c>
      <c r="B117" s="188" t="s">
        <v>393</v>
      </c>
      <c r="C117" s="188" t="s">
        <v>394</v>
      </c>
      <c r="D117" s="190">
        <v>100000</v>
      </c>
      <c r="E117" s="189">
        <v>12000000</v>
      </c>
      <c r="F117" s="191">
        <f>E117*19%</f>
        <v>2280000</v>
      </c>
      <c r="G117" s="191">
        <f>SUM(E117:F117)</f>
        <v>14280000</v>
      </c>
      <c r="H117" s="189">
        <v>18800000</v>
      </c>
      <c r="I117" s="191">
        <f>H117*19%</f>
        <v>3572000</v>
      </c>
      <c r="J117" s="191">
        <f>SUM(H117:I117)</f>
        <v>22372000</v>
      </c>
    </row>
    <row r="118" spans="1:10" ht="24" customHeight="1" x14ac:dyDescent="0.25">
      <c r="A118" s="178" t="s">
        <v>396</v>
      </c>
      <c r="B118" s="188" t="s">
        <v>393</v>
      </c>
      <c r="C118" s="188" t="s">
        <v>394</v>
      </c>
      <c r="D118" s="190">
        <v>150000</v>
      </c>
      <c r="E118" s="189">
        <v>16500000</v>
      </c>
      <c r="F118" s="191">
        <f>E118*19%</f>
        <v>3135000</v>
      </c>
      <c r="G118" s="191">
        <f>SUM(E118:F118)</f>
        <v>19635000</v>
      </c>
      <c r="H118" s="189">
        <v>28200000</v>
      </c>
      <c r="I118" s="191">
        <f>H118*19%</f>
        <v>5358000</v>
      </c>
      <c r="J118" s="191">
        <f>SUM(H118:I118)</f>
        <v>33558000</v>
      </c>
    </row>
    <row r="119" spans="1:10" s="122" customFormat="1" x14ac:dyDescent="0.25"/>
    <row r="120" spans="1:10" s="122" customFormat="1" x14ac:dyDescent="0.25"/>
    <row r="121" spans="1:10" s="122" customFormat="1" x14ac:dyDescent="0.25"/>
    <row r="122" spans="1:10" s="122" customFormat="1" x14ac:dyDescent="0.25"/>
    <row r="123" spans="1:10" s="122" customFormat="1" x14ac:dyDescent="0.25"/>
    <row r="124" spans="1:10" s="122" customFormat="1" x14ac:dyDescent="0.25"/>
    <row r="125" spans="1:10" s="122" customFormat="1" x14ac:dyDescent="0.25"/>
    <row r="126" spans="1:10" s="122" customFormat="1" x14ac:dyDescent="0.25"/>
    <row r="127" spans="1:10" s="122" customFormat="1" x14ac:dyDescent="0.25"/>
    <row r="128" spans="1:10" s="122" customFormat="1" x14ac:dyDescent="0.25"/>
    <row r="129" s="122" customFormat="1" x14ac:dyDescent="0.25"/>
    <row r="130" s="122" customFormat="1" x14ac:dyDescent="0.25"/>
    <row r="131" s="122" customFormat="1" x14ac:dyDescent="0.25"/>
    <row r="132" s="122" customFormat="1" x14ac:dyDescent="0.25"/>
    <row r="133" s="122" customFormat="1" x14ac:dyDescent="0.25"/>
    <row r="134" s="122" customFormat="1" x14ac:dyDescent="0.25"/>
    <row r="135" s="122" customFormat="1" x14ac:dyDescent="0.25"/>
    <row r="136" s="122" customFormat="1" x14ac:dyDescent="0.25"/>
    <row r="137" s="122" customFormat="1" x14ac:dyDescent="0.25"/>
    <row r="138" s="122" customFormat="1" x14ac:dyDescent="0.25"/>
    <row r="139" s="122" customFormat="1" x14ac:dyDescent="0.25"/>
    <row r="140" s="122" customFormat="1" x14ac:dyDescent="0.25"/>
    <row r="141" s="122" customFormat="1" x14ac:dyDescent="0.25"/>
    <row r="142" s="122" customFormat="1" x14ac:dyDescent="0.25"/>
    <row r="143" s="122" customFormat="1" x14ac:dyDescent="0.25"/>
    <row r="144" s="122" customFormat="1" x14ac:dyDescent="0.25"/>
    <row r="145" s="122" customFormat="1" x14ac:dyDescent="0.25"/>
    <row r="146" s="122" customFormat="1" x14ac:dyDescent="0.25"/>
    <row r="147" s="122" customFormat="1" x14ac:dyDescent="0.25"/>
    <row r="148" s="122" customFormat="1" x14ac:dyDescent="0.25"/>
    <row r="149" s="122" customFormat="1" x14ac:dyDescent="0.25"/>
    <row r="150" s="122" customFormat="1" x14ac:dyDescent="0.25"/>
    <row r="151" s="122" customFormat="1" x14ac:dyDescent="0.25"/>
    <row r="152" s="122" customFormat="1" x14ac:dyDescent="0.25"/>
    <row r="153" s="122" customFormat="1" x14ac:dyDescent="0.25"/>
    <row r="154" s="122" customFormat="1" x14ac:dyDescent="0.25"/>
    <row r="155" s="122" customFormat="1" x14ac:dyDescent="0.25"/>
    <row r="156" s="122" customFormat="1" x14ac:dyDescent="0.25"/>
    <row r="157" s="122" customFormat="1" x14ac:dyDescent="0.25"/>
    <row r="158" s="122" customFormat="1" x14ac:dyDescent="0.25"/>
    <row r="159" s="122" customFormat="1" x14ac:dyDescent="0.25"/>
    <row r="160" s="122" customFormat="1" x14ac:dyDescent="0.25"/>
    <row r="161" s="122" customFormat="1" x14ac:dyDescent="0.25"/>
    <row r="162" s="122" customFormat="1" x14ac:dyDescent="0.25"/>
    <row r="163" s="122" customFormat="1" x14ac:dyDescent="0.25"/>
    <row r="164" s="122" customFormat="1" x14ac:dyDescent="0.25"/>
    <row r="165" s="122" customFormat="1" x14ac:dyDescent="0.25"/>
    <row r="166" s="122" customFormat="1" x14ac:dyDescent="0.25"/>
    <row r="167" s="122" customFormat="1" x14ac:dyDescent="0.25"/>
    <row r="168" s="122" customFormat="1" x14ac:dyDescent="0.25"/>
    <row r="169" s="122" customFormat="1" x14ac:dyDescent="0.25"/>
    <row r="170" s="122" customFormat="1" x14ac:dyDescent="0.25"/>
    <row r="171" s="122" customFormat="1" x14ac:dyDescent="0.25"/>
    <row r="172" s="122" customFormat="1" x14ac:dyDescent="0.25"/>
    <row r="173" s="122" customFormat="1" x14ac:dyDescent="0.25"/>
    <row r="174" s="122" customFormat="1" x14ac:dyDescent="0.25"/>
    <row r="175" s="122" customFormat="1" x14ac:dyDescent="0.25"/>
    <row r="176" s="122" customFormat="1" x14ac:dyDescent="0.25"/>
    <row r="177" s="122" customFormat="1" x14ac:dyDescent="0.25"/>
    <row r="178" s="122" customFormat="1" x14ac:dyDescent="0.25"/>
    <row r="179" s="122" customFormat="1" x14ac:dyDescent="0.25"/>
    <row r="180" s="122" customFormat="1" x14ac:dyDescent="0.25"/>
    <row r="181" s="122" customFormat="1" x14ac:dyDescent="0.25"/>
    <row r="182" s="122" customFormat="1" x14ac:dyDescent="0.25"/>
    <row r="183" s="122" customFormat="1" x14ac:dyDescent="0.25"/>
    <row r="184" s="122" customFormat="1" x14ac:dyDescent="0.25"/>
    <row r="185" s="122" customFormat="1" x14ac:dyDescent="0.25"/>
    <row r="186" s="122" customFormat="1" x14ac:dyDescent="0.25"/>
    <row r="187" s="122" customFormat="1" x14ac:dyDescent="0.25"/>
    <row r="188" s="122" customFormat="1" x14ac:dyDescent="0.25"/>
    <row r="189" s="122" customFormat="1" x14ac:dyDescent="0.25"/>
    <row r="190" s="122" customFormat="1" x14ac:dyDescent="0.25"/>
    <row r="191" s="122" customFormat="1" x14ac:dyDescent="0.25"/>
    <row r="192" s="122" customFormat="1" x14ac:dyDescent="0.25"/>
    <row r="193" s="122" customFormat="1" x14ac:dyDescent="0.25"/>
    <row r="194" s="122" customFormat="1" x14ac:dyDescent="0.25"/>
    <row r="195" s="122" customFormat="1" x14ac:dyDescent="0.25"/>
    <row r="196" s="122" customFormat="1" x14ac:dyDescent="0.25"/>
    <row r="197" s="122" customFormat="1" x14ac:dyDescent="0.25"/>
    <row r="198" s="122" customFormat="1" x14ac:dyDescent="0.25"/>
    <row r="199" s="122" customFormat="1" x14ac:dyDescent="0.25"/>
    <row r="200" s="122" customFormat="1" x14ac:dyDescent="0.25"/>
    <row r="201" s="122" customFormat="1" x14ac:dyDescent="0.25"/>
    <row r="202" s="122" customFormat="1" x14ac:dyDescent="0.25"/>
    <row r="203" s="122" customFormat="1" x14ac:dyDescent="0.25"/>
    <row r="204" s="122" customFormat="1" x14ac:dyDescent="0.25"/>
    <row r="205" s="122" customFormat="1" x14ac:dyDescent="0.25"/>
    <row r="206" s="122" customFormat="1" x14ac:dyDescent="0.25"/>
    <row r="207" s="122" customFormat="1" x14ac:dyDescent="0.25"/>
    <row r="208" s="122" customFormat="1" x14ac:dyDescent="0.25"/>
    <row r="209" s="122" customFormat="1" x14ac:dyDescent="0.25"/>
    <row r="210" s="122" customFormat="1" x14ac:dyDescent="0.25"/>
    <row r="211" s="122" customFormat="1" x14ac:dyDescent="0.25"/>
    <row r="212" s="122" customFormat="1" x14ac:dyDescent="0.25"/>
    <row r="213" s="122" customFormat="1" x14ac:dyDescent="0.25"/>
    <row r="214" s="122" customFormat="1" x14ac:dyDescent="0.25"/>
    <row r="215" s="122" customFormat="1" x14ac:dyDescent="0.25"/>
    <row r="216" s="122" customFormat="1" x14ac:dyDescent="0.25"/>
    <row r="217" s="122" customFormat="1" x14ac:dyDescent="0.25"/>
    <row r="218" s="122" customFormat="1" x14ac:dyDescent="0.25"/>
    <row r="219" s="122" customFormat="1" x14ac:dyDescent="0.25"/>
    <row r="220" s="122" customFormat="1" x14ac:dyDescent="0.25"/>
    <row r="221" s="122" customFormat="1" x14ac:dyDescent="0.25"/>
    <row r="222" s="122" customFormat="1" x14ac:dyDescent="0.25"/>
    <row r="223" s="122" customFormat="1" x14ac:dyDescent="0.25"/>
    <row r="224" s="122" customFormat="1" x14ac:dyDescent="0.25"/>
    <row r="225" s="122" customFormat="1" x14ac:dyDescent="0.25"/>
    <row r="226" s="122" customFormat="1" x14ac:dyDescent="0.25"/>
    <row r="227" s="122" customFormat="1" x14ac:dyDescent="0.25"/>
    <row r="228" s="122" customFormat="1" x14ac:dyDescent="0.25"/>
    <row r="229" s="122" customFormat="1" x14ac:dyDescent="0.25"/>
    <row r="230" s="122" customFormat="1" x14ac:dyDescent="0.25"/>
    <row r="231" s="122" customFormat="1" x14ac:dyDescent="0.25"/>
    <row r="232" s="122" customFormat="1" x14ac:dyDescent="0.25"/>
    <row r="233" s="122" customFormat="1" x14ac:dyDescent="0.25"/>
    <row r="234" s="122" customFormat="1" x14ac:dyDescent="0.25"/>
    <row r="235" s="122" customFormat="1" x14ac:dyDescent="0.25"/>
    <row r="236" s="122" customFormat="1" x14ac:dyDescent="0.25"/>
    <row r="237" s="122" customFormat="1" x14ac:dyDescent="0.25"/>
    <row r="238" s="122" customFormat="1" x14ac:dyDescent="0.25"/>
    <row r="239" s="122" customFormat="1" x14ac:dyDescent="0.25"/>
    <row r="240" s="122" customFormat="1" x14ac:dyDescent="0.25"/>
    <row r="241" s="122" customFormat="1" x14ac:dyDescent="0.25"/>
    <row r="242" s="122" customFormat="1" x14ac:dyDescent="0.25"/>
    <row r="243" s="122" customFormat="1" x14ac:dyDescent="0.25"/>
    <row r="244" s="122" customFormat="1" x14ac:dyDescent="0.25"/>
    <row r="245" s="122" customFormat="1" x14ac:dyDescent="0.25"/>
    <row r="246" s="122" customFormat="1" x14ac:dyDescent="0.25"/>
    <row r="247" s="122" customFormat="1" x14ac:dyDescent="0.25"/>
    <row r="248" s="122" customFormat="1" x14ac:dyDescent="0.25"/>
    <row r="249" s="122" customFormat="1" x14ac:dyDescent="0.25"/>
    <row r="250" s="122" customFormat="1" x14ac:dyDescent="0.25"/>
    <row r="251" s="122" customFormat="1" x14ac:dyDescent="0.25"/>
    <row r="252" s="122" customFormat="1" x14ac:dyDescent="0.25"/>
    <row r="253" s="122" customFormat="1" x14ac:dyDescent="0.25"/>
    <row r="254" s="122" customFormat="1" x14ac:dyDescent="0.25"/>
    <row r="255" s="122" customFormat="1" x14ac:dyDescent="0.25"/>
    <row r="256" s="122" customFormat="1" x14ac:dyDescent="0.25"/>
    <row r="257" s="122" customFormat="1" x14ac:dyDescent="0.25"/>
    <row r="258" s="122" customFormat="1" x14ac:dyDescent="0.25"/>
    <row r="259" s="122" customFormat="1" x14ac:dyDescent="0.25"/>
    <row r="260" s="122" customFormat="1" x14ac:dyDescent="0.25"/>
    <row r="261" s="122" customFormat="1" x14ac:dyDescent="0.25"/>
    <row r="262" s="122" customFormat="1" x14ac:dyDescent="0.25"/>
    <row r="263" s="122" customFormat="1" x14ac:dyDescent="0.25"/>
    <row r="264" s="122" customFormat="1" x14ac:dyDescent="0.25"/>
    <row r="265" s="122" customFormat="1" x14ac:dyDescent="0.25"/>
    <row r="266" s="122" customFormat="1" x14ac:dyDescent="0.25"/>
    <row r="267" s="122" customFormat="1" x14ac:dyDescent="0.25"/>
    <row r="268" s="122" customFormat="1" x14ac:dyDescent="0.25"/>
    <row r="269" s="122" customFormat="1" x14ac:dyDescent="0.25"/>
    <row r="270" s="122" customFormat="1" x14ac:dyDescent="0.25"/>
    <row r="271" s="122" customFormat="1" x14ac:dyDescent="0.25"/>
    <row r="272" s="122" customFormat="1" x14ac:dyDescent="0.25"/>
    <row r="273" s="122" customFormat="1" x14ac:dyDescent="0.25"/>
    <row r="274" s="122" customFormat="1" x14ac:dyDescent="0.25"/>
    <row r="275" s="122" customFormat="1" x14ac:dyDescent="0.25"/>
    <row r="276" s="122" customFormat="1" x14ac:dyDescent="0.25"/>
    <row r="277" s="122" customFormat="1" x14ac:dyDescent="0.25"/>
    <row r="278" s="122" customFormat="1" x14ac:dyDescent="0.25"/>
    <row r="279" s="122" customFormat="1" x14ac:dyDescent="0.25"/>
    <row r="280" s="122" customFormat="1" x14ac:dyDescent="0.25"/>
    <row r="281" s="122" customFormat="1" x14ac:dyDescent="0.25"/>
    <row r="282" s="122" customFormat="1" x14ac:dyDescent="0.25"/>
    <row r="283" s="122" customFormat="1" x14ac:dyDescent="0.25"/>
    <row r="284" s="122" customFormat="1" x14ac:dyDescent="0.25"/>
    <row r="285" s="122" customFormat="1" x14ac:dyDescent="0.25"/>
    <row r="286" s="122" customFormat="1" x14ac:dyDescent="0.25"/>
    <row r="287" s="122" customFormat="1" x14ac:dyDescent="0.25"/>
    <row r="288" s="122" customFormat="1" x14ac:dyDescent="0.25"/>
    <row r="289" s="122" customFormat="1" x14ac:dyDescent="0.25"/>
    <row r="290" s="122" customFormat="1" x14ac:dyDescent="0.25"/>
    <row r="291" s="122" customFormat="1" x14ac:dyDescent="0.25"/>
    <row r="292" s="122" customFormat="1" x14ac:dyDescent="0.25"/>
    <row r="293" s="122" customFormat="1" x14ac:dyDescent="0.25"/>
    <row r="294" s="122" customFormat="1" x14ac:dyDescent="0.25"/>
    <row r="295" s="122" customFormat="1" x14ac:dyDescent="0.25"/>
    <row r="296" s="122" customFormat="1" x14ac:dyDescent="0.25"/>
    <row r="297" s="122" customFormat="1" x14ac:dyDescent="0.25"/>
    <row r="298" s="122" customFormat="1" x14ac:dyDescent="0.25"/>
    <row r="299" s="122" customFormat="1" x14ac:dyDescent="0.25"/>
    <row r="300" s="122" customFormat="1" x14ac:dyDescent="0.25"/>
    <row r="301" s="122" customFormat="1" x14ac:dyDescent="0.25"/>
    <row r="302" s="122" customFormat="1" x14ac:dyDescent="0.25"/>
    <row r="303" s="122" customFormat="1" x14ac:dyDescent="0.25"/>
    <row r="304" s="122" customFormat="1" x14ac:dyDescent="0.25"/>
    <row r="305" s="122" customFormat="1" x14ac:dyDescent="0.25"/>
    <row r="306" s="122" customFormat="1" x14ac:dyDescent="0.25"/>
    <row r="307" s="122" customFormat="1" x14ac:dyDescent="0.25"/>
    <row r="308" s="122" customFormat="1" x14ac:dyDescent="0.25"/>
    <row r="309" s="122" customFormat="1" x14ac:dyDescent="0.25"/>
    <row r="310" s="122" customFormat="1" x14ac:dyDescent="0.25"/>
    <row r="311" s="122" customFormat="1" x14ac:dyDescent="0.25"/>
    <row r="312" s="122" customFormat="1" x14ac:dyDescent="0.25"/>
    <row r="313" s="122" customFormat="1" x14ac:dyDescent="0.25"/>
    <row r="314" s="122" customFormat="1" x14ac:dyDescent="0.25"/>
    <row r="315" s="122" customFormat="1" x14ac:dyDescent="0.25"/>
    <row r="316" s="122" customFormat="1" x14ac:dyDescent="0.25"/>
    <row r="317" s="122" customFormat="1" x14ac:dyDescent="0.25"/>
    <row r="318" s="122" customFormat="1" x14ac:dyDescent="0.25"/>
    <row r="319" s="122" customFormat="1" x14ac:dyDescent="0.25"/>
    <row r="320" s="122" customFormat="1" x14ac:dyDescent="0.25"/>
    <row r="321" s="122" customFormat="1" x14ac:dyDescent="0.25"/>
    <row r="322" s="122" customFormat="1" x14ac:dyDescent="0.25"/>
    <row r="323" s="122" customFormat="1" x14ac:dyDescent="0.25"/>
    <row r="324" s="122" customFormat="1" x14ac:dyDescent="0.25"/>
    <row r="325" s="122" customFormat="1" x14ac:dyDescent="0.25"/>
    <row r="326" s="122" customFormat="1" x14ac:dyDescent="0.25"/>
    <row r="327" s="122" customFormat="1" x14ac:dyDescent="0.25"/>
    <row r="328" s="122" customFormat="1" x14ac:dyDescent="0.25"/>
    <row r="329" s="122" customFormat="1" x14ac:dyDescent="0.25"/>
    <row r="330" s="122" customFormat="1" x14ac:dyDescent="0.25"/>
    <row r="331" s="122" customFormat="1" x14ac:dyDescent="0.25"/>
    <row r="332" s="122" customFormat="1" x14ac:dyDescent="0.25"/>
    <row r="333" s="122" customFormat="1" x14ac:dyDescent="0.25"/>
    <row r="334" s="122" customFormat="1" x14ac:dyDescent="0.25"/>
    <row r="335" s="122" customFormat="1" x14ac:dyDescent="0.25"/>
    <row r="336" s="122" customFormat="1" x14ac:dyDescent="0.25"/>
    <row r="337" s="122" customFormat="1" x14ac:dyDescent="0.25"/>
    <row r="338" s="122" customFormat="1" x14ac:dyDescent="0.25"/>
    <row r="339" s="122" customFormat="1" x14ac:dyDescent="0.25"/>
    <row r="340" s="122" customFormat="1" x14ac:dyDescent="0.25"/>
    <row r="341" s="122" customFormat="1" x14ac:dyDescent="0.25"/>
    <row r="342" s="122" customFormat="1" x14ac:dyDescent="0.25"/>
    <row r="343" s="122" customFormat="1" x14ac:dyDescent="0.25"/>
    <row r="344" s="122" customFormat="1" x14ac:dyDescent="0.25"/>
    <row r="345" s="122" customFormat="1" x14ac:dyDescent="0.25"/>
    <row r="346" s="122" customFormat="1" x14ac:dyDescent="0.25"/>
    <row r="347" s="122" customFormat="1" x14ac:dyDescent="0.25"/>
    <row r="348" s="122" customFormat="1" x14ac:dyDescent="0.25"/>
    <row r="349" s="122" customFormat="1" x14ac:dyDescent="0.25"/>
    <row r="350" s="122" customFormat="1" x14ac:dyDescent="0.25"/>
    <row r="351" s="122" customFormat="1" x14ac:dyDescent="0.25"/>
    <row r="352" s="122" customFormat="1" x14ac:dyDescent="0.25"/>
    <row r="353" s="122" customFormat="1" x14ac:dyDescent="0.25"/>
    <row r="354" s="122" customFormat="1" x14ac:dyDescent="0.25"/>
    <row r="355" s="122" customFormat="1" x14ac:dyDescent="0.25"/>
    <row r="356" s="122" customFormat="1" x14ac:dyDescent="0.25"/>
    <row r="357" s="122" customFormat="1" x14ac:dyDescent="0.25"/>
    <row r="358" s="122" customFormat="1" x14ac:dyDescent="0.25"/>
    <row r="359" s="122" customFormat="1" x14ac:dyDescent="0.25"/>
    <row r="360" s="122" customFormat="1" x14ac:dyDescent="0.25"/>
    <row r="361" s="122" customFormat="1" x14ac:dyDescent="0.25"/>
    <row r="362" s="122" customFormat="1" x14ac:dyDescent="0.25"/>
    <row r="363" s="122" customFormat="1" x14ac:dyDescent="0.25"/>
    <row r="364" s="122" customFormat="1" x14ac:dyDescent="0.25"/>
    <row r="365" s="122" customFormat="1" x14ac:dyDescent="0.25"/>
    <row r="366" s="122" customFormat="1" x14ac:dyDescent="0.25"/>
    <row r="367" s="122" customFormat="1" x14ac:dyDescent="0.25"/>
    <row r="368" s="122" customFormat="1" x14ac:dyDescent="0.25"/>
    <row r="369" s="122" customFormat="1" x14ac:dyDescent="0.25"/>
    <row r="370" s="122" customFormat="1" x14ac:dyDescent="0.25"/>
    <row r="371" s="122" customFormat="1" x14ac:dyDescent="0.25"/>
    <row r="372" s="122" customFormat="1" x14ac:dyDescent="0.25"/>
    <row r="373" s="122" customFormat="1" x14ac:dyDescent="0.25"/>
    <row r="374" s="122" customFormat="1" x14ac:dyDescent="0.25"/>
    <row r="375" s="122" customFormat="1" x14ac:dyDescent="0.25"/>
    <row r="376" s="122" customFormat="1" x14ac:dyDescent="0.25"/>
    <row r="377" s="122" customFormat="1" x14ac:dyDescent="0.25"/>
    <row r="378" s="122" customFormat="1" x14ac:dyDescent="0.25"/>
    <row r="379" s="122" customFormat="1" x14ac:dyDescent="0.25"/>
    <row r="380" s="122" customFormat="1" x14ac:dyDescent="0.25"/>
    <row r="381" s="122" customFormat="1" x14ac:dyDescent="0.25"/>
    <row r="382" s="122" customFormat="1" x14ac:dyDescent="0.25"/>
    <row r="383" s="122" customFormat="1" x14ac:dyDescent="0.25"/>
    <row r="384" s="122" customFormat="1" x14ac:dyDescent="0.25"/>
    <row r="385" s="122" customFormat="1" x14ac:dyDescent="0.25"/>
    <row r="386" s="122" customFormat="1" x14ac:dyDescent="0.25"/>
    <row r="387" s="122" customFormat="1" x14ac:dyDescent="0.25"/>
    <row r="388" s="122" customFormat="1" x14ac:dyDescent="0.25"/>
    <row r="389" s="122" customFormat="1" x14ac:dyDescent="0.25"/>
    <row r="390" s="122" customFormat="1" x14ac:dyDescent="0.25"/>
    <row r="391" s="122" customFormat="1" x14ac:dyDescent="0.25"/>
    <row r="392" s="122" customFormat="1" x14ac:dyDescent="0.25"/>
    <row r="393" s="122" customFormat="1" x14ac:dyDescent="0.25"/>
    <row r="394" s="122" customFormat="1" x14ac:dyDescent="0.25"/>
    <row r="395" s="122" customFormat="1" x14ac:dyDescent="0.25"/>
    <row r="396" s="122" customFormat="1" x14ac:dyDescent="0.25"/>
    <row r="397" s="122" customFormat="1" x14ac:dyDescent="0.25"/>
    <row r="398" s="122" customFormat="1" x14ac:dyDescent="0.25"/>
    <row r="399" s="122" customFormat="1" x14ac:dyDescent="0.25"/>
    <row r="400" s="122" customFormat="1" x14ac:dyDescent="0.25"/>
    <row r="401" s="122" customFormat="1" x14ac:dyDescent="0.25"/>
    <row r="402" s="122" customFormat="1" x14ac:dyDescent="0.25"/>
    <row r="403" s="122" customFormat="1" x14ac:dyDescent="0.25"/>
    <row r="404" s="122" customFormat="1" x14ac:dyDescent="0.25"/>
    <row r="405" s="122" customFormat="1" x14ac:dyDescent="0.25"/>
    <row r="406" s="122" customFormat="1" x14ac:dyDescent="0.25"/>
    <row r="407" s="122" customFormat="1" x14ac:dyDescent="0.25"/>
    <row r="408" s="122" customFormat="1" x14ac:dyDescent="0.25"/>
    <row r="409" s="122" customFormat="1" x14ac:dyDescent="0.25"/>
    <row r="410" s="122" customFormat="1" x14ac:dyDescent="0.25"/>
    <row r="411" s="122" customFormat="1" x14ac:dyDescent="0.25"/>
    <row r="412" s="122" customFormat="1" x14ac:dyDescent="0.25"/>
    <row r="413" s="122" customFormat="1" x14ac:dyDescent="0.25"/>
    <row r="414" s="122" customFormat="1" x14ac:dyDescent="0.25"/>
    <row r="415" s="122" customFormat="1" x14ac:dyDescent="0.25"/>
    <row r="416" s="122" customFormat="1" x14ac:dyDescent="0.25"/>
    <row r="417" s="122" customFormat="1" x14ac:dyDescent="0.25"/>
    <row r="418" s="122" customFormat="1" x14ac:dyDescent="0.25"/>
    <row r="419" s="122" customFormat="1" x14ac:dyDescent="0.25"/>
    <row r="420" s="122" customFormat="1" x14ac:dyDescent="0.25"/>
    <row r="421" s="122" customFormat="1" x14ac:dyDescent="0.25"/>
    <row r="422" s="122" customFormat="1" x14ac:dyDescent="0.25"/>
    <row r="423" s="122" customFormat="1" x14ac:dyDescent="0.25"/>
    <row r="424" s="122" customFormat="1" x14ac:dyDescent="0.25"/>
    <row r="425" s="122" customFormat="1" x14ac:dyDescent="0.25"/>
    <row r="426" s="122" customFormat="1" x14ac:dyDescent="0.25"/>
    <row r="427" s="122" customFormat="1" x14ac:dyDescent="0.25"/>
    <row r="428" s="122" customFormat="1" x14ac:dyDescent="0.25"/>
    <row r="429" s="122" customFormat="1" x14ac:dyDescent="0.25"/>
    <row r="430" s="122" customFormat="1" x14ac:dyDescent="0.25"/>
    <row r="431" s="122" customFormat="1" x14ac:dyDescent="0.25"/>
    <row r="432" s="122" customFormat="1" x14ac:dyDescent="0.25"/>
    <row r="433" s="122" customFormat="1" x14ac:dyDescent="0.25"/>
    <row r="434" s="122" customFormat="1" x14ac:dyDescent="0.25"/>
    <row r="435" s="122" customFormat="1" x14ac:dyDescent="0.25"/>
    <row r="436" s="122" customFormat="1" x14ac:dyDescent="0.25"/>
    <row r="437" s="122" customFormat="1" x14ac:dyDescent="0.25"/>
    <row r="438" s="122" customFormat="1" x14ac:dyDescent="0.25"/>
    <row r="439" s="122" customFormat="1" x14ac:dyDescent="0.25"/>
    <row r="440" s="122" customFormat="1" x14ac:dyDescent="0.25"/>
    <row r="441" s="122" customFormat="1" x14ac:dyDescent="0.25"/>
    <row r="442" s="122" customFormat="1" x14ac:dyDescent="0.25"/>
    <row r="443" s="122" customFormat="1" x14ac:dyDescent="0.25"/>
    <row r="444" s="122" customFormat="1" x14ac:dyDescent="0.25"/>
    <row r="445" s="122" customFormat="1" x14ac:dyDescent="0.25"/>
    <row r="446" s="122" customFormat="1" x14ac:dyDescent="0.25"/>
    <row r="447" s="122" customFormat="1" x14ac:dyDescent="0.25"/>
    <row r="448" s="122" customFormat="1" x14ac:dyDescent="0.25"/>
    <row r="449" s="122" customFormat="1" x14ac:dyDescent="0.25"/>
    <row r="450" s="122" customFormat="1" x14ac:dyDescent="0.25"/>
    <row r="451" s="122" customFormat="1" x14ac:dyDescent="0.25"/>
    <row r="452" s="122" customFormat="1" x14ac:dyDescent="0.25"/>
    <row r="453" s="122" customFormat="1" x14ac:dyDescent="0.25"/>
    <row r="454" s="122" customFormat="1" x14ac:dyDescent="0.25"/>
    <row r="455" s="122" customFormat="1" x14ac:dyDescent="0.25"/>
    <row r="456" s="122" customFormat="1" x14ac:dyDescent="0.25"/>
    <row r="457" s="122" customFormat="1" x14ac:dyDescent="0.25"/>
    <row r="458" s="122" customFormat="1" x14ac:dyDescent="0.25"/>
    <row r="459" s="122" customFormat="1" x14ac:dyDescent="0.25"/>
    <row r="460" s="122" customFormat="1" x14ac:dyDescent="0.25"/>
    <row r="461" s="122" customFormat="1" x14ac:dyDescent="0.25"/>
    <row r="462" s="122" customFormat="1" x14ac:dyDescent="0.25"/>
    <row r="463" s="122" customFormat="1" x14ac:dyDescent="0.25"/>
    <row r="464" s="122" customFormat="1" x14ac:dyDescent="0.25"/>
    <row r="465" s="122" customFormat="1" x14ac:dyDescent="0.25"/>
    <row r="466" s="122" customFormat="1" x14ac:dyDescent="0.25"/>
    <row r="467" s="122" customFormat="1" x14ac:dyDescent="0.25"/>
    <row r="468" s="122" customFormat="1" x14ac:dyDescent="0.25"/>
    <row r="469" s="122" customFormat="1" x14ac:dyDescent="0.25"/>
    <row r="470" s="122" customFormat="1" x14ac:dyDescent="0.25"/>
    <row r="471" s="122" customFormat="1" x14ac:dyDescent="0.25"/>
    <row r="472" s="122" customFormat="1" x14ac:dyDescent="0.25"/>
    <row r="473" s="122" customFormat="1" x14ac:dyDescent="0.25"/>
    <row r="474" s="122" customFormat="1" x14ac:dyDescent="0.25"/>
    <row r="475" s="122" customFormat="1" x14ac:dyDescent="0.25"/>
    <row r="476" s="122" customFormat="1" x14ac:dyDescent="0.25"/>
    <row r="477" s="122" customFormat="1" x14ac:dyDescent="0.25"/>
    <row r="478" s="122" customFormat="1" x14ac:dyDescent="0.25"/>
    <row r="479" s="122" customFormat="1" x14ac:dyDescent="0.25"/>
    <row r="480" s="122" customFormat="1" x14ac:dyDescent="0.25"/>
    <row r="481" s="122" customFormat="1" x14ac:dyDescent="0.25"/>
    <row r="482" s="122" customFormat="1" x14ac:dyDescent="0.25"/>
    <row r="483" s="122" customFormat="1" x14ac:dyDescent="0.25"/>
    <row r="484" s="122" customFormat="1" x14ac:dyDescent="0.25"/>
    <row r="485" s="122" customFormat="1" x14ac:dyDescent="0.25"/>
    <row r="486" s="122" customFormat="1" x14ac:dyDescent="0.25"/>
    <row r="487" s="122" customFormat="1" x14ac:dyDescent="0.25"/>
    <row r="488" s="122" customFormat="1" x14ac:dyDescent="0.25"/>
    <row r="489" s="122" customFormat="1" x14ac:dyDescent="0.25"/>
    <row r="490" s="122" customFormat="1" x14ac:dyDescent="0.25"/>
    <row r="491" s="122" customFormat="1" x14ac:dyDescent="0.25"/>
    <row r="492" s="122" customFormat="1" x14ac:dyDescent="0.25"/>
    <row r="493" s="122" customFormat="1" x14ac:dyDescent="0.25"/>
    <row r="494" s="122" customFormat="1" x14ac:dyDescent="0.25"/>
    <row r="495" s="122" customFormat="1" x14ac:dyDescent="0.25"/>
    <row r="496" s="122" customFormat="1" x14ac:dyDescent="0.25"/>
    <row r="497" s="122" customFormat="1" x14ac:dyDescent="0.25"/>
    <row r="498" s="122" customFormat="1" x14ac:dyDescent="0.25"/>
    <row r="499" s="122" customFormat="1" x14ac:dyDescent="0.25"/>
    <row r="500" s="122" customFormat="1" x14ac:dyDescent="0.25"/>
    <row r="501" s="122" customFormat="1" x14ac:dyDescent="0.25"/>
    <row r="502" s="122" customFormat="1" x14ac:dyDescent="0.25"/>
    <row r="503" s="122" customFormat="1" x14ac:dyDescent="0.25"/>
    <row r="504" s="122" customFormat="1" x14ac:dyDescent="0.25"/>
    <row r="505" s="122" customFormat="1" x14ac:dyDescent="0.25"/>
    <row r="506" s="122" customFormat="1" x14ac:dyDescent="0.25"/>
    <row r="507" s="122" customFormat="1" x14ac:dyDescent="0.25"/>
    <row r="508" s="122" customFormat="1" x14ac:dyDescent="0.25"/>
    <row r="509" s="122" customFormat="1" x14ac:dyDescent="0.25"/>
    <row r="510" s="122" customFormat="1" x14ac:dyDescent="0.25"/>
    <row r="511" s="122" customFormat="1" x14ac:dyDescent="0.25"/>
    <row r="512" s="122" customFormat="1" x14ac:dyDescent="0.25"/>
    <row r="513" s="122" customFormat="1" x14ac:dyDescent="0.25"/>
    <row r="514" s="122" customFormat="1" x14ac:dyDescent="0.25"/>
    <row r="515" s="122" customFormat="1" x14ac:dyDescent="0.25"/>
    <row r="516" s="122" customFormat="1" x14ac:dyDescent="0.25"/>
    <row r="517" s="122" customFormat="1" x14ac:dyDescent="0.25"/>
    <row r="518" s="122" customFormat="1" x14ac:dyDescent="0.25"/>
    <row r="519" s="122" customFormat="1" x14ac:dyDescent="0.25"/>
    <row r="520" s="122" customFormat="1" x14ac:dyDescent="0.25"/>
    <row r="521" s="122" customFormat="1" x14ac:dyDescent="0.25"/>
    <row r="522" s="122" customFormat="1" x14ac:dyDescent="0.25"/>
    <row r="523" s="122" customFormat="1" x14ac:dyDescent="0.25"/>
    <row r="524" s="122" customFormat="1" x14ac:dyDescent="0.25"/>
    <row r="525" s="122" customFormat="1" x14ac:dyDescent="0.25"/>
    <row r="526" s="122" customFormat="1" x14ac:dyDescent="0.25"/>
    <row r="527" s="122" customFormat="1" x14ac:dyDescent="0.25"/>
    <row r="528" s="122" customFormat="1" x14ac:dyDescent="0.25"/>
    <row r="529" s="122" customFormat="1" x14ac:dyDescent="0.25"/>
    <row r="530" s="122" customFormat="1" x14ac:dyDescent="0.25"/>
    <row r="531" s="122" customFormat="1" x14ac:dyDescent="0.25"/>
    <row r="532" s="122" customFormat="1" x14ac:dyDescent="0.25"/>
    <row r="533" s="122" customFormat="1" x14ac:dyDescent="0.25"/>
    <row r="534" s="122" customFormat="1" x14ac:dyDescent="0.25"/>
    <row r="535" s="122" customFormat="1" x14ac:dyDescent="0.25"/>
    <row r="536" s="122" customFormat="1" x14ac:dyDescent="0.25"/>
    <row r="537" s="122" customFormat="1" x14ac:dyDescent="0.25"/>
    <row r="538" s="122" customFormat="1" x14ac:dyDescent="0.25"/>
    <row r="539" s="122" customFormat="1" x14ac:dyDescent="0.25"/>
    <row r="540" s="122" customFormat="1" x14ac:dyDescent="0.25"/>
    <row r="541" s="122" customFormat="1" x14ac:dyDescent="0.25"/>
    <row r="542" s="122" customFormat="1" x14ac:dyDescent="0.25"/>
    <row r="543" s="122" customFormat="1" x14ac:dyDescent="0.25"/>
    <row r="544" s="122" customFormat="1" x14ac:dyDescent="0.25"/>
    <row r="545" s="122" customFormat="1" x14ac:dyDescent="0.25"/>
    <row r="546" s="122" customFormat="1" x14ac:dyDescent="0.25"/>
    <row r="547" s="122" customFormat="1" x14ac:dyDescent="0.25"/>
    <row r="548" s="122" customFormat="1" x14ac:dyDescent="0.25"/>
    <row r="549" s="122" customFormat="1" x14ac:dyDescent="0.25"/>
    <row r="550" s="122" customFormat="1" x14ac:dyDescent="0.25"/>
    <row r="551" s="122" customFormat="1" x14ac:dyDescent="0.25"/>
    <row r="552" s="122" customFormat="1" x14ac:dyDescent="0.25"/>
    <row r="553" s="122" customFormat="1" x14ac:dyDescent="0.25"/>
    <row r="554" s="122" customFormat="1" x14ac:dyDescent="0.25"/>
    <row r="555" s="122" customFormat="1" x14ac:dyDescent="0.25"/>
    <row r="556" s="122" customFormat="1" x14ac:dyDescent="0.25"/>
    <row r="557" s="122" customFormat="1" x14ac:dyDescent="0.25"/>
    <row r="558" s="122" customFormat="1" x14ac:dyDescent="0.25"/>
    <row r="559" s="122" customFormat="1" x14ac:dyDescent="0.25"/>
    <row r="560" s="122" customFormat="1" x14ac:dyDescent="0.25"/>
    <row r="561" s="122" customFormat="1" x14ac:dyDescent="0.25"/>
    <row r="562" s="122" customFormat="1" x14ac:dyDescent="0.25"/>
    <row r="563" s="122" customFormat="1" x14ac:dyDescent="0.25"/>
    <row r="564" s="122" customFormat="1" x14ac:dyDescent="0.25"/>
    <row r="565" s="122" customFormat="1" x14ac:dyDescent="0.25"/>
    <row r="566" s="122" customFormat="1" x14ac:dyDescent="0.25"/>
    <row r="567" s="122" customFormat="1" x14ac:dyDescent="0.25"/>
    <row r="568" s="122" customFormat="1" x14ac:dyDescent="0.25"/>
    <row r="569" s="122" customFormat="1" x14ac:dyDescent="0.25"/>
    <row r="570" s="122" customFormat="1" x14ac:dyDescent="0.25"/>
    <row r="571" s="122" customFormat="1" x14ac:dyDescent="0.25"/>
    <row r="572" s="122" customFormat="1" x14ac:dyDescent="0.25"/>
    <row r="573" s="122" customFormat="1" x14ac:dyDescent="0.25"/>
    <row r="574" s="122" customFormat="1" x14ac:dyDescent="0.25"/>
    <row r="575" s="122" customFormat="1" x14ac:dyDescent="0.25"/>
  </sheetData>
  <mergeCells count="61">
    <mergeCell ref="F90:H90"/>
    <mergeCell ref="I90:K90"/>
    <mergeCell ref="A113:B113"/>
    <mergeCell ref="E115:G115"/>
    <mergeCell ref="H115:J115"/>
    <mergeCell ref="F106:H106"/>
    <mergeCell ref="I106:K106"/>
    <mergeCell ref="F110:H110"/>
    <mergeCell ref="I110:K110"/>
    <mergeCell ref="A92:B92"/>
    <mergeCell ref="E96:G96"/>
    <mergeCell ref="H96:J96"/>
    <mergeCell ref="A104:B104"/>
    <mergeCell ref="D97:D99"/>
    <mergeCell ref="E97:E99"/>
    <mergeCell ref="F97:F99"/>
    <mergeCell ref="G97:G99"/>
    <mergeCell ref="H97:H99"/>
    <mergeCell ref="E100:G100"/>
    <mergeCell ref="H100:J100"/>
    <mergeCell ref="I97:I99"/>
    <mergeCell ref="J97:J99"/>
    <mergeCell ref="I86:K86"/>
    <mergeCell ref="I87:I89"/>
    <mergeCell ref="J87:J89"/>
    <mergeCell ref="K87:K89"/>
    <mergeCell ref="A84:B84"/>
    <mergeCell ref="F86:H86"/>
    <mergeCell ref="F77:F79"/>
    <mergeCell ref="G77:G79"/>
    <mergeCell ref="H77:H79"/>
    <mergeCell ref="C80:E80"/>
    <mergeCell ref="F80:H80"/>
    <mergeCell ref="F68:H68"/>
    <mergeCell ref="I68:K68"/>
    <mergeCell ref="K61:K67"/>
    <mergeCell ref="A72:B72"/>
    <mergeCell ref="C76:E76"/>
    <mergeCell ref="F76:H76"/>
    <mergeCell ref="H15:J15"/>
    <mergeCell ref="A19:G19"/>
    <mergeCell ref="E22:G22"/>
    <mergeCell ref="H22:J22"/>
    <mergeCell ref="I61:I67"/>
    <mergeCell ref="J61:J67"/>
    <mergeCell ref="A57:F57"/>
    <mergeCell ref="F60:H60"/>
    <mergeCell ref="I60:K60"/>
    <mergeCell ref="H23:H52"/>
    <mergeCell ref="I23:I52"/>
    <mergeCell ref="J23:J52"/>
    <mergeCell ref="E53:G53"/>
    <mergeCell ref="H53:J53"/>
    <mergeCell ref="E15:G15"/>
    <mergeCell ref="A3:G3"/>
    <mergeCell ref="E6:G6"/>
    <mergeCell ref="H6:J6"/>
    <mergeCell ref="A7:A14"/>
    <mergeCell ref="H7:H14"/>
    <mergeCell ref="I7:I14"/>
    <mergeCell ref="J7:J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COTIZACION FAC</vt:lpstr>
      <vt:lpstr>COTIZACION MINMINAS</vt:lpstr>
      <vt:lpstr>PLAN DE MEDIOS MINMINAS</vt:lpstr>
      <vt:lpstr>COTIZACION ANSV</vt:lpstr>
      <vt:lpstr>PLAN DE MEDIOS ANSV</vt:lpstr>
      <vt:lpstr>PLAN DE MEDIOS FAC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Johana Patricia</cp:lastModifiedBy>
  <dcterms:created xsi:type="dcterms:W3CDTF">2017-11-22T16:50:33Z</dcterms:created>
  <dcterms:modified xsi:type="dcterms:W3CDTF">2018-02-17T00:15:10Z</dcterms:modified>
</cp:coreProperties>
</file>