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canaltrece-my.sharepoint.com/personal/yagudelo_canaltrece_com_co/Documents/LOGISTICA/EVALUACIÓN FINAL/"/>
    </mc:Choice>
  </mc:AlternateContent>
  <xr:revisionPtr revIDLastSave="0" documentId="8_{D951A479-2692-44B6-A056-8F3C2E385BDD}" xr6:coauthVersionLast="47" xr6:coauthVersionMax="47" xr10:uidLastSave="{00000000-0000-0000-0000-000000000000}"/>
  <bookViews>
    <workbookView xWindow="405" yWindow="600" windowWidth="20085" windowHeight="10920" tabRatio="810" firstSheet="10" activeTab="14" xr2:uid="{A4C0978F-11DC-4B9C-BA3E-46D22403BAE7}"/>
  </bookViews>
  <sheets>
    <sheet name="CEINTE S.A.S." sheetId="5" r:id="rId1"/>
    <sheet name="DU BRANDS S.A.S." sheetId="16" r:id="rId2"/>
    <sheet name="MERCADEO ESTRATEGICO S.A.S" sheetId="26" r:id="rId3"/>
    <sheet name="FEELING COMPANY S.A.S" sheetId="21" r:id="rId4"/>
    <sheet name="CONSORCIO LOGISTICA C13 2022" sheetId="20" r:id="rId5"/>
    <sheet name="UT VIVES MARCAS" sheetId="22" r:id="rId6"/>
    <sheet name="FUNACTIVA" sheetId="23" r:id="rId7"/>
    <sheet name="ROYAL PARK S.A.S." sheetId="24" r:id="rId8"/>
    <sheet name="PUBBLICA S.A.S." sheetId="25" r:id="rId9"/>
    <sheet name="UT IMARED TEVEANDINA" sheetId="27" r:id="rId10"/>
    <sheet name="UT LM-FUCCA" sheetId="28" r:id="rId11"/>
    <sheet name="UT VISION C13-2022" sheetId="29" r:id="rId12"/>
    <sheet name="UNLOFT S.A.S." sheetId="17" r:id="rId13"/>
    <sheet name="RESUMEN LOTES" sheetId="30" r:id="rId14"/>
    <sheet name="RESUMEN GENERAL" sheetId="32" r:id="rId15"/>
    <sheet name="VALOR MIN ACEPTABLE" sheetId="34" r:id="rId16"/>
  </sheets>
  <definedNames>
    <definedName name="_xlnm._FilterDatabase" localSheetId="0" hidden="1">'CEINTE S.A.S.'!$A$11:$D$298</definedName>
    <definedName name="_xlnm._FilterDatabase" localSheetId="4" hidden="1">'CONSORCIO LOGISTICA C13 2022'!$A$11:$D$298</definedName>
    <definedName name="_xlnm._FilterDatabase" localSheetId="1" hidden="1">'DU BRANDS S.A.S.'!$A$11:$D$298</definedName>
    <definedName name="_xlnm._FilterDatabase" localSheetId="3" hidden="1">'FEELING COMPANY S.A.S'!$A$11:$D$298</definedName>
    <definedName name="_xlnm._FilterDatabase" localSheetId="6" hidden="1">FUNACTIVA!$A$11:$D$298</definedName>
    <definedName name="_xlnm._FilterDatabase" localSheetId="2" hidden="1">'MERCADEO ESTRATEGICO S.A.S'!$A$11:$D$298</definedName>
    <definedName name="_xlnm._FilterDatabase" localSheetId="8" hidden="1">'PUBBLICA S.A.S.'!$A$11:$D$298</definedName>
    <definedName name="_xlnm._FilterDatabase" localSheetId="7" hidden="1">'ROYAL PARK S.A.S.'!$A$11:$D$298</definedName>
    <definedName name="_xlnm._FilterDatabase" localSheetId="12" hidden="1">'UNLOFT S.A.S.'!$A$11:$D$298</definedName>
    <definedName name="_xlnm._FilterDatabase" localSheetId="9" hidden="1">'UT IMARED TEVEANDINA'!$A$11:$D$298</definedName>
    <definedName name="_xlnm._FilterDatabase" localSheetId="10" hidden="1">'UT LM-FUCCA'!$A$11:$D$298</definedName>
    <definedName name="_xlnm._FilterDatabase" localSheetId="11" hidden="1">'UT VISION C13-2022'!$A$11:$D$298</definedName>
    <definedName name="_xlnm._FilterDatabase" localSheetId="5" hidden="1">'UT VIVES MARCAS'!$A$11:$D$298</definedName>
    <definedName name="_xlnm.Print_Area" localSheetId="0">'CEINTE S.A.S.'!$A$8:$D$298</definedName>
    <definedName name="_xlnm.Print_Area" localSheetId="4">'CONSORCIO LOGISTICA C13 2022'!$A$8:$D$298</definedName>
    <definedName name="_xlnm.Print_Area" localSheetId="1">'DU BRANDS S.A.S.'!$A$8:$D$298</definedName>
    <definedName name="_xlnm.Print_Area" localSheetId="3">'FEELING COMPANY S.A.S'!$A$8:$D$298</definedName>
    <definedName name="_xlnm.Print_Area" localSheetId="6">FUNACTIVA!$A$8:$D$298</definedName>
    <definedName name="_xlnm.Print_Area" localSheetId="2">'MERCADEO ESTRATEGICO S.A.S'!$A$8:$D$298</definedName>
    <definedName name="_xlnm.Print_Area" localSheetId="8">'PUBBLICA S.A.S.'!$A$8:$D$298</definedName>
    <definedName name="_xlnm.Print_Area" localSheetId="7">'ROYAL PARK S.A.S.'!$A$8:$D$298</definedName>
    <definedName name="_xlnm.Print_Area" localSheetId="12">'UNLOFT S.A.S.'!$A$8:$D$298</definedName>
    <definedName name="_xlnm.Print_Area" localSheetId="9">'UT IMARED TEVEANDINA'!$A$8:$D$298</definedName>
    <definedName name="_xlnm.Print_Area" localSheetId="10">'UT LM-FUCCA'!$A$8:$D$298</definedName>
    <definedName name="_xlnm.Print_Area" localSheetId="11">'UT VISION C13-2022'!$A$8:$D$298</definedName>
    <definedName name="_xlnm.Print_Area" localSheetId="5">'UT VIVES MARCAS'!$A$8:$D$298</definedName>
    <definedName name="_xlnm.Print_Titles" localSheetId="0">'CEINTE S.A.S.'!$11:$11</definedName>
    <definedName name="_xlnm.Print_Titles" localSheetId="4">'CONSORCIO LOGISTICA C13 2022'!$11:$11</definedName>
    <definedName name="_xlnm.Print_Titles" localSheetId="1">'DU BRANDS S.A.S.'!$11:$11</definedName>
    <definedName name="_xlnm.Print_Titles" localSheetId="3">'FEELING COMPANY S.A.S'!$11:$11</definedName>
    <definedName name="_xlnm.Print_Titles" localSheetId="6">FUNACTIVA!$11:$11</definedName>
    <definedName name="_xlnm.Print_Titles" localSheetId="2">'MERCADEO ESTRATEGICO S.A.S'!$11:$11</definedName>
    <definedName name="_xlnm.Print_Titles" localSheetId="8">'PUBBLICA S.A.S.'!$11:$11</definedName>
    <definedName name="_xlnm.Print_Titles" localSheetId="7">'ROYAL PARK S.A.S.'!$11:$11</definedName>
    <definedName name="_xlnm.Print_Titles" localSheetId="12">'UNLOFT S.A.S.'!$11:$11</definedName>
    <definedName name="_xlnm.Print_Titles" localSheetId="9">'UT IMARED TEVEANDINA'!$11:$11</definedName>
    <definedName name="_xlnm.Print_Titles" localSheetId="10">'UT LM-FUCCA'!$11:$11</definedName>
    <definedName name="_xlnm.Print_Titles" localSheetId="11">'UT VISION C13-2022'!$11:$11</definedName>
    <definedName name="_xlnm.Print_Titles" localSheetId="5">'UT VIVES MARCAS'!$11:$11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32" l="1"/>
  <c r="A7" i="32"/>
  <c r="A8" i="32"/>
  <c r="A9" i="32"/>
  <c r="A10" i="32"/>
  <c r="A11" i="32"/>
  <c r="A12" i="32"/>
  <c r="A13" i="32"/>
  <c r="A14" i="32"/>
  <c r="A15" i="32"/>
  <c r="A16" i="32"/>
  <c r="A17" i="32"/>
  <c r="A5" i="32"/>
  <c r="I17" i="30"/>
  <c r="I16" i="30"/>
  <c r="I14" i="30"/>
  <c r="I13" i="30"/>
  <c r="I12" i="30"/>
  <c r="I9" i="30"/>
  <c r="I8" i="30"/>
  <c r="I6" i="30"/>
  <c r="I5" i="30"/>
  <c r="G17" i="30"/>
  <c r="G16" i="30"/>
  <c r="G14" i="30"/>
  <c r="G13" i="30"/>
  <c r="G12" i="30"/>
  <c r="G9" i="30"/>
  <c r="G8" i="30"/>
  <c r="G6" i="30"/>
  <c r="G5" i="30"/>
  <c r="E17" i="30"/>
  <c r="E16" i="30"/>
  <c r="E14" i="30"/>
  <c r="E13" i="30"/>
  <c r="E12" i="30"/>
  <c r="E9" i="30"/>
  <c r="E8" i="30"/>
  <c r="E6" i="30"/>
  <c r="E5" i="30"/>
  <c r="J17" i="30"/>
  <c r="J16" i="30"/>
  <c r="J15" i="30"/>
  <c r="J14" i="30"/>
  <c r="J13" i="30"/>
  <c r="J12" i="30"/>
  <c r="J11" i="30"/>
  <c r="J10" i="30"/>
  <c r="J9" i="30"/>
  <c r="J8" i="30"/>
  <c r="J7" i="30"/>
  <c r="J6" i="30"/>
  <c r="J5" i="30"/>
  <c r="C17" i="32"/>
  <c r="I7" i="32"/>
  <c r="I5" i="32"/>
  <c r="C20" i="34"/>
  <c r="C19" i="34"/>
  <c r="C18" i="34"/>
  <c r="K19" i="34"/>
  <c r="G19" i="34"/>
  <c r="K18" i="34"/>
  <c r="G18" i="34"/>
  <c r="I11" i="32"/>
  <c r="D169" i="16"/>
  <c r="D14" i="34"/>
  <c r="G20" i="34"/>
  <c r="K20" i="34"/>
  <c r="I6" i="32"/>
  <c r="I8" i="32"/>
  <c r="I9" i="32"/>
  <c r="I10" i="32"/>
  <c r="I12" i="32"/>
  <c r="I13" i="32"/>
  <c r="I14" i="32"/>
  <c r="I15" i="32"/>
  <c r="I16" i="32"/>
  <c r="I17" i="32"/>
  <c r="C11" i="32"/>
  <c r="E67" i="5"/>
  <c r="E13" i="5"/>
  <c r="D84" i="20"/>
  <c r="E167" i="20"/>
  <c r="E41" i="22"/>
  <c r="D296" i="20"/>
  <c r="D169" i="20"/>
  <c r="F9" i="30"/>
  <c r="E295" i="20"/>
  <c r="E294" i="20"/>
  <c r="E293" i="20"/>
  <c r="E292" i="20"/>
  <c r="E291" i="20"/>
  <c r="E290" i="20"/>
  <c r="E289" i="20"/>
  <c r="E288" i="20"/>
  <c r="E287" i="20"/>
  <c r="E286" i="20"/>
  <c r="E285" i="20"/>
  <c r="E284" i="20"/>
  <c r="E283" i="20"/>
  <c r="E282" i="20"/>
  <c r="E281" i="20"/>
  <c r="E280" i="20"/>
  <c r="E279" i="20"/>
  <c r="E278" i="20"/>
  <c r="E277" i="20"/>
  <c r="E276" i="20"/>
  <c r="E275" i="20"/>
  <c r="E274" i="20"/>
  <c r="E273" i="20"/>
  <c r="E272" i="20"/>
  <c r="E271" i="20"/>
  <c r="E270" i="20"/>
  <c r="E269" i="20"/>
  <c r="E268" i="20"/>
  <c r="E267" i="20"/>
  <c r="E266" i="20"/>
  <c r="E265" i="20"/>
  <c r="E264" i="20"/>
  <c r="E263" i="20"/>
  <c r="E262" i="20"/>
  <c r="E261" i="20"/>
  <c r="E260" i="20"/>
  <c r="E259" i="20"/>
  <c r="E258" i="20"/>
  <c r="E257" i="20"/>
  <c r="E256" i="20"/>
  <c r="E255" i="20"/>
  <c r="E254" i="20"/>
  <c r="E253" i="20"/>
  <c r="E252" i="20"/>
  <c r="E251" i="20"/>
  <c r="E250" i="20"/>
  <c r="E249" i="20"/>
  <c r="E248" i="20"/>
  <c r="E247" i="20"/>
  <c r="E246" i="20"/>
  <c r="E245" i="20"/>
  <c r="E244" i="20"/>
  <c r="E243" i="20"/>
  <c r="E242" i="20"/>
  <c r="E241" i="20"/>
  <c r="E240" i="20"/>
  <c r="E239" i="20"/>
  <c r="E238" i="20"/>
  <c r="E237" i="20"/>
  <c r="E236" i="20"/>
  <c r="E235" i="20"/>
  <c r="E234" i="20"/>
  <c r="E233" i="20"/>
  <c r="E232" i="20"/>
  <c r="E231" i="20"/>
  <c r="E230" i="20"/>
  <c r="E229" i="20"/>
  <c r="E228" i="20"/>
  <c r="E227" i="20"/>
  <c r="E226" i="20"/>
  <c r="E225" i="20"/>
  <c r="E224" i="20"/>
  <c r="E223" i="20"/>
  <c r="E222" i="20"/>
  <c r="E221" i="20"/>
  <c r="E220" i="20"/>
  <c r="E219" i="20"/>
  <c r="E218" i="20"/>
  <c r="E217" i="20"/>
  <c r="E216" i="20"/>
  <c r="E215" i="20"/>
  <c r="E214" i="20"/>
  <c r="E213" i="20"/>
  <c r="E212" i="20"/>
  <c r="E211" i="20"/>
  <c r="E210" i="20"/>
  <c r="E209" i="20"/>
  <c r="E208" i="20"/>
  <c r="E207" i="20"/>
  <c r="E206" i="20"/>
  <c r="E205" i="20"/>
  <c r="E204" i="20"/>
  <c r="E203" i="20"/>
  <c r="E202" i="20"/>
  <c r="E201" i="20"/>
  <c r="E200" i="20"/>
  <c r="E199" i="20"/>
  <c r="E198" i="20"/>
  <c r="E197" i="20"/>
  <c r="E196" i="20"/>
  <c r="E195" i="20"/>
  <c r="E194" i="20"/>
  <c r="E193" i="20"/>
  <c r="E192" i="20"/>
  <c r="E191" i="20"/>
  <c r="E190" i="20"/>
  <c r="E189" i="20"/>
  <c r="E188" i="20"/>
  <c r="E187" i="20"/>
  <c r="E186" i="20"/>
  <c r="E185" i="20"/>
  <c r="E184" i="20"/>
  <c r="E183" i="20"/>
  <c r="E182" i="20"/>
  <c r="E181" i="20"/>
  <c r="E180" i="20"/>
  <c r="E179" i="20"/>
  <c r="E178" i="20"/>
  <c r="E177" i="20"/>
  <c r="E176" i="20"/>
  <c r="E175" i="20"/>
  <c r="E174" i="20"/>
  <c r="E173" i="20"/>
  <c r="E168" i="20"/>
  <c r="E166" i="20"/>
  <c r="E165" i="20"/>
  <c r="E164" i="20"/>
  <c r="E163" i="20"/>
  <c r="E162" i="20"/>
  <c r="E161" i="20"/>
  <c r="E160" i="20"/>
  <c r="E159" i="20"/>
  <c r="E158" i="20"/>
  <c r="E157" i="20"/>
  <c r="E156" i="20"/>
  <c r="E155" i="20"/>
  <c r="E154" i="20"/>
  <c r="E153" i="20"/>
  <c r="E152" i="20"/>
  <c r="E151" i="20"/>
  <c r="E150" i="20"/>
  <c r="E149" i="20"/>
  <c r="E148" i="20"/>
  <c r="E147" i="20"/>
  <c r="E146" i="20"/>
  <c r="E145" i="20"/>
  <c r="E144" i="20"/>
  <c r="E143" i="20"/>
  <c r="E142" i="20"/>
  <c r="E141" i="20"/>
  <c r="E140" i="20"/>
  <c r="E139" i="20"/>
  <c r="E138" i="20"/>
  <c r="E137" i="20"/>
  <c r="E136" i="20"/>
  <c r="E135" i="20"/>
  <c r="E134" i="20"/>
  <c r="E133" i="20"/>
  <c r="E132" i="20"/>
  <c r="E131" i="20"/>
  <c r="E130" i="20"/>
  <c r="E129" i="20"/>
  <c r="E128" i="20"/>
  <c r="E127" i="20"/>
  <c r="E126" i="20"/>
  <c r="E125" i="20"/>
  <c r="E124" i="20"/>
  <c r="E123" i="20"/>
  <c r="E122" i="20"/>
  <c r="E121" i="20"/>
  <c r="E120" i="20"/>
  <c r="E119" i="20"/>
  <c r="E118" i="20"/>
  <c r="E117" i="20"/>
  <c r="E116" i="20"/>
  <c r="E115" i="20"/>
  <c r="E114" i="20"/>
  <c r="E113" i="20"/>
  <c r="E112" i="20"/>
  <c r="E111" i="20"/>
  <c r="E110" i="20"/>
  <c r="E109" i="20"/>
  <c r="E108" i="20"/>
  <c r="E107" i="20"/>
  <c r="E106" i="20"/>
  <c r="E105" i="20"/>
  <c r="E104" i="20"/>
  <c r="E103" i="20"/>
  <c r="E102" i="20"/>
  <c r="E101" i="20"/>
  <c r="E100" i="20"/>
  <c r="E99" i="20"/>
  <c r="E98" i="20"/>
  <c r="E97" i="20"/>
  <c r="E96" i="20"/>
  <c r="E95" i="20"/>
  <c r="E94" i="20"/>
  <c r="E93" i="20"/>
  <c r="E92" i="20"/>
  <c r="E91" i="20"/>
  <c r="E90" i="20"/>
  <c r="E89" i="20"/>
  <c r="E88" i="20"/>
  <c r="E83" i="20"/>
  <c r="E82" i="20"/>
  <c r="E81" i="20"/>
  <c r="E80" i="20"/>
  <c r="E79" i="20"/>
  <c r="E78" i="20"/>
  <c r="E77" i="20"/>
  <c r="E76" i="20"/>
  <c r="E75" i="20"/>
  <c r="E74" i="20"/>
  <c r="E73" i="20"/>
  <c r="E72" i="20"/>
  <c r="E71" i="20"/>
  <c r="E70" i="20"/>
  <c r="E69" i="20"/>
  <c r="E68" i="20"/>
  <c r="E67" i="20"/>
  <c r="E66" i="20"/>
  <c r="E65" i="20"/>
  <c r="E64" i="20"/>
  <c r="E63" i="20"/>
  <c r="E62" i="20"/>
  <c r="E61" i="20"/>
  <c r="E60" i="20"/>
  <c r="E59" i="20"/>
  <c r="E58" i="20"/>
  <c r="E57" i="20"/>
  <c r="E56" i="20"/>
  <c r="E55" i="20"/>
  <c r="E54" i="20"/>
  <c r="E53" i="20"/>
  <c r="E52" i="20"/>
  <c r="E51" i="20"/>
  <c r="E50" i="20"/>
  <c r="E49" i="20"/>
  <c r="E48" i="20"/>
  <c r="E47" i="20"/>
  <c r="E46" i="20"/>
  <c r="E45" i="20"/>
  <c r="E44" i="20"/>
  <c r="E43" i="20"/>
  <c r="E42" i="20"/>
  <c r="E41" i="20"/>
  <c r="E40" i="20"/>
  <c r="E39" i="20"/>
  <c r="E38" i="20"/>
  <c r="E37" i="20"/>
  <c r="E36" i="20"/>
  <c r="E35" i="20"/>
  <c r="E34" i="20"/>
  <c r="E33" i="20"/>
  <c r="E32" i="20"/>
  <c r="E31" i="20"/>
  <c r="E30" i="20"/>
  <c r="E29" i="20"/>
  <c r="E28" i="20"/>
  <c r="E27" i="20"/>
  <c r="E26" i="20"/>
  <c r="E25" i="20"/>
  <c r="E24" i="20"/>
  <c r="E23" i="20"/>
  <c r="E22" i="20"/>
  <c r="E21" i="20"/>
  <c r="E20" i="20"/>
  <c r="E19" i="20"/>
  <c r="E18" i="20"/>
  <c r="E17" i="20"/>
  <c r="E16" i="20"/>
  <c r="E15" i="20"/>
  <c r="E14" i="20"/>
  <c r="E13" i="20"/>
  <c r="D296" i="21"/>
  <c r="D169" i="21"/>
  <c r="F8" i="30"/>
  <c r="E295" i="21"/>
  <c r="E294" i="21"/>
  <c r="E293" i="21"/>
  <c r="E292" i="21"/>
  <c r="E291" i="21"/>
  <c r="E290" i="21"/>
  <c r="E289" i="21"/>
  <c r="E288" i="21"/>
  <c r="E287" i="21"/>
  <c r="E286" i="21"/>
  <c r="E285" i="21"/>
  <c r="E284" i="21"/>
  <c r="E283" i="21"/>
  <c r="E282" i="21"/>
  <c r="E281" i="21"/>
  <c r="E280" i="21"/>
  <c r="E279" i="21"/>
  <c r="E278" i="21"/>
  <c r="E277" i="21"/>
  <c r="E276" i="21"/>
  <c r="E275" i="21"/>
  <c r="E274" i="21"/>
  <c r="E273" i="21"/>
  <c r="E272" i="21"/>
  <c r="E271" i="21"/>
  <c r="E270" i="21"/>
  <c r="E269" i="21"/>
  <c r="E268" i="21"/>
  <c r="E267" i="21"/>
  <c r="E266" i="21"/>
  <c r="E265" i="21"/>
  <c r="E264" i="21"/>
  <c r="E263" i="21"/>
  <c r="E262" i="21"/>
  <c r="E261" i="21"/>
  <c r="E260" i="21"/>
  <c r="E259" i="21"/>
  <c r="E258" i="21"/>
  <c r="E257" i="21"/>
  <c r="E256" i="21"/>
  <c r="E255" i="21"/>
  <c r="E254" i="21"/>
  <c r="E253" i="21"/>
  <c r="E252" i="21"/>
  <c r="E251" i="21"/>
  <c r="E250" i="21"/>
  <c r="E249" i="21"/>
  <c r="E248" i="21"/>
  <c r="E247" i="21"/>
  <c r="E246" i="21"/>
  <c r="E245" i="21"/>
  <c r="E244" i="21"/>
  <c r="E243" i="21"/>
  <c r="E242" i="21"/>
  <c r="E241" i="21"/>
  <c r="E240" i="21"/>
  <c r="E239" i="21"/>
  <c r="E238" i="21"/>
  <c r="E237" i="21"/>
  <c r="E236" i="21"/>
  <c r="E235" i="21"/>
  <c r="E234" i="21"/>
  <c r="E233" i="21"/>
  <c r="E232" i="21"/>
  <c r="E231" i="21"/>
  <c r="E230" i="21"/>
  <c r="E229" i="21"/>
  <c r="E228" i="21"/>
  <c r="E227" i="21"/>
  <c r="E226" i="21"/>
  <c r="E225" i="21"/>
  <c r="E224" i="21"/>
  <c r="E223" i="21"/>
  <c r="E222" i="21"/>
  <c r="E221" i="21"/>
  <c r="E220" i="21"/>
  <c r="E219" i="21"/>
  <c r="E218" i="21"/>
  <c r="E217" i="21"/>
  <c r="E216" i="21"/>
  <c r="E215" i="21"/>
  <c r="E214" i="21"/>
  <c r="E213" i="21"/>
  <c r="E212" i="21"/>
  <c r="E211" i="21"/>
  <c r="E210" i="21"/>
  <c r="E209" i="21"/>
  <c r="E208" i="21"/>
  <c r="E207" i="21"/>
  <c r="E206" i="21"/>
  <c r="E205" i="21"/>
  <c r="E204" i="21"/>
  <c r="E203" i="21"/>
  <c r="E202" i="21"/>
  <c r="E201" i="21"/>
  <c r="E200" i="21"/>
  <c r="E199" i="21"/>
  <c r="E198" i="21"/>
  <c r="E197" i="21"/>
  <c r="E196" i="21"/>
  <c r="E195" i="21"/>
  <c r="E194" i="21"/>
  <c r="E193" i="21"/>
  <c r="E192" i="21"/>
  <c r="E191" i="21"/>
  <c r="E190" i="21"/>
  <c r="E189" i="21"/>
  <c r="E188" i="21"/>
  <c r="E187" i="21"/>
  <c r="E186" i="21"/>
  <c r="E185" i="21"/>
  <c r="E184" i="21"/>
  <c r="E183" i="21"/>
  <c r="E182" i="21"/>
  <c r="E181" i="21"/>
  <c r="E180" i="21"/>
  <c r="E179" i="21"/>
  <c r="E178" i="21"/>
  <c r="E177" i="21"/>
  <c r="E176" i="21"/>
  <c r="E175" i="21"/>
  <c r="E174" i="21"/>
  <c r="E173" i="21"/>
  <c r="E168" i="21"/>
  <c r="E167" i="21"/>
  <c r="E166" i="21"/>
  <c r="E165" i="21"/>
  <c r="E164" i="21"/>
  <c r="E163" i="21"/>
  <c r="E162" i="21"/>
  <c r="E161" i="21"/>
  <c r="E160" i="21"/>
  <c r="E159" i="21"/>
  <c r="E158" i="21"/>
  <c r="E157" i="21"/>
  <c r="E156" i="21"/>
  <c r="E155" i="21"/>
  <c r="E154" i="21"/>
  <c r="E153" i="21"/>
  <c r="E152" i="21"/>
  <c r="E151" i="21"/>
  <c r="E150" i="21"/>
  <c r="E149" i="21"/>
  <c r="E148" i="21"/>
  <c r="E147" i="21"/>
  <c r="E146" i="21"/>
  <c r="E145" i="21"/>
  <c r="E144" i="21"/>
  <c r="E143" i="21"/>
  <c r="E142" i="21"/>
  <c r="E141" i="21"/>
  <c r="E140" i="21"/>
  <c r="E139" i="21"/>
  <c r="E138" i="21"/>
  <c r="E137" i="21"/>
  <c r="E136" i="21"/>
  <c r="E135" i="21"/>
  <c r="E134" i="21"/>
  <c r="E133" i="21"/>
  <c r="E132" i="21"/>
  <c r="E131" i="21"/>
  <c r="E130" i="21"/>
  <c r="E129" i="21"/>
  <c r="E128" i="21"/>
  <c r="E127" i="21"/>
  <c r="E126" i="21"/>
  <c r="E125" i="21"/>
  <c r="E124" i="21"/>
  <c r="E123" i="21"/>
  <c r="E122" i="21"/>
  <c r="E121" i="21"/>
  <c r="E120" i="21"/>
  <c r="E119" i="21"/>
  <c r="E118" i="21"/>
  <c r="E117" i="21"/>
  <c r="E116" i="21"/>
  <c r="E115" i="21"/>
  <c r="E114" i="21"/>
  <c r="E113" i="21"/>
  <c r="E112" i="21"/>
  <c r="E111" i="21"/>
  <c r="E110" i="21"/>
  <c r="E109" i="21"/>
  <c r="E108" i="21"/>
  <c r="E107" i="21"/>
  <c r="E106" i="21"/>
  <c r="E105" i="21"/>
  <c r="E104" i="21"/>
  <c r="E103" i="21"/>
  <c r="E102" i="21"/>
  <c r="E101" i="21"/>
  <c r="E100" i="21"/>
  <c r="E99" i="21"/>
  <c r="E98" i="21"/>
  <c r="E97" i="21"/>
  <c r="E96" i="21"/>
  <c r="E95" i="21"/>
  <c r="E94" i="21"/>
  <c r="E93" i="21"/>
  <c r="E92" i="21"/>
  <c r="E91" i="21"/>
  <c r="E90" i="21"/>
  <c r="E89" i="21"/>
  <c r="E88" i="21"/>
  <c r="E83" i="21"/>
  <c r="E82" i="21"/>
  <c r="E81" i="21"/>
  <c r="E80" i="21"/>
  <c r="E79" i="21"/>
  <c r="E78" i="21"/>
  <c r="E77" i="21"/>
  <c r="E76" i="21"/>
  <c r="E75" i="21"/>
  <c r="E74" i="21"/>
  <c r="E73" i="21"/>
  <c r="E72" i="21"/>
  <c r="E71" i="21"/>
  <c r="E70" i="21"/>
  <c r="E69" i="21"/>
  <c r="E68" i="21"/>
  <c r="E67" i="21"/>
  <c r="E66" i="21"/>
  <c r="E65" i="21"/>
  <c r="E64" i="21"/>
  <c r="E63" i="21"/>
  <c r="E62" i="21"/>
  <c r="E61" i="21"/>
  <c r="E60" i="21"/>
  <c r="E59" i="21"/>
  <c r="E58" i="21"/>
  <c r="E57" i="21"/>
  <c r="E56" i="21"/>
  <c r="E55" i="21"/>
  <c r="E54" i="21"/>
  <c r="E53" i="21"/>
  <c r="E52" i="21"/>
  <c r="E51" i="21"/>
  <c r="E50" i="21"/>
  <c r="E49" i="21"/>
  <c r="E48" i="21"/>
  <c r="E47" i="21"/>
  <c r="E46" i="21"/>
  <c r="E45" i="21"/>
  <c r="E44" i="21"/>
  <c r="E43" i="21"/>
  <c r="E42" i="21"/>
  <c r="E41" i="21"/>
  <c r="E40" i="21"/>
  <c r="E39" i="21"/>
  <c r="E38" i="21"/>
  <c r="E37" i="21"/>
  <c r="E36" i="21"/>
  <c r="E35" i="21"/>
  <c r="E34" i="21"/>
  <c r="E33" i="21"/>
  <c r="E32" i="21"/>
  <c r="E31" i="21"/>
  <c r="E30" i="21"/>
  <c r="E29" i="21"/>
  <c r="E28" i="21"/>
  <c r="E27" i="21"/>
  <c r="E26" i="21"/>
  <c r="E25" i="21"/>
  <c r="E24" i="21"/>
  <c r="E23" i="21"/>
  <c r="E22" i="21"/>
  <c r="E21" i="21"/>
  <c r="E20" i="21"/>
  <c r="E19" i="21"/>
  <c r="E18" i="21"/>
  <c r="E17" i="21"/>
  <c r="E15" i="21"/>
  <c r="E14" i="21"/>
  <c r="D84" i="22"/>
  <c r="D169" i="22"/>
  <c r="F10" i="30"/>
  <c r="D296" i="22"/>
  <c r="H10" i="30"/>
  <c r="E295" i="22"/>
  <c r="E294" i="22"/>
  <c r="E293" i="22"/>
  <c r="E292" i="22"/>
  <c r="E291" i="22"/>
  <c r="E290" i="22"/>
  <c r="E289" i="22"/>
  <c r="E288" i="22"/>
  <c r="E287" i="22"/>
  <c r="E286" i="22"/>
  <c r="E285" i="22"/>
  <c r="E284" i="22"/>
  <c r="E283" i="22"/>
  <c r="E282" i="22"/>
  <c r="E281" i="22"/>
  <c r="E280" i="22"/>
  <c r="E279" i="22"/>
  <c r="E278" i="22"/>
  <c r="E277" i="22"/>
  <c r="E276" i="22"/>
  <c r="E275" i="22"/>
  <c r="E274" i="22"/>
  <c r="E273" i="22"/>
  <c r="E272" i="22"/>
  <c r="E271" i="22"/>
  <c r="E270" i="22"/>
  <c r="E269" i="22"/>
  <c r="E268" i="22"/>
  <c r="E267" i="22"/>
  <c r="E266" i="22"/>
  <c r="E265" i="22"/>
  <c r="E264" i="22"/>
  <c r="E263" i="22"/>
  <c r="E262" i="22"/>
  <c r="E261" i="22"/>
  <c r="E260" i="22"/>
  <c r="E259" i="22"/>
  <c r="E258" i="22"/>
  <c r="E257" i="22"/>
  <c r="E256" i="22"/>
  <c r="E255" i="22"/>
  <c r="E254" i="22"/>
  <c r="E253" i="22"/>
  <c r="E252" i="22"/>
  <c r="E251" i="22"/>
  <c r="E250" i="22"/>
  <c r="E249" i="22"/>
  <c r="E248" i="22"/>
  <c r="E247" i="22"/>
  <c r="E246" i="22"/>
  <c r="E245" i="22"/>
  <c r="E244" i="22"/>
  <c r="E243" i="22"/>
  <c r="E242" i="22"/>
  <c r="E241" i="22"/>
  <c r="E240" i="22"/>
  <c r="E239" i="22"/>
  <c r="E238" i="22"/>
  <c r="E237" i="22"/>
  <c r="E236" i="22"/>
  <c r="E235" i="22"/>
  <c r="E234" i="22"/>
  <c r="E233" i="22"/>
  <c r="E232" i="22"/>
  <c r="E231" i="22"/>
  <c r="E230" i="22"/>
  <c r="E229" i="22"/>
  <c r="E228" i="22"/>
  <c r="E227" i="22"/>
  <c r="E226" i="22"/>
  <c r="E225" i="22"/>
  <c r="E224" i="22"/>
  <c r="E223" i="22"/>
  <c r="E222" i="22"/>
  <c r="E221" i="22"/>
  <c r="E220" i="22"/>
  <c r="E219" i="22"/>
  <c r="E218" i="22"/>
  <c r="E217" i="22"/>
  <c r="E216" i="22"/>
  <c r="E215" i="22"/>
  <c r="E214" i="22"/>
  <c r="E213" i="22"/>
  <c r="E212" i="22"/>
  <c r="E211" i="22"/>
  <c r="E210" i="22"/>
  <c r="E209" i="22"/>
  <c r="E208" i="22"/>
  <c r="E207" i="22"/>
  <c r="E206" i="22"/>
  <c r="E205" i="22"/>
  <c r="E204" i="22"/>
  <c r="E203" i="22"/>
  <c r="E202" i="22"/>
  <c r="E201" i="22"/>
  <c r="E200" i="22"/>
  <c r="E199" i="22"/>
  <c r="E198" i="22"/>
  <c r="E197" i="22"/>
  <c r="E196" i="22"/>
  <c r="E195" i="22"/>
  <c r="E194" i="22"/>
  <c r="E193" i="22"/>
  <c r="E192" i="22"/>
  <c r="E191" i="22"/>
  <c r="E190" i="22"/>
  <c r="E189" i="22"/>
  <c r="E188" i="22"/>
  <c r="E187" i="22"/>
  <c r="E186" i="22"/>
  <c r="E185" i="22"/>
  <c r="E184" i="22"/>
  <c r="E183" i="22"/>
  <c r="E182" i="22"/>
  <c r="E181" i="22"/>
  <c r="E180" i="22"/>
  <c r="E179" i="22"/>
  <c r="E178" i="22"/>
  <c r="E177" i="22"/>
  <c r="E176" i="22"/>
  <c r="E175" i="22"/>
  <c r="E174" i="22"/>
  <c r="E173" i="22"/>
  <c r="E168" i="22"/>
  <c r="E167" i="22"/>
  <c r="E166" i="22"/>
  <c r="E165" i="22"/>
  <c r="E164" i="22"/>
  <c r="E163" i="22"/>
  <c r="E162" i="22"/>
  <c r="E161" i="22"/>
  <c r="E160" i="22"/>
  <c r="E159" i="22"/>
  <c r="E158" i="22"/>
  <c r="E157" i="22"/>
  <c r="E156" i="22"/>
  <c r="E155" i="22"/>
  <c r="E154" i="22"/>
  <c r="E153" i="22"/>
  <c r="E152" i="22"/>
  <c r="E151" i="22"/>
  <c r="E150" i="22"/>
  <c r="E149" i="22"/>
  <c r="E148" i="22"/>
  <c r="E147" i="22"/>
  <c r="E146" i="22"/>
  <c r="E145" i="22"/>
  <c r="E144" i="22"/>
  <c r="E143" i="22"/>
  <c r="E142" i="22"/>
  <c r="E141" i="22"/>
  <c r="E140" i="22"/>
  <c r="E139" i="22"/>
  <c r="E138" i="22"/>
  <c r="E137" i="22"/>
  <c r="E136" i="22"/>
  <c r="E135" i="22"/>
  <c r="E134" i="22"/>
  <c r="E133" i="22"/>
  <c r="E132" i="22"/>
  <c r="E131" i="22"/>
  <c r="E130" i="22"/>
  <c r="E129" i="22"/>
  <c r="E128" i="22"/>
  <c r="E127" i="22"/>
  <c r="E126" i="22"/>
  <c r="E125" i="22"/>
  <c r="E124" i="22"/>
  <c r="E123" i="22"/>
  <c r="E122" i="22"/>
  <c r="E121" i="22"/>
  <c r="E120" i="22"/>
  <c r="E119" i="22"/>
  <c r="E118" i="22"/>
  <c r="E117" i="22"/>
  <c r="E116" i="22"/>
  <c r="E115" i="22"/>
  <c r="E114" i="22"/>
  <c r="E113" i="22"/>
  <c r="E112" i="22"/>
  <c r="E111" i="22"/>
  <c r="E110" i="22"/>
  <c r="E109" i="22"/>
  <c r="E108" i="22"/>
  <c r="E107" i="22"/>
  <c r="E106" i="22"/>
  <c r="E105" i="22"/>
  <c r="E104" i="22"/>
  <c r="E103" i="22"/>
  <c r="E102" i="22"/>
  <c r="E101" i="22"/>
  <c r="E100" i="22"/>
  <c r="E99" i="22"/>
  <c r="E98" i="22"/>
  <c r="E97" i="22"/>
  <c r="E96" i="22"/>
  <c r="E95" i="22"/>
  <c r="E94" i="22"/>
  <c r="E93" i="22"/>
  <c r="E92" i="22"/>
  <c r="E91" i="22"/>
  <c r="E90" i="22"/>
  <c r="E89" i="22"/>
  <c r="E88" i="22"/>
  <c r="E83" i="22"/>
  <c r="E82" i="22"/>
  <c r="E81" i="22"/>
  <c r="E80" i="22"/>
  <c r="E79" i="22"/>
  <c r="E78" i="22"/>
  <c r="E77" i="22"/>
  <c r="E76" i="22"/>
  <c r="E75" i="22"/>
  <c r="E74" i="22"/>
  <c r="E73" i="22"/>
  <c r="E72" i="22"/>
  <c r="E71" i="22"/>
  <c r="E70" i="22"/>
  <c r="E69" i="22"/>
  <c r="E68" i="22"/>
  <c r="E67" i="22"/>
  <c r="E66" i="22"/>
  <c r="E65" i="22"/>
  <c r="E64" i="22"/>
  <c r="E63" i="22"/>
  <c r="E62" i="22"/>
  <c r="E61" i="22"/>
  <c r="E60" i="22"/>
  <c r="E59" i="22"/>
  <c r="E58" i="22"/>
  <c r="E57" i="22"/>
  <c r="E56" i="22"/>
  <c r="E55" i="22"/>
  <c r="E54" i="22"/>
  <c r="E53" i="22"/>
  <c r="E52" i="22"/>
  <c r="E51" i="22"/>
  <c r="E50" i="22"/>
  <c r="E49" i="22"/>
  <c r="E48" i="22"/>
  <c r="E47" i="22"/>
  <c r="E46" i="22"/>
  <c r="E45" i="22"/>
  <c r="E44" i="22"/>
  <c r="E43" i="22"/>
  <c r="E42" i="22"/>
  <c r="E40" i="22"/>
  <c r="E39" i="22"/>
  <c r="E38" i="22"/>
  <c r="E37" i="22"/>
  <c r="E36" i="22"/>
  <c r="E35" i="22"/>
  <c r="E34" i="22"/>
  <c r="E33" i="22"/>
  <c r="E32" i="22"/>
  <c r="E31" i="22"/>
  <c r="E30" i="22"/>
  <c r="E29" i="22"/>
  <c r="E28" i="22"/>
  <c r="E27" i="22"/>
  <c r="E26" i="22"/>
  <c r="E25" i="22"/>
  <c r="E24" i="22"/>
  <c r="E23" i="22"/>
  <c r="E22" i="22"/>
  <c r="E21" i="22"/>
  <c r="E20" i="22"/>
  <c r="E19" i="22"/>
  <c r="E18" i="22"/>
  <c r="E17" i="22"/>
  <c r="E16" i="22"/>
  <c r="E15" i="22"/>
  <c r="E14" i="22"/>
  <c r="E13" i="22"/>
  <c r="D84" i="23"/>
  <c r="D11" i="30"/>
  <c r="E295" i="23"/>
  <c r="E294" i="23"/>
  <c r="E293" i="23"/>
  <c r="E292" i="23"/>
  <c r="E291" i="23"/>
  <c r="E290" i="23"/>
  <c r="E289" i="23"/>
  <c r="E288" i="23"/>
  <c r="E287" i="23"/>
  <c r="E286" i="23"/>
  <c r="E285" i="23"/>
  <c r="E284" i="23"/>
  <c r="E283" i="23"/>
  <c r="E282" i="23"/>
  <c r="E281" i="23"/>
  <c r="E280" i="23"/>
  <c r="E279" i="23"/>
  <c r="E278" i="23"/>
  <c r="E277" i="23"/>
  <c r="E276" i="23"/>
  <c r="E275" i="23"/>
  <c r="E274" i="23"/>
  <c r="E273" i="23"/>
  <c r="E272" i="23"/>
  <c r="E271" i="23"/>
  <c r="E270" i="23"/>
  <c r="E269" i="23"/>
  <c r="E268" i="23"/>
  <c r="E267" i="23"/>
  <c r="E266" i="23"/>
  <c r="E265" i="23"/>
  <c r="E264" i="23"/>
  <c r="E263" i="23"/>
  <c r="E262" i="23"/>
  <c r="E261" i="23"/>
  <c r="E260" i="23"/>
  <c r="E259" i="23"/>
  <c r="E258" i="23"/>
  <c r="E257" i="23"/>
  <c r="E256" i="23"/>
  <c r="E255" i="23"/>
  <c r="E254" i="23"/>
  <c r="E253" i="23"/>
  <c r="E252" i="23"/>
  <c r="E251" i="23"/>
  <c r="E250" i="23"/>
  <c r="E249" i="23"/>
  <c r="E248" i="23"/>
  <c r="E247" i="23"/>
  <c r="E246" i="23"/>
  <c r="E245" i="23"/>
  <c r="E244" i="23"/>
  <c r="E243" i="23"/>
  <c r="E242" i="23"/>
  <c r="E241" i="23"/>
  <c r="E240" i="23"/>
  <c r="E239" i="23"/>
  <c r="E238" i="23"/>
  <c r="E237" i="23"/>
  <c r="E236" i="23"/>
  <c r="E235" i="23"/>
  <c r="E234" i="23"/>
  <c r="E233" i="23"/>
  <c r="E232" i="23"/>
  <c r="E231" i="23"/>
  <c r="E230" i="23"/>
  <c r="E229" i="23"/>
  <c r="E228" i="23"/>
  <c r="E227" i="23"/>
  <c r="E226" i="23"/>
  <c r="E225" i="23"/>
  <c r="E224" i="23"/>
  <c r="E223" i="23"/>
  <c r="E222" i="23"/>
  <c r="E221" i="23"/>
  <c r="E220" i="23"/>
  <c r="E219" i="23"/>
  <c r="E218" i="23"/>
  <c r="E217" i="23"/>
  <c r="E216" i="23"/>
  <c r="E215" i="23"/>
  <c r="E214" i="23"/>
  <c r="E213" i="23"/>
  <c r="E212" i="23"/>
  <c r="E211" i="23"/>
  <c r="E210" i="23"/>
  <c r="E209" i="23"/>
  <c r="E208" i="23"/>
  <c r="E207" i="23"/>
  <c r="E206" i="23"/>
  <c r="E205" i="23"/>
  <c r="E204" i="23"/>
  <c r="E203" i="23"/>
  <c r="E202" i="23"/>
  <c r="E201" i="23"/>
  <c r="E200" i="23"/>
  <c r="E199" i="23"/>
  <c r="E198" i="23"/>
  <c r="E197" i="23"/>
  <c r="E196" i="23"/>
  <c r="E195" i="23"/>
  <c r="E194" i="23"/>
  <c r="E193" i="23"/>
  <c r="E192" i="23"/>
  <c r="E191" i="23"/>
  <c r="E190" i="23"/>
  <c r="E189" i="23"/>
  <c r="E188" i="23"/>
  <c r="E187" i="23"/>
  <c r="E186" i="23"/>
  <c r="E185" i="23"/>
  <c r="E184" i="23"/>
  <c r="E183" i="23"/>
  <c r="E182" i="23"/>
  <c r="E181" i="23"/>
  <c r="E180" i="23"/>
  <c r="E179" i="23"/>
  <c r="E178" i="23"/>
  <c r="E177" i="23"/>
  <c r="E176" i="23"/>
  <c r="E175" i="23"/>
  <c r="E174" i="23"/>
  <c r="E173" i="23"/>
  <c r="E168" i="23"/>
  <c r="E167" i="23"/>
  <c r="E166" i="23"/>
  <c r="E165" i="23"/>
  <c r="E164" i="23"/>
  <c r="E163" i="23"/>
  <c r="E162" i="23"/>
  <c r="E161" i="23"/>
  <c r="E160" i="23"/>
  <c r="E159" i="23"/>
  <c r="E158" i="23"/>
  <c r="E157" i="23"/>
  <c r="E156" i="23"/>
  <c r="E155" i="23"/>
  <c r="E154" i="23"/>
  <c r="E153" i="23"/>
  <c r="E152" i="23"/>
  <c r="E151" i="23"/>
  <c r="E150" i="23"/>
  <c r="E149" i="23"/>
  <c r="E148" i="23"/>
  <c r="E147" i="23"/>
  <c r="E146" i="23"/>
  <c r="E145" i="23"/>
  <c r="E144" i="23"/>
  <c r="E143" i="23"/>
  <c r="E142" i="23"/>
  <c r="E141" i="23"/>
  <c r="E140" i="23"/>
  <c r="E139" i="23"/>
  <c r="E138" i="23"/>
  <c r="E137" i="23"/>
  <c r="E136" i="23"/>
  <c r="E135" i="23"/>
  <c r="E134" i="23"/>
  <c r="E133" i="23"/>
  <c r="E132" i="23"/>
  <c r="E131" i="23"/>
  <c r="E130" i="23"/>
  <c r="E129" i="23"/>
  <c r="E128" i="23"/>
  <c r="E127" i="23"/>
  <c r="E126" i="23"/>
  <c r="E125" i="23"/>
  <c r="E124" i="23"/>
  <c r="E123" i="23"/>
  <c r="E122" i="23"/>
  <c r="E121" i="23"/>
  <c r="E120" i="23"/>
  <c r="E119" i="23"/>
  <c r="E118" i="23"/>
  <c r="E117" i="23"/>
  <c r="E116" i="23"/>
  <c r="E115" i="23"/>
  <c r="E114" i="23"/>
  <c r="E113" i="23"/>
  <c r="E112" i="23"/>
  <c r="E111" i="23"/>
  <c r="E110" i="23"/>
  <c r="E109" i="23"/>
  <c r="E108" i="23"/>
  <c r="E107" i="23"/>
  <c r="E106" i="23"/>
  <c r="E105" i="23"/>
  <c r="E104" i="23"/>
  <c r="E103" i="23"/>
  <c r="E102" i="23"/>
  <c r="E101" i="23"/>
  <c r="E100" i="23"/>
  <c r="E99" i="23"/>
  <c r="E98" i="23"/>
  <c r="E97" i="23"/>
  <c r="E96" i="23"/>
  <c r="E95" i="23"/>
  <c r="E94" i="23"/>
  <c r="E93" i="23"/>
  <c r="E92" i="23"/>
  <c r="E91" i="23"/>
  <c r="E90" i="23"/>
  <c r="E89" i="23"/>
  <c r="E88" i="23"/>
  <c r="E169" i="23"/>
  <c r="E83" i="23"/>
  <c r="E82" i="23"/>
  <c r="E81" i="23"/>
  <c r="E80" i="23"/>
  <c r="E79" i="23"/>
  <c r="E78" i="23"/>
  <c r="E77" i="23"/>
  <c r="E76" i="23"/>
  <c r="E75" i="23"/>
  <c r="E74" i="23"/>
  <c r="E73" i="23"/>
  <c r="E72" i="23"/>
  <c r="E71" i="23"/>
  <c r="E70" i="23"/>
  <c r="E69" i="23"/>
  <c r="E68" i="23"/>
  <c r="E67" i="23"/>
  <c r="E66" i="23"/>
  <c r="E65" i="23"/>
  <c r="E64" i="23"/>
  <c r="E63" i="23"/>
  <c r="E62" i="23"/>
  <c r="E61" i="23"/>
  <c r="E60" i="23"/>
  <c r="E59" i="23"/>
  <c r="E58" i="23"/>
  <c r="E57" i="23"/>
  <c r="E56" i="23"/>
  <c r="E55" i="23"/>
  <c r="E54" i="23"/>
  <c r="E53" i="23"/>
  <c r="E52" i="23"/>
  <c r="E51" i="23"/>
  <c r="E50" i="23"/>
  <c r="E49" i="23"/>
  <c r="E48" i="23"/>
  <c r="E47" i="23"/>
  <c r="E46" i="23"/>
  <c r="E45" i="23"/>
  <c r="E44" i="23"/>
  <c r="E43" i="23"/>
  <c r="E42" i="23"/>
  <c r="E41" i="23"/>
  <c r="E40" i="23"/>
  <c r="E39" i="23"/>
  <c r="E38" i="23"/>
  <c r="E37" i="23"/>
  <c r="E36" i="23"/>
  <c r="E35" i="23"/>
  <c r="E34" i="23"/>
  <c r="E33" i="23"/>
  <c r="E32" i="23"/>
  <c r="E31" i="23"/>
  <c r="E30" i="23"/>
  <c r="E29" i="23"/>
  <c r="E28" i="23"/>
  <c r="E27" i="23"/>
  <c r="E26" i="23"/>
  <c r="E25" i="23"/>
  <c r="E24" i="23"/>
  <c r="E23" i="23"/>
  <c r="E22" i="23"/>
  <c r="E21" i="23"/>
  <c r="E20" i="23"/>
  <c r="E19" i="23"/>
  <c r="E18" i="23"/>
  <c r="E17" i="23"/>
  <c r="E16" i="23"/>
  <c r="E15" i="23"/>
  <c r="E14" i="23"/>
  <c r="E13" i="23"/>
  <c r="D169" i="23"/>
  <c r="D296" i="23"/>
  <c r="H11" i="30"/>
  <c r="H9" i="30"/>
  <c r="D10" i="30"/>
  <c r="C11" i="30"/>
  <c r="B11" i="32"/>
  <c r="L17" i="32"/>
  <c r="C10" i="30"/>
  <c r="B10" i="32"/>
  <c r="L15" i="32"/>
  <c r="C17" i="30"/>
  <c r="B17" i="32"/>
  <c r="D9" i="30"/>
  <c r="C16" i="30"/>
  <c r="B16" i="32"/>
  <c r="C15" i="30"/>
  <c r="B15" i="32"/>
  <c r="L16" i="32"/>
  <c r="C14" i="30"/>
  <c r="B14" i="32"/>
  <c r="C13" i="30"/>
  <c r="B13" i="32"/>
  <c r="C12" i="30"/>
  <c r="B12" i="32"/>
  <c r="C9" i="30"/>
  <c r="B9" i="32"/>
  <c r="H8" i="30"/>
  <c r="C8" i="30"/>
  <c r="B8" i="32"/>
  <c r="H7" i="30"/>
  <c r="C7" i="30"/>
  <c r="B7" i="32"/>
  <c r="L14" i="32"/>
  <c r="H6" i="30"/>
  <c r="F6" i="30"/>
  <c r="C6" i="30"/>
  <c r="B6" i="32"/>
  <c r="C5" i="30"/>
  <c r="B5" i="32"/>
  <c r="E46" i="29"/>
  <c r="E50" i="29"/>
  <c r="E54" i="29"/>
  <c r="E58" i="29"/>
  <c r="E62" i="29"/>
  <c r="E66" i="29"/>
  <c r="E38" i="29"/>
  <c r="E18" i="29"/>
  <c r="E22" i="29"/>
  <c r="E26" i="29"/>
  <c r="D296" i="29"/>
  <c r="H16" i="30"/>
  <c r="E295" i="29"/>
  <c r="E294" i="29"/>
  <c r="E293" i="29"/>
  <c r="E292" i="29"/>
  <c r="E291" i="29"/>
  <c r="E290" i="29"/>
  <c r="E289" i="29"/>
  <c r="E288" i="29"/>
  <c r="E287" i="29"/>
  <c r="E286" i="29"/>
  <c r="E285" i="29"/>
  <c r="E284" i="29"/>
  <c r="E283" i="29"/>
  <c r="E282" i="29"/>
  <c r="E281" i="29"/>
  <c r="E280" i="29"/>
  <c r="E279" i="29"/>
  <c r="E278" i="29"/>
  <c r="E277" i="29"/>
  <c r="E276" i="29"/>
  <c r="E275" i="29"/>
  <c r="E274" i="29"/>
  <c r="E273" i="29"/>
  <c r="E272" i="29"/>
  <c r="E271" i="29"/>
  <c r="E270" i="29"/>
  <c r="E269" i="29"/>
  <c r="E268" i="29"/>
  <c r="E267" i="29"/>
  <c r="E266" i="29"/>
  <c r="E265" i="29"/>
  <c r="E264" i="29"/>
  <c r="E263" i="29"/>
  <c r="E262" i="29"/>
  <c r="E261" i="29"/>
  <c r="E260" i="29"/>
  <c r="E259" i="29"/>
  <c r="E258" i="29"/>
  <c r="E257" i="29"/>
  <c r="E256" i="29"/>
  <c r="E255" i="29"/>
  <c r="E254" i="29"/>
  <c r="E253" i="29"/>
  <c r="E252" i="29"/>
  <c r="E251" i="29"/>
  <c r="E250" i="29"/>
  <c r="E249" i="29"/>
  <c r="E248" i="29"/>
  <c r="E247" i="29"/>
  <c r="E246" i="29"/>
  <c r="E245" i="29"/>
  <c r="E244" i="29"/>
  <c r="E243" i="29"/>
  <c r="E242" i="29"/>
  <c r="E241" i="29"/>
  <c r="E240" i="29"/>
  <c r="E239" i="29"/>
  <c r="E238" i="29"/>
  <c r="E237" i="29"/>
  <c r="E236" i="29"/>
  <c r="E235" i="29"/>
  <c r="E234" i="29"/>
  <c r="E233" i="29"/>
  <c r="E232" i="29"/>
  <c r="E231" i="29"/>
  <c r="E230" i="29"/>
  <c r="E229" i="29"/>
  <c r="E228" i="29"/>
  <c r="E227" i="29"/>
  <c r="E226" i="29"/>
  <c r="E225" i="29"/>
  <c r="E224" i="29"/>
  <c r="E223" i="29"/>
  <c r="E222" i="29"/>
  <c r="E221" i="29"/>
  <c r="E220" i="29"/>
  <c r="E219" i="29"/>
  <c r="E218" i="29"/>
  <c r="E217" i="29"/>
  <c r="E216" i="29"/>
  <c r="E215" i="29"/>
  <c r="E214" i="29"/>
  <c r="E213" i="29"/>
  <c r="E212" i="29"/>
  <c r="E211" i="29"/>
  <c r="E210" i="29"/>
  <c r="E209" i="29"/>
  <c r="E208" i="29"/>
  <c r="E207" i="29"/>
  <c r="E206" i="29"/>
  <c r="E205" i="29"/>
  <c r="E204" i="29"/>
  <c r="E203" i="29"/>
  <c r="E202" i="29"/>
  <c r="E201" i="29"/>
  <c r="E200" i="29"/>
  <c r="E199" i="29"/>
  <c r="E198" i="29"/>
  <c r="E197" i="29"/>
  <c r="E196" i="29"/>
  <c r="E195" i="29"/>
  <c r="E194" i="29"/>
  <c r="E193" i="29"/>
  <c r="E192" i="29"/>
  <c r="E191" i="29"/>
  <c r="E190" i="29"/>
  <c r="E189" i="29"/>
  <c r="E188" i="29"/>
  <c r="E187" i="29"/>
  <c r="E186" i="29"/>
  <c r="E185" i="29"/>
  <c r="E184" i="29"/>
  <c r="E183" i="29"/>
  <c r="E182" i="29"/>
  <c r="E181" i="29"/>
  <c r="E180" i="29"/>
  <c r="E179" i="29"/>
  <c r="E178" i="29"/>
  <c r="E177" i="29"/>
  <c r="E176" i="29"/>
  <c r="E175" i="29"/>
  <c r="E174" i="29"/>
  <c r="E173" i="29"/>
  <c r="D169" i="29"/>
  <c r="F16" i="30"/>
  <c r="E168" i="29"/>
  <c r="E167" i="29"/>
  <c r="E166" i="29"/>
  <c r="E165" i="29"/>
  <c r="E164" i="29"/>
  <c r="E163" i="29"/>
  <c r="E162" i="29"/>
  <c r="E161" i="29"/>
  <c r="E160" i="29"/>
  <c r="E159" i="29"/>
  <c r="E158" i="29"/>
  <c r="E157" i="29"/>
  <c r="E156" i="29"/>
  <c r="E155" i="29"/>
  <c r="E154" i="29"/>
  <c r="E153" i="29"/>
  <c r="E152" i="29"/>
  <c r="E151" i="29"/>
  <c r="E150" i="29"/>
  <c r="E149" i="29"/>
  <c r="E148" i="29"/>
  <c r="E147" i="29"/>
  <c r="E146" i="29"/>
  <c r="E145" i="29"/>
  <c r="E144" i="29"/>
  <c r="E143" i="29"/>
  <c r="E142" i="29"/>
  <c r="E141" i="29"/>
  <c r="E140" i="29"/>
  <c r="E139" i="29"/>
  <c r="E138" i="29"/>
  <c r="E137" i="29"/>
  <c r="E136" i="29"/>
  <c r="E135" i="29"/>
  <c r="E134" i="29"/>
  <c r="E133" i="29"/>
  <c r="E132" i="29"/>
  <c r="E131" i="29"/>
  <c r="E130" i="29"/>
  <c r="E129" i="29"/>
  <c r="E128" i="29"/>
  <c r="E127" i="29"/>
  <c r="E126" i="29"/>
  <c r="E125" i="29"/>
  <c r="E124" i="29"/>
  <c r="E123" i="29"/>
  <c r="E122" i="29"/>
  <c r="E121" i="29"/>
  <c r="E120" i="29"/>
  <c r="E119" i="29"/>
  <c r="E118" i="29"/>
  <c r="E117" i="29"/>
  <c r="E116" i="29"/>
  <c r="E115" i="29"/>
  <c r="E114" i="29"/>
  <c r="E113" i="29"/>
  <c r="E112" i="29"/>
  <c r="E111" i="29"/>
  <c r="E110" i="29"/>
  <c r="E109" i="29"/>
  <c r="E108" i="29"/>
  <c r="E107" i="29"/>
  <c r="E106" i="29"/>
  <c r="E105" i="29"/>
  <c r="E104" i="29"/>
  <c r="E103" i="29"/>
  <c r="E102" i="29"/>
  <c r="E101" i="29"/>
  <c r="E100" i="29"/>
  <c r="E99" i="29"/>
  <c r="E98" i="29"/>
  <c r="E97" i="29"/>
  <c r="E96" i="29"/>
  <c r="E95" i="29"/>
  <c r="E94" i="29"/>
  <c r="E93" i="29"/>
  <c r="E92" i="29"/>
  <c r="E91" i="29"/>
  <c r="E90" i="29"/>
  <c r="E89" i="29"/>
  <c r="E88" i="29"/>
  <c r="E83" i="29"/>
  <c r="E82" i="29"/>
  <c r="E81" i="29"/>
  <c r="E80" i="29"/>
  <c r="E79" i="29"/>
  <c r="E78" i="29"/>
  <c r="E77" i="29"/>
  <c r="E76" i="29"/>
  <c r="E75" i="29"/>
  <c r="E74" i="29"/>
  <c r="E73" i="29"/>
  <c r="E72" i="29"/>
  <c r="E71" i="29"/>
  <c r="E70" i="29"/>
  <c r="E69" i="29"/>
  <c r="E68" i="29"/>
  <c r="E67" i="29"/>
  <c r="E65" i="29"/>
  <c r="E64" i="29"/>
  <c r="E63" i="29"/>
  <c r="E61" i="29"/>
  <c r="E60" i="29"/>
  <c r="E59" i="29"/>
  <c r="E57" i="29"/>
  <c r="E56" i="29"/>
  <c r="E55" i="29"/>
  <c r="E53" i="29"/>
  <c r="E52" i="29"/>
  <c r="E51" i="29"/>
  <c r="E49" i="29"/>
  <c r="E48" i="29"/>
  <c r="E47" i="29"/>
  <c r="E45" i="29"/>
  <c r="E44" i="29"/>
  <c r="E43" i="29"/>
  <c r="E42" i="29"/>
  <c r="E40" i="29"/>
  <c r="E39" i="29"/>
  <c r="E37" i="29"/>
  <c r="E36" i="29"/>
  <c r="E35" i="29"/>
  <c r="E34" i="29"/>
  <c r="E33" i="29"/>
  <c r="E31" i="29"/>
  <c r="E30" i="29"/>
  <c r="E29" i="29"/>
  <c r="E28" i="29"/>
  <c r="E25" i="29"/>
  <c r="E24" i="29"/>
  <c r="E23" i="29"/>
  <c r="E21" i="29"/>
  <c r="E20" i="29"/>
  <c r="E19" i="29"/>
  <c r="E17" i="29"/>
  <c r="E16" i="29"/>
  <c r="E15" i="29"/>
  <c r="E14" i="29"/>
  <c r="E13" i="29"/>
  <c r="D296" i="28"/>
  <c r="H15" i="30"/>
  <c r="E295" i="28"/>
  <c r="E294" i="28"/>
  <c r="E293" i="28"/>
  <c r="E292" i="28"/>
  <c r="E291" i="28"/>
  <c r="E290" i="28"/>
  <c r="E289" i="28"/>
  <c r="E288" i="28"/>
  <c r="E287" i="28"/>
  <c r="E286" i="28"/>
  <c r="E285" i="28"/>
  <c r="E284" i="28"/>
  <c r="E283" i="28"/>
  <c r="E282" i="28"/>
  <c r="E281" i="28"/>
  <c r="E280" i="28"/>
  <c r="E279" i="28"/>
  <c r="E278" i="28"/>
  <c r="E277" i="28"/>
  <c r="E276" i="28"/>
  <c r="E275" i="28"/>
  <c r="E274" i="28"/>
  <c r="E273" i="28"/>
  <c r="E272" i="28"/>
  <c r="E271" i="28"/>
  <c r="E270" i="28"/>
  <c r="E269" i="28"/>
  <c r="E268" i="28"/>
  <c r="E267" i="28"/>
  <c r="E266" i="28"/>
  <c r="E265" i="28"/>
  <c r="E264" i="28"/>
  <c r="E263" i="28"/>
  <c r="E262" i="28"/>
  <c r="E261" i="28"/>
  <c r="E260" i="28"/>
  <c r="E259" i="28"/>
  <c r="E258" i="28"/>
  <c r="E257" i="28"/>
  <c r="E256" i="28"/>
  <c r="E255" i="28"/>
  <c r="E254" i="28"/>
  <c r="E253" i="28"/>
  <c r="E252" i="28"/>
  <c r="E251" i="28"/>
  <c r="E250" i="28"/>
  <c r="E249" i="28"/>
  <c r="E248" i="28"/>
  <c r="E247" i="28"/>
  <c r="E246" i="28"/>
  <c r="E245" i="28"/>
  <c r="E244" i="28"/>
  <c r="E243" i="28"/>
  <c r="E242" i="28"/>
  <c r="E241" i="28"/>
  <c r="E240" i="28"/>
  <c r="E239" i="28"/>
  <c r="E238" i="28"/>
  <c r="E237" i="28"/>
  <c r="E236" i="28"/>
  <c r="E235" i="28"/>
  <c r="E234" i="28"/>
  <c r="E233" i="28"/>
  <c r="E232" i="28"/>
  <c r="E231" i="28"/>
  <c r="E230" i="28"/>
  <c r="E229" i="28"/>
  <c r="E228" i="28"/>
  <c r="E227" i="28"/>
  <c r="E226" i="28"/>
  <c r="E225" i="28"/>
  <c r="E224" i="28"/>
  <c r="E223" i="28"/>
  <c r="E222" i="28"/>
  <c r="E221" i="28"/>
  <c r="E220" i="28"/>
  <c r="E219" i="28"/>
  <c r="E218" i="28"/>
  <c r="E217" i="28"/>
  <c r="E216" i="28"/>
  <c r="E215" i="28"/>
  <c r="E214" i="28"/>
  <c r="E213" i="28"/>
  <c r="E212" i="28"/>
  <c r="E211" i="28"/>
  <c r="E210" i="28"/>
  <c r="E209" i="28"/>
  <c r="E208" i="28"/>
  <c r="E207" i="28"/>
  <c r="E206" i="28"/>
  <c r="E205" i="28"/>
  <c r="E204" i="28"/>
  <c r="E203" i="28"/>
  <c r="E202" i="28"/>
  <c r="E201" i="28"/>
  <c r="E200" i="28"/>
  <c r="E199" i="28"/>
  <c r="E198" i="28"/>
  <c r="E197" i="28"/>
  <c r="E196" i="28"/>
  <c r="E195" i="28"/>
  <c r="E194" i="28"/>
  <c r="E193" i="28"/>
  <c r="E192" i="28"/>
  <c r="E191" i="28"/>
  <c r="E190" i="28"/>
  <c r="E189" i="28"/>
  <c r="E188" i="28"/>
  <c r="E187" i="28"/>
  <c r="E186" i="28"/>
  <c r="E185" i="28"/>
  <c r="E184" i="28"/>
  <c r="E183" i="28"/>
  <c r="E182" i="28"/>
  <c r="E181" i="28"/>
  <c r="E180" i="28"/>
  <c r="E179" i="28"/>
  <c r="E178" i="28"/>
  <c r="E177" i="28"/>
  <c r="E176" i="28"/>
  <c r="E175" i="28"/>
  <c r="E174" i="28"/>
  <c r="E173" i="28"/>
  <c r="D169" i="28"/>
  <c r="F15" i="30"/>
  <c r="E168" i="28"/>
  <c r="E167" i="28"/>
  <c r="E166" i="28"/>
  <c r="E165" i="28"/>
  <c r="E164" i="28"/>
  <c r="E163" i="28"/>
  <c r="E162" i="28"/>
  <c r="E161" i="28"/>
  <c r="E160" i="28"/>
  <c r="E159" i="28"/>
  <c r="E158" i="28"/>
  <c r="E157" i="28"/>
  <c r="E156" i="28"/>
  <c r="E155" i="28"/>
  <c r="E154" i="28"/>
  <c r="E153" i="28"/>
  <c r="E152" i="28"/>
  <c r="E151" i="28"/>
  <c r="E150" i="28"/>
  <c r="E149" i="28"/>
  <c r="E148" i="28"/>
  <c r="E147" i="28"/>
  <c r="E146" i="28"/>
  <c r="E145" i="28"/>
  <c r="E144" i="28"/>
  <c r="E143" i="28"/>
  <c r="E142" i="28"/>
  <c r="E141" i="28"/>
  <c r="E140" i="28"/>
  <c r="E139" i="28"/>
  <c r="E138" i="28"/>
  <c r="E137" i="28"/>
  <c r="E136" i="28"/>
  <c r="E135" i="28"/>
  <c r="E134" i="28"/>
  <c r="E133" i="28"/>
  <c r="E132" i="28"/>
  <c r="E131" i="28"/>
  <c r="E130" i="28"/>
  <c r="E129" i="28"/>
  <c r="E128" i="28"/>
  <c r="E127" i="28"/>
  <c r="E126" i="28"/>
  <c r="E125" i="28"/>
  <c r="E124" i="28"/>
  <c r="E123" i="28"/>
  <c r="E122" i="28"/>
  <c r="E121" i="28"/>
  <c r="E120" i="28"/>
  <c r="E119" i="28"/>
  <c r="E118" i="28"/>
  <c r="E117" i="28"/>
  <c r="E116" i="28"/>
  <c r="E115" i="28"/>
  <c r="E114" i="28"/>
  <c r="E113" i="28"/>
  <c r="E112" i="28"/>
  <c r="E111" i="28"/>
  <c r="E110" i="28"/>
  <c r="E109" i="28"/>
  <c r="E108" i="28"/>
  <c r="E107" i="28"/>
  <c r="E106" i="28"/>
  <c r="E105" i="28"/>
  <c r="E104" i="28"/>
  <c r="E103" i="28"/>
  <c r="E102" i="28"/>
  <c r="E101" i="28"/>
  <c r="E100" i="28"/>
  <c r="E99" i="28"/>
  <c r="E98" i="28"/>
  <c r="E97" i="28"/>
  <c r="E96" i="28"/>
  <c r="E95" i="28"/>
  <c r="E94" i="28"/>
  <c r="E93" i="28"/>
  <c r="E92" i="28"/>
  <c r="E91" i="28"/>
  <c r="E90" i="28"/>
  <c r="E89" i="28"/>
  <c r="E88" i="28"/>
  <c r="D84" i="28"/>
  <c r="D15" i="30"/>
  <c r="E83" i="28"/>
  <c r="E82" i="28"/>
  <c r="E81" i="28"/>
  <c r="E80" i="28"/>
  <c r="E79" i="28"/>
  <c r="E78" i="28"/>
  <c r="E77" i="28"/>
  <c r="E76" i="28"/>
  <c r="E75" i="28"/>
  <c r="E74" i="28"/>
  <c r="E73" i="28"/>
  <c r="E72" i="28"/>
  <c r="E71" i="28"/>
  <c r="E70" i="28"/>
  <c r="E69" i="28"/>
  <c r="E68" i="28"/>
  <c r="E67" i="28"/>
  <c r="E66" i="28"/>
  <c r="E65" i="28"/>
  <c r="E64" i="28"/>
  <c r="E63" i="28"/>
  <c r="E62" i="28"/>
  <c r="E61" i="28"/>
  <c r="E60" i="28"/>
  <c r="E59" i="28"/>
  <c r="E58" i="28"/>
  <c r="E57" i="28"/>
  <c r="E56" i="28"/>
  <c r="E55" i="28"/>
  <c r="E54" i="28"/>
  <c r="E53" i="28"/>
  <c r="E52" i="28"/>
  <c r="E51" i="28"/>
  <c r="E50" i="28"/>
  <c r="E49" i="28"/>
  <c r="E48" i="28"/>
  <c r="E47" i="28"/>
  <c r="E46" i="28"/>
  <c r="E45" i="28"/>
  <c r="E44" i="28"/>
  <c r="E43" i="28"/>
  <c r="E42" i="28"/>
  <c r="E41" i="28"/>
  <c r="E40" i="28"/>
  <c r="E39" i="28"/>
  <c r="E38" i="28"/>
  <c r="E37" i="28"/>
  <c r="E36" i="28"/>
  <c r="E35" i="28"/>
  <c r="E34" i="28"/>
  <c r="E33" i="28"/>
  <c r="E32" i="28"/>
  <c r="E31" i="28"/>
  <c r="E30" i="28"/>
  <c r="E29" i="28"/>
  <c r="E28" i="28"/>
  <c r="E27" i="28"/>
  <c r="E26" i="28"/>
  <c r="E25" i="28"/>
  <c r="E24" i="28"/>
  <c r="E23" i="28"/>
  <c r="E22" i="28"/>
  <c r="E21" i="28"/>
  <c r="E20" i="28"/>
  <c r="E19" i="28"/>
  <c r="E18" i="28"/>
  <c r="E17" i="28"/>
  <c r="E16" i="28"/>
  <c r="E15" i="28"/>
  <c r="E14" i="28"/>
  <c r="E13" i="28"/>
  <c r="D296" i="27"/>
  <c r="H14" i="30"/>
  <c r="E295" i="27"/>
  <c r="E294" i="27"/>
  <c r="E293" i="27"/>
  <c r="E292" i="27"/>
  <c r="E291" i="27"/>
  <c r="E290" i="27"/>
  <c r="E289" i="27"/>
  <c r="E288" i="27"/>
  <c r="E287" i="27"/>
  <c r="E286" i="27"/>
  <c r="E285" i="27"/>
  <c r="E284" i="27"/>
  <c r="E283" i="27"/>
  <c r="E282" i="27"/>
  <c r="E281" i="27"/>
  <c r="E280" i="27"/>
  <c r="E279" i="27"/>
  <c r="E278" i="27"/>
  <c r="E277" i="27"/>
  <c r="E276" i="27"/>
  <c r="E275" i="27"/>
  <c r="E274" i="27"/>
  <c r="E273" i="27"/>
  <c r="E272" i="27"/>
  <c r="E271" i="27"/>
  <c r="E270" i="27"/>
  <c r="E269" i="27"/>
  <c r="E268" i="27"/>
  <c r="E267" i="27"/>
  <c r="E266" i="27"/>
  <c r="E265" i="27"/>
  <c r="E264" i="27"/>
  <c r="E263" i="27"/>
  <c r="E262" i="27"/>
  <c r="E261" i="27"/>
  <c r="E260" i="27"/>
  <c r="E259" i="27"/>
  <c r="E258" i="27"/>
  <c r="E257" i="27"/>
  <c r="E256" i="27"/>
  <c r="E255" i="27"/>
  <c r="E254" i="27"/>
  <c r="E253" i="27"/>
  <c r="E252" i="27"/>
  <c r="E251" i="27"/>
  <c r="E250" i="27"/>
  <c r="E249" i="27"/>
  <c r="E248" i="27"/>
  <c r="E247" i="27"/>
  <c r="E246" i="27"/>
  <c r="E245" i="27"/>
  <c r="E244" i="27"/>
  <c r="E243" i="27"/>
  <c r="E242" i="27"/>
  <c r="E241" i="27"/>
  <c r="E240" i="27"/>
  <c r="E239" i="27"/>
  <c r="E238" i="27"/>
  <c r="E237" i="27"/>
  <c r="E236" i="27"/>
  <c r="E235" i="27"/>
  <c r="E234" i="27"/>
  <c r="E233" i="27"/>
  <c r="E232" i="27"/>
  <c r="E231" i="27"/>
  <c r="E230" i="27"/>
  <c r="E229" i="27"/>
  <c r="E228" i="27"/>
  <c r="E227" i="27"/>
  <c r="E226" i="27"/>
  <c r="E225" i="27"/>
  <c r="E224" i="27"/>
  <c r="E223" i="27"/>
  <c r="E222" i="27"/>
  <c r="E221" i="27"/>
  <c r="E220" i="27"/>
  <c r="E219" i="27"/>
  <c r="E218" i="27"/>
  <c r="E217" i="27"/>
  <c r="E216" i="27"/>
  <c r="E215" i="27"/>
  <c r="E214" i="27"/>
  <c r="E213" i="27"/>
  <c r="E212" i="27"/>
  <c r="E211" i="27"/>
  <c r="E210" i="27"/>
  <c r="E209" i="27"/>
  <c r="E208" i="27"/>
  <c r="E207" i="27"/>
  <c r="E206" i="27"/>
  <c r="E205" i="27"/>
  <c r="E204" i="27"/>
  <c r="E203" i="27"/>
  <c r="E202" i="27"/>
  <c r="E201" i="27"/>
  <c r="E200" i="27"/>
  <c r="E199" i="27"/>
  <c r="E198" i="27"/>
  <c r="E197" i="27"/>
  <c r="E196" i="27"/>
  <c r="E195" i="27"/>
  <c r="E194" i="27"/>
  <c r="E193" i="27"/>
  <c r="E192" i="27"/>
  <c r="E191" i="27"/>
  <c r="E190" i="27"/>
  <c r="E189" i="27"/>
  <c r="E188" i="27"/>
  <c r="E187" i="27"/>
  <c r="E186" i="27"/>
  <c r="E185" i="27"/>
  <c r="E184" i="27"/>
  <c r="E183" i="27"/>
  <c r="E182" i="27"/>
  <c r="E181" i="27"/>
  <c r="E180" i="27"/>
  <c r="E179" i="27"/>
  <c r="E178" i="27"/>
  <c r="E177" i="27"/>
  <c r="E176" i="27"/>
  <c r="E175" i="27"/>
  <c r="E174" i="27"/>
  <c r="E173" i="27"/>
  <c r="D169" i="27"/>
  <c r="F14" i="30"/>
  <c r="E168" i="27"/>
  <c r="E167" i="27"/>
  <c r="E166" i="27"/>
  <c r="E165" i="27"/>
  <c r="E164" i="27"/>
  <c r="E163" i="27"/>
  <c r="E162" i="27"/>
  <c r="E161" i="27"/>
  <c r="E160" i="27"/>
  <c r="E159" i="27"/>
  <c r="E158" i="27"/>
  <c r="E157" i="27"/>
  <c r="E156" i="27"/>
  <c r="E155" i="27"/>
  <c r="E154" i="27"/>
  <c r="E153" i="27"/>
  <c r="E152" i="27"/>
  <c r="E151" i="27"/>
  <c r="E150" i="27"/>
  <c r="E149" i="27"/>
  <c r="E148" i="27"/>
  <c r="E147" i="27"/>
  <c r="E146" i="27"/>
  <c r="E145" i="27"/>
  <c r="E144" i="27"/>
  <c r="E143" i="27"/>
  <c r="E142" i="27"/>
  <c r="E141" i="27"/>
  <c r="E140" i="27"/>
  <c r="E139" i="27"/>
  <c r="E138" i="27"/>
  <c r="E137" i="27"/>
  <c r="E136" i="27"/>
  <c r="E135" i="27"/>
  <c r="E134" i="27"/>
  <c r="E133" i="27"/>
  <c r="E132" i="27"/>
  <c r="E131" i="27"/>
  <c r="E130" i="27"/>
  <c r="E129" i="27"/>
  <c r="E128" i="27"/>
  <c r="E127" i="27"/>
  <c r="E126" i="27"/>
  <c r="E125" i="27"/>
  <c r="E124" i="27"/>
  <c r="E123" i="27"/>
  <c r="E122" i="27"/>
  <c r="E121" i="27"/>
  <c r="E120" i="27"/>
  <c r="E119" i="27"/>
  <c r="E118" i="27"/>
  <c r="E117" i="27"/>
  <c r="E116" i="27"/>
  <c r="E115" i="27"/>
  <c r="E114" i="27"/>
  <c r="E113" i="27"/>
  <c r="E112" i="27"/>
  <c r="E111" i="27"/>
  <c r="E110" i="27"/>
  <c r="E109" i="27"/>
  <c r="E108" i="27"/>
  <c r="E107" i="27"/>
  <c r="E106" i="27"/>
  <c r="E105" i="27"/>
  <c r="E104" i="27"/>
  <c r="E103" i="27"/>
  <c r="E102" i="27"/>
  <c r="E101" i="27"/>
  <c r="E100" i="27"/>
  <c r="E99" i="27"/>
  <c r="E98" i="27"/>
  <c r="E97" i="27"/>
  <c r="E96" i="27"/>
  <c r="E95" i="27"/>
  <c r="E94" i="27"/>
  <c r="E93" i="27"/>
  <c r="E92" i="27"/>
  <c r="E91" i="27"/>
  <c r="E90" i="27"/>
  <c r="E89" i="27"/>
  <c r="E88" i="27"/>
  <c r="D84" i="27"/>
  <c r="D14" i="30"/>
  <c r="E83" i="27"/>
  <c r="E82" i="27"/>
  <c r="E81" i="27"/>
  <c r="E80" i="27"/>
  <c r="E79" i="27"/>
  <c r="E78" i="27"/>
  <c r="E77" i="27"/>
  <c r="E76" i="27"/>
  <c r="E75" i="27"/>
  <c r="E74" i="27"/>
  <c r="E73" i="27"/>
  <c r="E72" i="27"/>
  <c r="E71" i="27"/>
  <c r="E70" i="27"/>
  <c r="E69" i="27"/>
  <c r="E68" i="27"/>
  <c r="E67" i="27"/>
  <c r="E66" i="27"/>
  <c r="E65" i="27"/>
  <c r="E64" i="27"/>
  <c r="E63" i="27"/>
  <c r="E62" i="27"/>
  <c r="E61" i="27"/>
  <c r="E60" i="27"/>
  <c r="E59" i="27"/>
  <c r="E58" i="27"/>
  <c r="E57" i="27"/>
  <c r="E56" i="27"/>
  <c r="E55" i="27"/>
  <c r="E54" i="27"/>
  <c r="E53" i="27"/>
  <c r="E52" i="27"/>
  <c r="E51" i="27"/>
  <c r="E50" i="27"/>
  <c r="E49" i="27"/>
  <c r="E48" i="27"/>
  <c r="E47" i="27"/>
  <c r="E46" i="27"/>
  <c r="E45"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D84" i="26"/>
  <c r="D7" i="30"/>
  <c r="D296" i="26"/>
  <c r="E295" i="26"/>
  <c r="E294" i="26"/>
  <c r="E293" i="26"/>
  <c r="E292" i="26"/>
  <c r="E291" i="26"/>
  <c r="E290" i="26"/>
  <c r="E289" i="26"/>
  <c r="E288" i="26"/>
  <c r="E287" i="26"/>
  <c r="E286" i="26"/>
  <c r="E285" i="26"/>
  <c r="E284" i="26"/>
  <c r="E283" i="26"/>
  <c r="E282" i="26"/>
  <c r="E281" i="26"/>
  <c r="E280" i="26"/>
  <c r="E279" i="26"/>
  <c r="E278" i="26"/>
  <c r="E277" i="26"/>
  <c r="E276" i="26"/>
  <c r="E275" i="26"/>
  <c r="E274" i="26"/>
  <c r="E273" i="26"/>
  <c r="E272" i="26"/>
  <c r="E271" i="26"/>
  <c r="E270" i="26"/>
  <c r="E269" i="26"/>
  <c r="E268" i="26"/>
  <c r="E267" i="26"/>
  <c r="E266" i="26"/>
  <c r="E265" i="26"/>
  <c r="E264" i="26"/>
  <c r="E263" i="26"/>
  <c r="E262" i="26"/>
  <c r="E261" i="26"/>
  <c r="E260" i="26"/>
  <c r="E259" i="26"/>
  <c r="E258" i="26"/>
  <c r="E257" i="26"/>
  <c r="E256" i="26"/>
  <c r="E255" i="26"/>
  <c r="E254" i="26"/>
  <c r="E253" i="26"/>
  <c r="E252" i="26"/>
  <c r="E251" i="26"/>
  <c r="E250" i="26"/>
  <c r="E249" i="26"/>
  <c r="E248" i="26"/>
  <c r="E247" i="26"/>
  <c r="E246" i="26"/>
  <c r="E245" i="26"/>
  <c r="E244" i="26"/>
  <c r="E243" i="26"/>
  <c r="E242" i="26"/>
  <c r="E241" i="26"/>
  <c r="E240" i="26"/>
  <c r="E239" i="26"/>
  <c r="E238" i="26"/>
  <c r="E237" i="26"/>
  <c r="E236" i="26"/>
  <c r="E235" i="26"/>
  <c r="E234" i="26"/>
  <c r="E233" i="26"/>
  <c r="E232" i="26"/>
  <c r="E231" i="26"/>
  <c r="E230" i="26"/>
  <c r="E229" i="26"/>
  <c r="E228" i="26"/>
  <c r="E227" i="26"/>
  <c r="E226" i="26"/>
  <c r="E225" i="26"/>
  <c r="E224" i="26"/>
  <c r="E223" i="26"/>
  <c r="E222" i="26"/>
  <c r="E221" i="26"/>
  <c r="E220" i="26"/>
  <c r="E219" i="26"/>
  <c r="E218" i="26"/>
  <c r="E217" i="26"/>
  <c r="E216" i="26"/>
  <c r="E215" i="26"/>
  <c r="E214" i="26"/>
  <c r="E213" i="26"/>
  <c r="E212" i="26"/>
  <c r="E211" i="26"/>
  <c r="E210" i="26"/>
  <c r="E209" i="26"/>
  <c r="E208" i="26"/>
  <c r="E207" i="26"/>
  <c r="E206" i="26"/>
  <c r="E205" i="26"/>
  <c r="E204" i="26"/>
  <c r="E203" i="26"/>
  <c r="E202" i="26"/>
  <c r="E201" i="26"/>
  <c r="E200" i="26"/>
  <c r="E199" i="26"/>
  <c r="E198" i="26"/>
  <c r="E197" i="26"/>
  <c r="E196" i="26"/>
  <c r="E195" i="26"/>
  <c r="E194" i="26"/>
  <c r="E193" i="26"/>
  <c r="E192" i="26"/>
  <c r="E191" i="26"/>
  <c r="E190" i="26"/>
  <c r="E189" i="26"/>
  <c r="E188" i="26"/>
  <c r="E187" i="26"/>
  <c r="E186" i="26"/>
  <c r="E185" i="26"/>
  <c r="E184" i="26"/>
  <c r="E183" i="26"/>
  <c r="E182" i="26"/>
  <c r="E181" i="26"/>
  <c r="E180" i="26"/>
  <c r="E179" i="26"/>
  <c r="E178" i="26"/>
  <c r="E177" i="26"/>
  <c r="E176" i="26"/>
  <c r="E175" i="26"/>
  <c r="E174" i="26"/>
  <c r="E173" i="26"/>
  <c r="D169" i="26"/>
  <c r="F7" i="30"/>
  <c r="E168" i="26"/>
  <c r="E167" i="26"/>
  <c r="E166" i="26"/>
  <c r="E165" i="26"/>
  <c r="E164" i="26"/>
  <c r="E163" i="26"/>
  <c r="E162" i="26"/>
  <c r="E161" i="26"/>
  <c r="E160" i="26"/>
  <c r="E159" i="26"/>
  <c r="E158" i="26"/>
  <c r="E157" i="26"/>
  <c r="E156" i="26"/>
  <c r="E155" i="26"/>
  <c r="E154" i="26"/>
  <c r="E153" i="26"/>
  <c r="E152" i="26"/>
  <c r="E151" i="26"/>
  <c r="E150" i="26"/>
  <c r="E149" i="26"/>
  <c r="E148" i="26"/>
  <c r="E147" i="26"/>
  <c r="E146" i="26"/>
  <c r="E145" i="26"/>
  <c r="E144" i="26"/>
  <c r="E143" i="26"/>
  <c r="E142" i="26"/>
  <c r="E141" i="26"/>
  <c r="E140" i="26"/>
  <c r="E139" i="26"/>
  <c r="E138" i="26"/>
  <c r="E137" i="26"/>
  <c r="E136" i="26"/>
  <c r="E135" i="26"/>
  <c r="E134" i="26"/>
  <c r="E133" i="26"/>
  <c r="E132" i="26"/>
  <c r="E131" i="26"/>
  <c r="E130" i="26"/>
  <c r="E129" i="26"/>
  <c r="E128" i="26"/>
  <c r="E127" i="26"/>
  <c r="E126" i="26"/>
  <c r="E125" i="26"/>
  <c r="E124" i="26"/>
  <c r="E123" i="26"/>
  <c r="E122" i="26"/>
  <c r="E121" i="26"/>
  <c r="E120" i="26"/>
  <c r="E119" i="26"/>
  <c r="E118" i="26"/>
  <c r="E117" i="26"/>
  <c r="E116" i="26"/>
  <c r="E115" i="26"/>
  <c r="E114" i="26"/>
  <c r="E113" i="26"/>
  <c r="E112" i="26"/>
  <c r="E111" i="26"/>
  <c r="E110" i="26"/>
  <c r="E109" i="26"/>
  <c r="E108" i="26"/>
  <c r="E107" i="26"/>
  <c r="E106" i="26"/>
  <c r="E105" i="26"/>
  <c r="E104" i="26"/>
  <c r="E103" i="26"/>
  <c r="E102" i="26"/>
  <c r="E101" i="26"/>
  <c r="E100" i="26"/>
  <c r="E99" i="26"/>
  <c r="E98" i="26"/>
  <c r="E97" i="26"/>
  <c r="E96" i="26"/>
  <c r="E95" i="26"/>
  <c r="E94" i="26"/>
  <c r="E93" i="26"/>
  <c r="E92" i="26"/>
  <c r="E91" i="26"/>
  <c r="E90" i="26"/>
  <c r="E89" i="26"/>
  <c r="E88" i="26"/>
  <c r="E83" i="26"/>
  <c r="E82" i="26"/>
  <c r="E81" i="26"/>
  <c r="E80" i="26"/>
  <c r="E79" i="26"/>
  <c r="E78" i="26"/>
  <c r="E77" i="26"/>
  <c r="E76" i="26"/>
  <c r="E75" i="26"/>
  <c r="E74" i="26"/>
  <c r="E73" i="26"/>
  <c r="E72" i="26"/>
  <c r="E71" i="26"/>
  <c r="E70" i="26"/>
  <c r="E69" i="26"/>
  <c r="E68" i="26"/>
  <c r="E67" i="26"/>
  <c r="E66" i="26"/>
  <c r="E65" i="26"/>
  <c r="E64" i="26"/>
  <c r="E63" i="26"/>
  <c r="E62" i="26"/>
  <c r="E61" i="26"/>
  <c r="E60" i="26"/>
  <c r="E59" i="26"/>
  <c r="E58" i="26"/>
  <c r="E57" i="26"/>
  <c r="E56" i="26"/>
  <c r="E55" i="26"/>
  <c r="E54" i="26"/>
  <c r="E53" i="26"/>
  <c r="E52" i="26"/>
  <c r="E51" i="26"/>
  <c r="E50" i="26"/>
  <c r="E49" i="26"/>
  <c r="E48" i="26"/>
  <c r="E47" i="26"/>
  <c r="E46" i="26"/>
  <c r="E45" i="26"/>
  <c r="E44" i="26"/>
  <c r="E43" i="26"/>
  <c r="E42" i="26"/>
  <c r="E41" i="26"/>
  <c r="E40" i="26"/>
  <c r="E39" i="26"/>
  <c r="E38" i="26"/>
  <c r="E37" i="26"/>
  <c r="E36" i="26"/>
  <c r="E35" i="26"/>
  <c r="E34" i="26"/>
  <c r="E33" i="26"/>
  <c r="E32" i="26"/>
  <c r="E31" i="26"/>
  <c r="E30" i="26"/>
  <c r="E29" i="26"/>
  <c r="E28" i="26"/>
  <c r="E27" i="26"/>
  <c r="E26" i="26"/>
  <c r="E25" i="26"/>
  <c r="E24" i="26"/>
  <c r="E23" i="26"/>
  <c r="E22" i="26"/>
  <c r="E21" i="26"/>
  <c r="E20" i="26"/>
  <c r="E19" i="26"/>
  <c r="E18" i="26"/>
  <c r="E17" i="26"/>
  <c r="E16" i="26"/>
  <c r="E15" i="26"/>
  <c r="E14" i="26"/>
  <c r="E13" i="26"/>
  <c r="D296" i="25"/>
  <c r="D169" i="25"/>
  <c r="F13" i="30"/>
  <c r="D84" i="25"/>
  <c r="E72" i="25"/>
  <c r="E65" i="25"/>
  <c r="E46" i="25"/>
  <c r="E50" i="25"/>
  <c r="E54" i="25"/>
  <c r="E58" i="25"/>
  <c r="E38" i="25"/>
  <c r="E30" i="25"/>
  <c r="E32" i="25"/>
  <c r="E34" i="25"/>
  <c r="E14" i="25"/>
  <c r="E295" i="25"/>
  <c r="E294" i="25"/>
  <c r="E293" i="25"/>
  <c r="E292" i="25"/>
  <c r="E291" i="25"/>
  <c r="E290" i="25"/>
  <c r="E289" i="25"/>
  <c r="E288" i="25"/>
  <c r="E287" i="25"/>
  <c r="E286" i="25"/>
  <c r="E285" i="25"/>
  <c r="E284" i="25"/>
  <c r="E283" i="25"/>
  <c r="E282" i="25"/>
  <c r="E281" i="25"/>
  <c r="E280" i="25"/>
  <c r="E279" i="25"/>
  <c r="E278" i="25"/>
  <c r="E277" i="25"/>
  <c r="E276" i="25"/>
  <c r="E275" i="25"/>
  <c r="E274" i="25"/>
  <c r="E273" i="25"/>
  <c r="E272" i="25"/>
  <c r="E271" i="25"/>
  <c r="E270" i="25"/>
  <c r="E269" i="25"/>
  <c r="E268" i="25"/>
  <c r="E267" i="25"/>
  <c r="E266" i="25"/>
  <c r="E265" i="25"/>
  <c r="E264" i="25"/>
  <c r="E263" i="25"/>
  <c r="E262" i="25"/>
  <c r="E261" i="25"/>
  <c r="E260" i="25"/>
  <c r="E259" i="25"/>
  <c r="E258" i="25"/>
  <c r="E257" i="25"/>
  <c r="E256" i="25"/>
  <c r="E255" i="25"/>
  <c r="E254" i="25"/>
  <c r="E253" i="25"/>
  <c r="E252" i="25"/>
  <c r="E251" i="25"/>
  <c r="E250" i="25"/>
  <c r="E249" i="25"/>
  <c r="E248" i="25"/>
  <c r="E247" i="25"/>
  <c r="E246" i="25"/>
  <c r="E245" i="25"/>
  <c r="E244" i="25"/>
  <c r="E243" i="25"/>
  <c r="E242" i="25"/>
  <c r="E241" i="25"/>
  <c r="E240" i="25"/>
  <c r="E239" i="25"/>
  <c r="E238" i="25"/>
  <c r="E237" i="25"/>
  <c r="E236" i="25"/>
  <c r="E235" i="25"/>
  <c r="E234" i="25"/>
  <c r="E233" i="25"/>
  <c r="E232" i="25"/>
  <c r="E231" i="25"/>
  <c r="E230" i="25"/>
  <c r="E229" i="25"/>
  <c r="E228" i="25"/>
  <c r="E227" i="25"/>
  <c r="E226" i="25"/>
  <c r="E225" i="25"/>
  <c r="E224" i="25"/>
  <c r="E223" i="25"/>
  <c r="E222" i="25"/>
  <c r="E221" i="25"/>
  <c r="E220" i="25"/>
  <c r="E219" i="25"/>
  <c r="E218" i="25"/>
  <c r="E217" i="25"/>
  <c r="E216" i="25"/>
  <c r="E215" i="25"/>
  <c r="E214" i="25"/>
  <c r="E213" i="25"/>
  <c r="E212" i="25"/>
  <c r="E211" i="25"/>
  <c r="E210" i="25"/>
  <c r="E209" i="25"/>
  <c r="E208" i="25"/>
  <c r="E207" i="25"/>
  <c r="E206" i="25"/>
  <c r="E205" i="25"/>
  <c r="E204" i="25"/>
  <c r="E203" i="25"/>
  <c r="E202" i="25"/>
  <c r="E201" i="25"/>
  <c r="E200" i="25"/>
  <c r="E199" i="25"/>
  <c r="E198" i="25"/>
  <c r="E197" i="25"/>
  <c r="E196" i="25"/>
  <c r="E195" i="25"/>
  <c r="E194" i="25"/>
  <c r="E193" i="25"/>
  <c r="E192" i="25"/>
  <c r="E191" i="25"/>
  <c r="E190" i="25"/>
  <c r="E189" i="25"/>
  <c r="E188" i="25"/>
  <c r="E187" i="25"/>
  <c r="E186" i="25"/>
  <c r="E185" i="25"/>
  <c r="E184" i="25"/>
  <c r="E183" i="25"/>
  <c r="E182" i="25"/>
  <c r="E181" i="25"/>
  <c r="E180" i="25"/>
  <c r="E179" i="25"/>
  <c r="E178" i="25"/>
  <c r="E177" i="25"/>
  <c r="E176" i="25"/>
  <c r="E175" i="25"/>
  <c r="E174" i="25"/>
  <c r="E173" i="25"/>
  <c r="E168" i="25"/>
  <c r="E167" i="25"/>
  <c r="E166" i="25"/>
  <c r="E165" i="25"/>
  <c r="E164" i="25"/>
  <c r="E163" i="25"/>
  <c r="E162" i="25"/>
  <c r="E161" i="25"/>
  <c r="E160" i="25"/>
  <c r="E159" i="25"/>
  <c r="E158" i="25"/>
  <c r="E157" i="25"/>
  <c r="E156" i="25"/>
  <c r="E155" i="25"/>
  <c r="E154" i="25"/>
  <c r="E153" i="25"/>
  <c r="E152" i="25"/>
  <c r="E151" i="25"/>
  <c r="E150" i="25"/>
  <c r="E149" i="25"/>
  <c r="E148" i="25"/>
  <c r="E147" i="25"/>
  <c r="E146" i="25"/>
  <c r="E145" i="25"/>
  <c r="E144" i="25"/>
  <c r="E143" i="25"/>
  <c r="E142" i="25"/>
  <c r="E141" i="25"/>
  <c r="E140" i="25"/>
  <c r="E139" i="25"/>
  <c r="E138" i="25"/>
  <c r="E137" i="25"/>
  <c r="E136" i="25"/>
  <c r="E135" i="25"/>
  <c r="E134" i="25"/>
  <c r="E133" i="25"/>
  <c r="E132" i="25"/>
  <c r="E131" i="25"/>
  <c r="E130" i="25"/>
  <c r="E129" i="25"/>
  <c r="E128" i="25"/>
  <c r="E127" i="25"/>
  <c r="E126" i="25"/>
  <c r="E125" i="25"/>
  <c r="E124" i="25"/>
  <c r="E123" i="25"/>
  <c r="E122" i="25"/>
  <c r="E121" i="25"/>
  <c r="E120" i="25"/>
  <c r="E119" i="25"/>
  <c r="E118" i="25"/>
  <c r="E117" i="25"/>
  <c r="E116" i="25"/>
  <c r="E115" i="25"/>
  <c r="E114" i="25"/>
  <c r="E113" i="25"/>
  <c r="E112" i="25"/>
  <c r="E111" i="25"/>
  <c r="E110" i="25"/>
  <c r="E109" i="25"/>
  <c r="E108" i="25"/>
  <c r="E107" i="25"/>
  <c r="E106" i="25"/>
  <c r="E105" i="25"/>
  <c r="E104" i="25"/>
  <c r="E103" i="25"/>
  <c r="E102" i="25"/>
  <c r="E101" i="25"/>
  <c r="E100" i="25"/>
  <c r="E99" i="25"/>
  <c r="E98" i="25"/>
  <c r="E97" i="25"/>
  <c r="E96" i="25"/>
  <c r="E95" i="25"/>
  <c r="E94" i="25"/>
  <c r="E93" i="25"/>
  <c r="E92" i="25"/>
  <c r="E91" i="25"/>
  <c r="E90" i="25"/>
  <c r="E89" i="25"/>
  <c r="E88" i="25"/>
  <c r="E83" i="25"/>
  <c r="E82" i="25"/>
  <c r="E81" i="25"/>
  <c r="E80" i="25"/>
  <c r="E79" i="25"/>
  <c r="E78" i="25"/>
  <c r="E77" i="25"/>
  <c r="E76" i="25"/>
  <c r="E75" i="25"/>
  <c r="E74" i="25"/>
  <c r="E73" i="25"/>
  <c r="E71" i="25"/>
  <c r="E70" i="25"/>
  <c r="E69" i="25"/>
  <c r="E68" i="25"/>
  <c r="E66" i="25"/>
  <c r="E64" i="25"/>
  <c r="E63" i="25"/>
  <c r="E62" i="25"/>
  <c r="E61" i="25"/>
  <c r="E60" i="25"/>
  <c r="E59" i="25"/>
  <c r="E57" i="25"/>
  <c r="E56" i="25"/>
  <c r="E55" i="25"/>
  <c r="E53" i="25"/>
  <c r="E52" i="25"/>
  <c r="E51" i="25"/>
  <c r="E49" i="25"/>
  <c r="E48" i="25"/>
  <c r="E47" i="25"/>
  <c r="E45" i="25"/>
  <c r="E44" i="25"/>
  <c r="E43" i="25"/>
  <c r="E42" i="25"/>
  <c r="E40" i="25"/>
  <c r="E39" i="25"/>
  <c r="E37" i="25"/>
  <c r="E36" i="25"/>
  <c r="E35" i="25"/>
  <c r="E33" i="25"/>
  <c r="E31" i="25"/>
  <c r="E29" i="25"/>
  <c r="E28" i="25"/>
  <c r="E26" i="25"/>
  <c r="E25" i="25"/>
  <c r="E24" i="25"/>
  <c r="E23" i="25"/>
  <c r="E22" i="25"/>
  <c r="E21" i="25"/>
  <c r="E20" i="25"/>
  <c r="E19" i="25"/>
  <c r="E18" i="25"/>
  <c r="E17" i="25"/>
  <c r="E16" i="25"/>
  <c r="E15" i="25"/>
  <c r="E13" i="25"/>
  <c r="D296" i="24"/>
  <c r="E295" i="24"/>
  <c r="E294" i="24"/>
  <c r="E293" i="24"/>
  <c r="E292" i="24"/>
  <c r="E291" i="24"/>
  <c r="E290" i="24"/>
  <c r="E289" i="24"/>
  <c r="E288" i="24"/>
  <c r="E287" i="24"/>
  <c r="E286" i="24"/>
  <c r="E285" i="24"/>
  <c r="E284" i="24"/>
  <c r="E283" i="24"/>
  <c r="E282" i="24"/>
  <c r="E281" i="24"/>
  <c r="E280" i="24"/>
  <c r="E279" i="24"/>
  <c r="E278" i="24"/>
  <c r="E277" i="24"/>
  <c r="E276" i="24"/>
  <c r="E275" i="24"/>
  <c r="E274" i="24"/>
  <c r="E273" i="24"/>
  <c r="E272" i="24"/>
  <c r="E271" i="24"/>
  <c r="E270" i="24"/>
  <c r="E269" i="24"/>
  <c r="E268" i="24"/>
  <c r="E267" i="24"/>
  <c r="E266" i="24"/>
  <c r="E265" i="24"/>
  <c r="E264" i="24"/>
  <c r="E263" i="24"/>
  <c r="E262" i="24"/>
  <c r="E261" i="24"/>
  <c r="E260" i="24"/>
  <c r="E259" i="24"/>
  <c r="E258" i="24"/>
  <c r="E257" i="24"/>
  <c r="E256" i="24"/>
  <c r="E255" i="24"/>
  <c r="E254" i="24"/>
  <c r="E253" i="24"/>
  <c r="E252" i="24"/>
  <c r="E251" i="24"/>
  <c r="E250" i="24"/>
  <c r="E249" i="24"/>
  <c r="E248" i="24"/>
  <c r="E247" i="24"/>
  <c r="E246" i="24"/>
  <c r="E245" i="24"/>
  <c r="E244" i="24"/>
  <c r="E243" i="24"/>
  <c r="E242" i="24"/>
  <c r="E241" i="24"/>
  <c r="E240" i="24"/>
  <c r="E239" i="24"/>
  <c r="E238" i="24"/>
  <c r="E237" i="24"/>
  <c r="E236" i="24"/>
  <c r="E235" i="24"/>
  <c r="E234" i="24"/>
  <c r="E233" i="24"/>
  <c r="E232" i="24"/>
  <c r="E231" i="24"/>
  <c r="E230" i="24"/>
  <c r="E229" i="24"/>
  <c r="E228" i="24"/>
  <c r="E227" i="24"/>
  <c r="E226" i="24"/>
  <c r="E225" i="24"/>
  <c r="E224" i="24"/>
  <c r="E223" i="24"/>
  <c r="E222" i="24"/>
  <c r="E221" i="24"/>
  <c r="E220" i="24"/>
  <c r="E219" i="24"/>
  <c r="E218" i="24"/>
  <c r="E217" i="24"/>
  <c r="E216" i="24"/>
  <c r="E215" i="24"/>
  <c r="E214" i="24"/>
  <c r="E213" i="24"/>
  <c r="E212" i="24"/>
  <c r="E211" i="24"/>
  <c r="E210" i="24"/>
  <c r="E209" i="24"/>
  <c r="E208" i="24"/>
  <c r="E207" i="24"/>
  <c r="E206" i="24"/>
  <c r="E205" i="24"/>
  <c r="E204" i="24"/>
  <c r="E203" i="24"/>
  <c r="E202" i="24"/>
  <c r="E201" i="24"/>
  <c r="E200" i="24"/>
  <c r="E199" i="24"/>
  <c r="E198" i="24"/>
  <c r="E197" i="24"/>
  <c r="E196" i="24"/>
  <c r="E195" i="24"/>
  <c r="E194" i="24"/>
  <c r="E193" i="24"/>
  <c r="E192" i="24"/>
  <c r="E191" i="24"/>
  <c r="E190" i="24"/>
  <c r="E189" i="24"/>
  <c r="E188" i="24"/>
  <c r="E187" i="24"/>
  <c r="E186" i="24"/>
  <c r="E185" i="24"/>
  <c r="E184" i="24"/>
  <c r="E183" i="24"/>
  <c r="E182" i="24"/>
  <c r="E181" i="24"/>
  <c r="E180" i="24"/>
  <c r="E179" i="24"/>
  <c r="E178" i="24"/>
  <c r="E177" i="24"/>
  <c r="E176" i="24"/>
  <c r="E175" i="24"/>
  <c r="E174" i="24"/>
  <c r="E173" i="24"/>
  <c r="D169" i="24"/>
  <c r="E168" i="24"/>
  <c r="E167" i="24"/>
  <c r="E166" i="24"/>
  <c r="E165" i="24"/>
  <c r="E164" i="24"/>
  <c r="E163" i="24"/>
  <c r="E162" i="24"/>
  <c r="E161" i="24"/>
  <c r="E160" i="24"/>
  <c r="E159" i="24"/>
  <c r="E158" i="24"/>
  <c r="E157" i="24"/>
  <c r="E156" i="24"/>
  <c r="E155" i="24"/>
  <c r="E154" i="24"/>
  <c r="E153" i="24"/>
  <c r="E152" i="24"/>
  <c r="E151" i="24"/>
  <c r="E150" i="24"/>
  <c r="E149" i="24"/>
  <c r="E148" i="24"/>
  <c r="E147" i="24"/>
  <c r="E146" i="24"/>
  <c r="E145" i="24"/>
  <c r="E144" i="24"/>
  <c r="E143" i="24"/>
  <c r="E142" i="24"/>
  <c r="E141" i="24"/>
  <c r="E140" i="24"/>
  <c r="E139" i="24"/>
  <c r="E138" i="24"/>
  <c r="E137" i="24"/>
  <c r="E136" i="24"/>
  <c r="E135" i="24"/>
  <c r="E134" i="24"/>
  <c r="E133" i="24"/>
  <c r="E132" i="24"/>
  <c r="E131" i="24"/>
  <c r="E130" i="24"/>
  <c r="E129" i="24"/>
  <c r="E128" i="24"/>
  <c r="E127" i="24"/>
  <c r="E126" i="24"/>
  <c r="E125" i="24"/>
  <c r="E124" i="24"/>
  <c r="E123" i="24"/>
  <c r="E122" i="24"/>
  <c r="E121" i="24"/>
  <c r="E120" i="24"/>
  <c r="E119" i="24"/>
  <c r="E118" i="24"/>
  <c r="E117" i="24"/>
  <c r="E116" i="24"/>
  <c r="E115" i="24"/>
  <c r="E114" i="24"/>
  <c r="E113" i="24"/>
  <c r="E112" i="24"/>
  <c r="E111" i="24"/>
  <c r="E110" i="24"/>
  <c r="E109" i="24"/>
  <c r="E108" i="24"/>
  <c r="E107" i="24"/>
  <c r="E106" i="24"/>
  <c r="E105" i="24"/>
  <c r="E104" i="24"/>
  <c r="E103" i="24"/>
  <c r="E102" i="24"/>
  <c r="E101" i="24"/>
  <c r="E100" i="24"/>
  <c r="E99" i="24"/>
  <c r="E98" i="24"/>
  <c r="E97" i="24"/>
  <c r="E96" i="24"/>
  <c r="E95" i="24"/>
  <c r="E94" i="24"/>
  <c r="E93" i="24"/>
  <c r="E92" i="24"/>
  <c r="E91" i="24"/>
  <c r="E90" i="24"/>
  <c r="E89" i="24"/>
  <c r="E88" i="24"/>
  <c r="D84" i="24"/>
  <c r="E83" i="24"/>
  <c r="E82" i="24"/>
  <c r="E81" i="24"/>
  <c r="E80" i="24"/>
  <c r="E79" i="24"/>
  <c r="E78" i="24"/>
  <c r="E77" i="24"/>
  <c r="E76" i="24"/>
  <c r="E75" i="24"/>
  <c r="E74" i="24"/>
  <c r="E73" i="24"/>
  <c r="E72" i="24"/>
  <c r="E71" i="24"/>
  <c r="E70" i="24"/>
  <c r="E69" i="24"/>
  <c r="E68" i="24"/>
  <c r="E67" i="24"/>
  <c r="E66" i="24"/>
  <c r="E65" i="24"/>
  <c r="E64" i="24"/>
  <c r="E63" i="24"/>
  <c r="E62" i="24"/>
  <c r="E61" i="24"/>
  <c r="E60" i="24"/>
  <c r="E59" i="24"/>
  <c r="E58" i="24"/>
  <c r="E57" i="24"/>
  <c r="E56" i="24"/>
  <c r="E55" i="24"/>
  <c r="E54" i="24"/>
  <c r="E53" i="24"/>
  <c r="E52" i="24"/>
  <c r="E51" i="24"/>
  <c r="E50" i="24"/>
  <c r="E49" i="24"/>
  <c r="E48" i="24"/>
  <c r="E47" i="24"/>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E17" i="24"/>
  <c r="E16" i="24"/>
  <c r="E15" i="24"/>
  <c r="E14" i="24"/>
  <c r="E13" i="24"/>
  <c r="E295" i="17"/>
  <c r="E294" i="17"/>
  <c r="E293" i="17"/>
  <c r="E292" i="17"/>
  <c r="E291" i="17"/>
  <c r="E290" i="17"/>
  <c r="E289" i="17"/>
  <c r="E288" i="17"/>
  <c r="E287" i="17"/>
  <c r="E286" i="17"/>
  <c r="E285" i="17"/>
  <c r="E284" i="17"/>
  <c r="E283" i="17"/>
  <c r="E282" i="17"/>
  <c r="E281" i="17"/>
  <c r="E280" i="17"/>
  <c r="E279" i="17"/>
  <c r="E278" i="17"/>
  <c r="E277" i="17"/>
  <c r="E276" i="17"/>
  <c r="E275" i="17"/>
  <c r="E274" i="17"/>
  <c r="E273" i="17"/>
  <c r="E272" i="17"/>
  <c r="E271" i="17"/>
  <c r="E270" i="17"/>
  <c r="E269" i="17"/>
  <c r="E268" i="17"/>
  <c r="E267" i="17"/>
  <c r="E266" i="17"/>
  <c r="E265" i="17"/>
  <c r="E264" i="17"/>
  <c r="E263" i="17"/>
  <c r="E262" i="17"/>
  <c r="E261" i="17"/>
  <c r="E260" i="17"/>
  <c r="E259" i="17"/>
  <c r="E258" i="17"/>
  <c r="E257" i="17"/>
  <c r="E256" i="17"/>
  <c r="E255" i="17"/>
  <c r="E254" i="17"/>
  <c r="E253" i="17"/>
  <c r="E252" i="17"/>
  <c r="E251" i="17"/>
  <c r="E250" i="17"/>
  <c r="E249" i="17"/>
  <c r="E248" i="17"/>
  <c r="E247" i="17"/>
  <c r="E246" i="17"/>
  <c r="E245" i="17"/>
  <c r="E244" i="17"/>
  <c r="E243" i="17"/>
  <c r="E242" i="17"/>
  <c r="E241" i="17"/>
  <c r="E240" i="17"/>
  <c r="E239" i="17"/>
  <c r="E238" i="17"/>
  <c r="E237" i="17"/>
  <c r="E236" i="17"/>
  <c r="E235" i="17"/>
  <c r="E234" i="17"/>
  <c r="E233" i="17"/>
  <c r="E232" i="17"/>
  <c r="E231" i="17"/>
  <c r="E230" i="17"/>
  <c r="E229" i="17"/>
  <c r="E228" i="17"/>
  <c r="E227" i="17"/>
  <c r="E226" i="17"/>
  <c r="E225" i="17"/>
  <c r="E224" i="17"/>
  <c r="E223" i="17"/>
  <c r="E222" i="17"/>
  <c r="E221" i="17"/>
  <c r="E220" i="17"/>
  <c r="E219" i="17"/>
  <c r="E218" i="17"/>
  <c r="E217" i="17"/>
  <c r="E216" i="17"/>
  <c r="E215" i="17"/>
  <c r="E214" i="17"/>
  <c r="E213" i="17"/>
  <c r="E212" i="17"/>
  <c r="E211" i="17"/>
  <c r="E210" i="17"/>
  <c r="E209" i="17"/>
  <c r="E208" i="17"/>
  <c r="E207" i="17"/>
  <c r="E206" i="17"/>
  <c r="E205" i="17"/>
  <c r="E204" i="17"/>
  <c r="E203" i="17"/>
  <c r="E202" i="17"/>
  <c r="E201" i="17"/>
  <c r="E200" i="17"/>
  <c r="E199" i="17"/>
  <c r="E198" i="17"/>
  <c r="E197" i="17"/>
  <c r="E196" i="17"/>
  <c r="E195" i="17"/>
  <c r="E194" i="17"/>
  <c r="E193" i="17"/>
  <c r="E192" i="17"/>
  <c r="E191" i="17"/>
  <c r="E190" i="17"/>
  <c r="E189" i="17"/>
  <c r="E188" i="17"/>
  <c r="E187" i="17"/>
  <c r="E186" i="17"/>
  <c r="E185" i="17"/>
  <c r="E184" i="17"/>
  <c r="E183" i="17"/>
  <c r="E182" i="17"/>
  <c r="E181" i="17"/>
  <c r="E180" i="17"/>
  <c r="E179" i="17"/>
  <c r="E178" i="17"/>
  <c r="E177" i="17"/>
  <c r="E176" i="17"/>
  <c r="E175" i="17"/>
  <c r="E174" i="17"/>
  <c r="E173" i="17"/>
  <c r="E168" i="17"/>
  <c r="E167" i="17"/>
  <c r="E166" i="17"/>
  <c r="E165" i="17"/>
  <c r="E164" i="17"/>
  <c r="E163" i="17"/>
  <c r="E162" i="17"/>
  <c r="E161" i="17"/>
  <c r="E160" i="17"/>
  <c r="E159" i="17"/>
  <c r="E158" i="17"/>
  <c r="E157" i="17"/>
  <c r="E156" i="17"/>
  <c r="E155" i="17"/>
  <c r="E154" i="17"/>
  <c r="E153" i="17"/>
  <c r="E152" i="17"/>
  <c r="E151" i="17"/>
  <c r="E150" i="17"/>
  <c r="E149" i="17"/>
  <c r="E148" i="17"/>
  <c r="E147" i="17"/>
  <c r="E146" i="17"/>
  <c r="E145" i="17"/>
  <c r="E144" i="17"/>
  <c r="E143" i="17"/>
  <c r="E142" i="17"/>
  <c r="E141" i="17"/>
  <c r="E140" i="17"/>
  <c r="E139" i="17"/>
  <c r="E138" i="17"/>
  <c r="E137" i="17"/>
  <c r="E136" i="17"/>
  <c r="E135" i="17"/>
  <c r="E134" i="17"/>
  <c r="E133" i="17"/>
  <c r="E132" i="17"/>
  <c r="E131" i="17"/>
  <c r="E130" i="17"/>
  <c r="E129" i="17"/>
  <c r="E128" i="17"/>
  <c r="E127" i="17"/>
  <c r="E126" i="17"/>
  <c r="E125" i="17"/>
  <c r="E124" i="17"/>
  <c r="E123" i="17"/>
  <c r="E122" i="17"/>
  <c r="E121" i="17"/>
  <c r="E120" i="17"/>
  <c r="E119" i="17"/>
  <c r="E118" i="17"/>
  <c r="E117" i="17"/>
  <c r="E116" i="17"/>
  <c r="E115" i="17"/>
  <c r="E114" i="17"/>
  <c r="E113" i="17"/>
  <c r="E112" i="17"/>
  <c r="E111" i="17"/>
  <c r="E110" i="17"/>
  <c r="E109" i="17"/>
  <c r="E108" i="17"/>
  <c r="E107" i="17"/>
  <c r="E106" i="17"/>
  <c r="E105" i="17"/>
  <c r="E104" i="17"/>
  <c r="E103" i="17"/>
  <c r="E102" i="17"/>
  <c r="E101" i="17"/>
  <c r="E100" i="17"/>
  <c r="E99" i="17"/>
  <c r="E98" i="17"/>
  <c r="E97" i="17"/>
  <c r="E96" i="17"/>
  <c r="E95" i="17"/>
  <c r="E94" i="17"/>
  <c r="E93" i="17"/>
  <c r="E92" i="17"/>
  <c r="E91" i="17"/>
  <c r="E90" i="17"/>
  <c r="E89" i="17"/>
  <c r="E88" i="17"/>
  <c r="E83" i="17"/>
  <c r="E82" i="17"/>
  <c r="E81" i="17"/>
  <c r="E80" i="17"/>
  <c r="E79" i="17"/>
  <c r="E78" i="17"/>
  <c r="E77" i="17"/>
  <c r="E76" i="17"/>
  <c r="E75" i="17"/>
  <c r="E74" i="17"/>
  <c r="E73" i="17"/>
  <c r="E72" i="17"/>
  <c r="E71" i="17"/>
  <c r="E70" i="17"/>
  <c r="E69" i="17"/>
  <c r="E68" i="17"/>
  <c r="E67" i="17"/>
  <c r="E66" i="17"/>
  <c r="E65" i="17"/>
  <c r="E64" i="17"/>
  <c r="E63" i="17"/>
  <c r="E62" i="17"/>
  <c r="E61" i="17"/>
  <c r="E60" i="17"/>
  <c r="E59" i="17"/>
  <c r="E58" i="17"/>
  <c r="E57" i="17"/>
  <c r="E56" i="17"/>
  <c r="E55" i="17"/>
  <c r="E54" i="17"/>
  <c r="E53" i="17"/>
  <c r="E52" i="17"/>
  <c r="E51" i="17"/>
  <c r="E50" i="17"/>
  <c r="E49" i="17"/>
  <c r="E48" i="17"/>
  <c r="E47" i="17"/>
  <c r="E46" i="17"/>
  <c r="E45" i="17"/>
  <c r="E44" i="17"/>
  <c r="E43" i="17"/>
  <c r="E42" i="17"/>
  <c r="E41" i="17"/>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295" i="5"/>
  <c r="E294" i="5"/>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296"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3" i="5"/>
  <c r="E82" i="5"/>
  <c r="E81" i="5"/>
  <c r="E80" i="5"/>
  <c r="E79" i="5"/>
  <c r="E78" i="5"/>
  <c r="E77" i="5"/>
  <c r="E76" i="5"/>
  <c r="E75" i="5"/>
  <c r="E74" i="5"/>
  <c r="E73" i="5"/>
  <c r="E72" i="5"/>
  <c r="E71" i="5"/>
  <c r="E70" i="5"/>
  <c r="E69" i="5"/>
  <c r="E68"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295" i="16"/>
  <c r="E294" i="16"/>
  <c r="E293" i="16"/>
  <c r="E292" i="16"/>
  <c r="E291" i="16"/>
  <c r="E290" i="16"/>
  <c r="E289" i="16"/>
  <c r="E288" i="16"/>
  <c r="E287" i="16"/>
  <c r="E286" i="16"/>
  <c r="E285" i="16"/>
  <c r="E284" i="16"/>
  <c r="E283" i="16"/>
  <c r="E282" i="16"/>
  <c r="E281" i="16"/>
  <c r="E280" i="16"/>
  <c r="E279" i="16"/>
  <c r="E278" i="16"/>
  <c r="E277" i="16"/>
  <c r="E276" i="16"/>
  <c r="E275" i="16"/>
  <c r="E274" i="16"/>
  <c r="E273" i="16"/>
  <c r="E272" i="16"/>
  <c r="E271" i="16"/>
  <c r="E270" i="16"/>
  <c r="E269" i="16"/>
  <c r="E268" i="16"/>
  <c r="E267" i="16"/>
  <c r="E266" i="16"/>
  <c r="E265" i="16"/>
  <c r="E264" i="16"/>
  <c r="E263" i="16"/>
  <c r="E262" i="16"/>
  <c r="E261" i="16"/>
  <c r="E260" i="16"/>
  <c r="E259" i="16"/>
  <c r="E258" i="16"/>
  <c r="E257" i="16"/>
  <c r="E256" i="16"/>
  <c r="E255" i="16"/>
  <c r="E254" i="16"/>
  <c r="E253" i="16"/>
  <c r="E252" i="16"/>
  <c r="E251" i="16"/>
  <c r="E250" i="16"/>
  <c r="E249" i="16"/>
  <c r="E248" i="16"/>
  <c r="E247" i="16"/>
  <c r="E246" i="16"/>
  <c r="E245" i="16"/>
  <c r="E244" i="16"/>
  <c r="E243" i="16"/>
  <c r="E242" i="16"/>
  <c r="E241" i="16"/>
  <c r="E240" i="16"/>
  <c r="E239" i="16"/>
  <c r="E238" i="16"/>
  <c r="E237" i="16"/>
  <c r="E236" i="16"/>
  <c r="E235" i="16"/>
  <c r="E234" i="16"/>
  <c r="E233" i="16"/>
  <c r="E232" i="16"/>
  <c r="E231" i="16"/>
  <c r="E230" i="16"/>
  <c r="E229" i="16"/>
  <c r="E228" i="16"/>
  <c r="E227" i="16"/>
  <c r="E226" i="16"/>
  <c r="E225" i="16"/>
  <c r="E224" i="16"/>
  <c r="E223" i="16"/>
  <c r="E222" i="16"/>
  <c r="E221" i="16"/>
  <c r="E220" i="16"/>
  <c r="E219" i="16"/>
  <c r="E218" i="16"/>
  <c r="E217" i="16"/>
  <c r="E216" i="16"/>
  <c r="E215" i="16"/>
  <c r="E214" i="16"/>
  <c r="E213" i="16"/>
  <c r="E212" i="16"/>
  <c r="E211" i="16"/>
  <c r="E210" i="16"/>
  <c r="E209" i="16"/>
  <c r="E208" i="16"/>
  <c r="E207" i="16"/>
  <c r="E206" i="16"/>
  <c r="E205" i="16"/>
  <c r="E204" i="16"/>
  <c r="E203" i="16"/>
  <c r="E202" i="16"/>
  <c r="E201" i="16"/>
  <c r="E200" i="16"/>
  <c r="E199" i="16"/>
  <c r="E198" i="16"/>
  <c r="E197" i="16"/>
  <c r="E196" i="16"/>
  <c r="E195" i="16"/>
  <c r="E194" i="16"/>
  <c r="E193" i="16"/>
  <c r="E192" i="16"/>
  <c r="E191" i="16"/>
  <c r="E190" i="16"/>
  <c r="E189" i="16"/>
  <c r="E188" i="16"/>
  <c r="E187" i="16"/>
  <c r="E186" i="16"/>
  <c r="E185" i="16"/>
  <c r="E184" i="16"/>
  <c r="E183" i="16"/>
  <c r="E182" i="16"/>
  <c r="E181" i="16"/>
  <c r="E180" i="16"/>
  <c r="E179" i="16"/>
  <c r="E178" i="16"/>
  <c r="E177" i="16"/>
  <c r="E176" i="16"/>
  <c r="E175" i="16"/>
  <c r="E174" i="16"/>
  <c r="E173" i="16"/>
  <c r="E168" i="16"/>
  <c r="E167" i="16"/>
  <c r="E166" i="16"/>
  <c r="E165" i="16"/>
  <c r="E164" i="16"/>
  <c r="E163" i="16"/>
  <c r="E162" i="16"/>
  <c r="E161" i="16"/>
  <c r="E160" i="16"/>
  <c r="E159" i="16"/>
  <c r="E158" i="16"/>
  <c r="E157" i="16"/>
  <c r="E156" i="16"/>
  <c r="E155" i="16"/>
  <c r="E154" i="16"/>
  <c r="E153" i="16"/>
  <c r="E152" i="16"/>
  <c r="E151" i="16"/>
  <c r="E150" i="16"/>
  <c r="E149" i="16"/>
  <c r="E148" i="16"/>
  <c r="E147" i="16"/>
  <c r="E146" i="16"/>
  <c r="E145" i="16"/>
  <c r="E144" i="16"/>
  <c r="E143" i="16"/>
  <c r="E142" i="16"/>
  <c r="E141" i="16"/>
  <c r="E140" i="16"/>
  <c r="E139" i="16"/>
  <c r="E138" i="16"/>
  <c r="E137" i="16"/>
  <c r="E136" i="16"/>
  <c r="E135" i="16"/>
  <c r="E134" i="16"/>
  <c r="E133" i="16"/>
  <c r="E132" i="16"/>
  <c r="E131" i="16"/>
  <c r="E130" i="16"/>
  <c r="E129" i="16"/>
  <c r="E128" i="16"/>
  <c r="E127" i="16"/>
  <c r="E126" i="16"/>
  <c r="E125" i="16"/>
  <c r="E124" i="16"/>
  <c r="E123" i="16"/>
  <c r="E122" i="16"/>
  <c r="E121" i="16"/>
  <c r="E120" i="16"/>
  <c r="E119" i="16"/>
  <c r="E118" i="16"/>
  <c r="E117" i="16"/>
  <c r="E116" i="16"/>
  <c r="E115" i="16"/>
  <c r="E114" i="16"/>
  <c r="E113" i="16"/>
  <c r="E112" i="16"/>
  <c r="E111" i="16"/>
  <c r="E110" i="16"/>
  <c r="E109" i="16"/>
  <c r="E108" i="16"/>
  <c r="E107" i="16"/>
  <c r="E106" i="16"/>
  <c r="E105" i="16"/>
  <c r="E104" i="16"/>
  <c r="E103" i="16"/>
  <c r="E102" i="16"/>
  <c r="E101" i="16"/>
  <c r="E100" i="16"/>
  <c r="E99" i="16"/>
  <c r="E98" i="16"/>
  <c r="E97" i="16"/>
  <c r="E96" i="16"/>
  <c r="E95" i="16"/>
  <c r="E94" i="16"/>
  <c r="E93" i="16"/>
  <c r="E92" i="16"/>
  <c r="E91" i="16"/>
  <c r="E90" i="16"/>
  <c r="E89" i="16"/>
  <c r="E88" i="16"/>
  <c r="E169"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D296" i="17"/>
  <c r="H17" i="30"/>
  <c r="D169" i="17"/>
  <c r="F17" i="30"/>
  <c r="D84" i="17"/>
  <c r="D17" i="30"/>
  <c r="D296" i="16"/>
  <c r="D84" i="16"/>
  <c r="D6" i="30"/>
  <c r="E169" i="25"/>
  <c r="E296" i="28"/>
  <c r="E296" i="22"/>
  <c r="L12" i="34"/>
  <c r="L13" i="34"/>
  <c r="L14" i="34"/>
  <c r="E296" i="23"/>
  <c r="E84" i="20"/>
  <c r="H14" i="34"/>
  <c r="H13" i="34"/>
  <c r="E84" i="16"/>
  <c r="E296" i="16"/>
  <c r="E169" i="5"/>
  <c r="E296" i="27"/>
  <c r="E169" i="29"/>
  <c r="E169" i="21"/>
  <c r="E13" i="21"/>
  <c r="E84" i="21"/>
  <c r="D84" i="21"/>
  <c r="D8" i="30"/>
  <c r="E16" i="21"/>
  <c r="E169" i="20"/>
  <c r="E169" i="22"/>
  <c r="E296" i="20"/>
  <c r="E296" i="21"/>
  <c r="E84" i="22"/>
  <c r="E84" i="23"/>
  <c r="F11" i="30"/>
  <c r="E296" i="17"/>
  <c r="E169" i="17"/>
  <c r="E84" i="17"/>
  <c r="E296" i="29"/>
  <c r="E41" i="29"/>
  <c r="D84" i="29"/>
  <c r="D16" i="30"/>
  <c r="E27" i="29"/>
  <c r="E84" i="29"/>
  <c r="E32" i="29"/>
  <c r="E169" i="28"/>
  <c r="E84" i="28"/>
  <c r="E169" i="27"/>
  <c r="E84" i="27"/>
  <c r="E296" i="26"/>
  <c r="E169" i="26"/>
  <c r="E84" i="26"/>
  <c r="E67" i="25"/>
  <c r="E41" i="25"/>
  <c r="E27" i="25"/>
  <c r="E296" i="25"/>
  <c r="H13" i="30"/>
  <c r="E296" i="24"/>
  <c r="H12" i="30"/>
  <c r="E169" i="24"/>
  <c r="F12" i="30"/>
  <c r="E84" i="24"/>
  <c r="D12" i="30"/>
  <c r="E84" i="5"/>
  <c r="D296" i="5"/>
  <c r="H5" i="30"/>
  <c r="D169" i="5"/>
  <c r="F5" i="30"/>
  <c r="F4" i="30"/>
  <c r="D84" i="5"/>
  <c r="D5" i="30"/>
  <c r="H4" i="30"/>
  <c r="E84" i="25"/>
  <c r="D13" i="30"/>
  <c r="D4" i="30"/>
  <c r="C6" i="32"/>
  <c r="C15" i="32"/>
  <c r="C12" i="32"/>
  <c r="C8" i="32"/>
  <c r="C5" i="32"/>
  <c r="C16" i="32"/>
  <c r="C14" i="32"/>
  <c r="C9" i="32"/>
  <c r="C10" i="32"/>
  <c r="C7" i="32"/>
  <c r="C13" i="32"/>
  <c r="M12" i="32"/>
  <c r="L12" i="32"/>
  <c r="M14" i="32"/>
  <c r="M11" i="32"/>
  <c r="L11" i="32"/>
  <c r="M9" i="32"/>
  <c r="L9" i="32"/>
  <c r="M17" i="32"/>
  <c r="M7" i="32"/>
  <c r="L7" i="32"/>
  <c r="M16" i="32"/>
  <c r="M6" i="32"/>
  <c r="L6" i="32"/>
  <c r="M5" i="32"/>
  <c r="L5" i="32"/>
  <c r="M10" i="32"/>
  <c r="L10" i="32"/>
  <c r="M8" i="32"/>
  <c r="L8" i="32"/>
  <c r="M15" i="32"/>
  <c r="M13" i="32"/>
  <c r="L13"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pduarte</author>
  </authors>
  <commentList>
    <comment ref="D8" authorId="0" shapeId="0" xr:uid="{6A9B9084-30AA-4858-B878-FBFC01D0834B}">
      <text>
        <r>
          <rPr>
            <b/>
            <sz val="9"/>
            <color rgb="FF000000"/>
            <rFont val="Tahoma"/>
            <family val="2"/>
          </rPr>
          <t>Pedro Duarte:</t>
        </r>
        <r>
          <rPr>
            <sz val="9"/>
            <color rgb="FF000000"/>
            <rFont val="Tahoma"/>
            <family val="2"/>
          </rPr>
          <t xml:space="preserve">
</t>
        </r>
        <r>
          <rPr>
            <sz val="9"/>
            <color rgb="FF000000"/>
            <rFont val="Tahoma"/>
            <family val="2"/>
          </rPr>
          <t>El valor presentado en la propuesta difiere en $ 66.150 contra el valor real de la sumatoria.</t>
        </r>
      </text>
    </comment>
  </commentList>
</comments>
</file>

<file path=xl/sharedStrings.xml><?xml version="1.0" encoding="utf-8"?>
<sst xmlns="http://schemas.openxmlformats.org/spreadsheetml/2006/main" count="3956" uniqueCount="342">
  <si>
    <t>ANEXO FORMATO PROPUESTA ECONOMICA N° 13</t>
  </si>
  <si>
    <t>LOTE N°1 SERVICIOS DEMANDA ALTA</t>
  </si>
  <si>
    <t>VALOR TECHO
(IVA Incluido)</t>
  </si>
  <si>
    <t>SONIDO</t>
  </si>
  <si>
    <t xml:space="preserve">Alquiler de Amplificación de  sonido para 100 pax con dos micrófonos inalámbricos con su respectiva consola (debe incluir operario) </t>
  </si>
  <si>
    <t xml:space="preserve">Alquiler de amplificación de sonido para 300 pax con dos micrófonos inalámbricos con su respectiva consola  (debe incluir operario) </t>
  </si>
  <si>
    <t xml:space="preserve">Alquiler de Amplificación de sonido profesional  para 500 personas, para amplificar grupo musical en vivo de 6 personas con 7 micrófonos con base a piso, debe incluír los retornos necesarios.  (debe incluir operario) </t>
  </si>
  <si>
    <t xml:space="preserve">Alquiler de Amplificación de sonido profesional para 1500 personas para amplificar grupo musical en vivo de 6 personas con 7 micrófonos con base a piso, debe incluir los retornos necesarios.  (debe incluir operario) </t>
  </si>
  <si>
    <t>Backline para grupo de 6 integrantes, de 1 a tres voces, percusión que se refiere a Tambor, timbal o Bongó y dos guitarras (una eléctrica y una acústica).</t>
  </si>
  <si>
    <t>Backline para grupo de 12 integrantes, de una a cinco voces, percusión que se refiere a Tambor, timbal, Bongó y dos guitarras (una eléctrica y una acústica).</t>
  </si>
  <si>
    <t xml:space="preserve">Alquiler de micrófono vintage o clásico </t>
  </si>
  <si>
    <t xml:space="preserve">Alquiler de micrófono cuello de ganso </t>
  </si>
  <si>
    <t xml:space="preserve">Alquiler de micrófono de diadema </t>
  </si>
  <si>
    <t>Alquiler micrófono dinámico instrumental y vocal</t>
  </si>
  <si>
    <t>Alquiler monitores (valor unitario)</t>
  </si>
  <si>
    <t>Consola para monitores (valor unitario)</t>
  </si>
  <si>
    <t xml:space="preserve">Alquiler consola pasiva con efectos de 16 canales o equivalente </t>
  </si>
  <si>
    <t>ILUMINACIÓN</t>
  </si>
  <si>
    <r>
      <t xml:space="preserve">Alquiler metro lineal de extensión de bombillos LED tipo ping pong para </t>
    </r>
    <r>
      <rPr>
        <b/>
        <sz val="11"/>
        <color theme="1"/>
        <rFont val="Century Gothic"/>
        <family val="2"/>
      </rPr>
      <t>exteriores</t>
    </r>
    <r>
      <rPr>
        <sz val="11"/>
        <color theme="1"/>
        <rFont val="Century Gothic"/>
        <family val="2"/>
      </rPr>
      <t xml:space="preserve"> con instalación y desinstalación incluida.</t>
    </r>
  </si>
  <si>
    <t>Alquiler de metro lineal de Guaya para instalación de bombillos tipo Ping Pong</t>
  </si>
  <si>
    <t>Alquiler de sujetador para guaya para instalación de bombillos tipo Ping Pong</t>
  </si>
  <si>
    <t>Alquiler de Par Led</t>
  </si>
  <si>
    <t xml:space="preserve">Alquiler mini brutos </t>
  </si>
  <si>
    <t xml:space="preserve">Alquiler spot </t>
  </si>
  <si>
    <t>Alquiler seguidor de 1200w.</t>
  </si>
  <si>
    <t>Alquiler barras LED</t>
  </si>
  <si>
    <t>Alquiler de Robóticas mitos (valor unitario)</t>
  </si>
  <si>
    <t>Alquiler de robóticas auras (valor unitario)</t>
  </si>
  <si>
    <t>Alquiler de barra led</t>
  </si>
  <si>
    <t>Alquiler de robóticas láser (valor Unitario)</t>
  </si>
  <si>
    <t xml:space="preserve">Producción de Gobo para robótica </t>
  </si>
  <si>
    <t>VIDEO Y FOTOGRAFÍA</t>
  </si>
  <si>
    <t>fotografía por 4 horas del evento con 100 fotos editadas y perfeccionadas</t>
  </si>
  <si>
    <t>Circuito cerrado de TV a una cámara jornada de 8 horas ( por día)  (deben entregar grabación)</t>
  </si>
  <si>
    <t>Circuito cerrado de TV a dos cámara jornada de 8 horas ( por día)  (deben entregar grabación)</t>
  </si>
  <si>
    <t>Circuito Cerrado De Tv a 4 cámaras jornada de 8 horas (por día) (deben entregar grabación)</t>
  </si>
  <si>
    <t>Hora de Edición</t>
  </si>
  <si>
    <t>Alquiler sistema Watchout (Software multipantalla) de tres salidas o equivalente.</t>
  </si>
  <si>
    <t xml:space="preserve">Alquiler de video wall de 2x2  </t>
  </si>
  <si>
    <t xml:space="preserve">Alquiler de video wall de 3x2 </t>
  </si>
  <si>
    <t>Alquiler de video wall de 3x4</t>
  </si>
  <si>
    <t>Alquiler de video wall de 4x3</t>
  </si>
  <si>
    <t>Alquiler de pantalla táctil de 42 pulgadas con medidas de alto 63.5 CMS por ancho de 103.5 CMS, con touch multipunto desde 2 hasta 6 puntos de toque multitáctil</t>
  </si>
  <si>
    <t>Alquiler de pantalla táctil de 60 pulgadas con medidas de alto 91 cms por ancho de 145.5, Full HD 1920 x 1080 píxeles</t>
  </si>
  <si>
    <t>Alquiler de Pantalla Led con Estructura pitch 6 valor metro cuadrado</t>
  </si>
  <si>
    <t>Alquiler de Pantalla Led con Estructura pitch 2,9 valor metro cuadrado</t>
  </si>
  <si>
    <t>Alquiler de Video bean de 6000 Lumens con operario</t>
  </si>
  <si>
    <t>Alquiler de Videobeam de 10000 Lumens con operario 8 horas (valor por día)</t>
  </si>
  <si>
    <t>Alquiler Video Beam HD De 5000 A 8000 Lumens (por día) 8 horas (valor por día)</t>
  </si>
  <si>
    <t>Alquiler Disco Duro Externo (por día) (con capacidad hasta de 4Tb)</t>
  </si>
  <si>
    <t>Transmisión Por Internet: Debe incluir una cámara, Un micrófono o fuente de sonido por línea, Un ordenador, Una capturadora de vídeo y Conexión a internet de banda ancha (preferiblemente por cable) – a una meta).</t>
  </si>
  <si>
    <t>Transmisión Steadicam (por día) (steadicam para una cámara, es decir, arnés corporal (Vest), brazo mecánico (Arm) y montante tubular (Post) dotado de un soporte para la cámara, de un cardán (Gimbal) ubicado cerca del centro de gravedad del conjunto, de un monitor y de baterías situadas en la parte inferior, así como de los equipos que permitan la conexión con un circuito cerrado de televisión)</t>
  </si>
  <si>
    <t>Streaming Configuración 1: Servicio de producción audiovisual a dos cámaras mínimo formato HD dicha producción debe enviarse por streaming y diseño de la interfaz de la transmisión
Circuito cerrado de video (CCTV):</t>
  </si>
  <si>
    <t>Streaming Configuración 2: servicio de producción audiovisual a cuatro cámaras mínimo formato HD dicha producción debe enviarse por streaming, diseño de la interfaz de la transmisión y debe entregar el link para publicar en HTML y redes sociales.</t>
  </si>
  <si>
    <t>Alquiler canal dedicado de 15 Megas incluída instalación y desinstalación (valor por día)</t>
  </si>
  <si>
    <t>Alquiler canal dedicado de 20 Megas incluída instalación y desinstalación (valor por día)</t>
  </si>
  <si>
    <t>Alquiler canal dedicado de 50 megas incluída instalación y desinstalación (valor por día)</t>
  </si>
  <si>
    <t>PUNTO FIJO Y VARIOS</t>
  </si>
  <si>
    <t>Puesto fijo de video Blackmagic, con 8 entradas de video, salidas auxiliares, dos (2) players digitales Mac, monitoreo de video en 2K, intercom, pasador de diapositivas, cableado SDI y HDMI.
Cámara de video profesional con salida de video SDI, trípode y camarógrafo</t>
  </si>
  <si>
    <t>Puesto fijo de video Blackmagic, con 8 entradas de video, salidas auxiliares, dos
(2) players digitales Mac, monitoreo de video en 2K, intercom, pasador de diapositivas, cableado SDI y HDMI.
Cámara de video profesional con salida de video SDI, trípode y camarógrafo Equipo de transmisión y Captura de Streaming.
Equipo de transmisión de streaming Mac, con hasta dos (2) capturas de video Blackmagic con entradas SDI y HDMI, con software codificador Wirecast PRO, gráficas y marcadores en tiempo real.
Opción de difusión Multicast (Facebook Live, Periscop, Youtube, RTMP).</t>
  </si>
  <si>
    <t>Planta electrica insonora 25 kva, parcial de corriente de 10 metros, trifásica tierra y un neutro por 10 horas continuas con operario incluído para operar en instalaciones del evento por el tiempo de servicio (10 horas).</t>
  </si>
  <si>
    <t>Planta electrica insonora 30 kva, parcial de corriente de 10 metros, trifásica tierra y un neutro por 10 horas continuas con operario incluído para operar en instalaciones del evento por el tiempo de servicio (10 horas).</t>
  </si>
  <si>
    <t>Planta electrica insonora 50 kva parcial de corriente de 10 metros, trifásica tierra y un neutro por 10 horas continuas con operario incluído para operar en instalaciones del evento por el tiempo de servicio (10 horas).</t>
  </si>
  <si>
    <t>Planta electrica insonora 75 kva parcial de corriente de 10 metros, trifásica tierra y un neutro por 10 horas continuas con operario incluído para operar en instalaciones del evento por el tiempo de servicio (10 horas).</t>
  </si>
  <si>
    <t>Planta electrica insonora 100 kva parcial de corriente de 10 metros, trifásica tierra y un neutro por 10 horas continuas  con operario incluído para operar en instalaciones del evento por el tiempo de servicio (10 horas).</t>
  </si>
  <si>
    <t>Planta electrica insonora 150 kva parcial de corriente de 10 metros, trifásica tierra y un neutro por 10 horas continuas con operario incluído para operar en instalaciones del evento por el tiempo de servicio (10 horas).</t>
  </si>
  <si>
    <t>Planta electrica insonora 175 kva parcial de corriente de 10 metros, trifásica tierra y un neutro por 10 horas continuas con operario incluído para operar en instalaciones del evento por el tiempo de servicio (10 horas).</t>
  </si>
  <si>
    <t>Instalación y Desintalación de punto de luz en carpa de 3x3, 4x4, 6x6, 6x12 y 12x12,debe incluír bombillo de ahorro, la electricidad saldrá de la Planta Eléctrica (valor unitario)</t>
  </si>
  <si>
    <t>Alquiler de punto de luz en carpa de 3x3, 4x4, 6x6, 6x12 y 12x12, con bombillo de ahorro, la electricidad saldrá de la Planta Eléctrica (valor unitario por día)</t>
  </si>
  <si>
    <t>Instalación y Desinstalación de Punto de corriente con toma doble tipo Levinton y cable encauchetado (valor unitario) la electricidad sale de las plantas que se alquilan para el evento</t>
  </si>
  <si>
    <t>Alquiler de Punto de corriente con toma doble tipo Levinton y cable encauchetado (valor unitario) la electricidad sale de las plantas que se alquilan para el evento</t>
  </si>
  <si>
    <t xml:space="preserve">Alquiler Torre de Luz de 6000 vatios de potencia en 4 lámparas independientes para uso por 8 horas </t>
  </si>
  <si>
    <t xml:space="preserve">Alquiler Torre de Luz de 6000 vatios de potencia en 4 lámparas independientes para uso por 12 horas </t>
  </si>
  <si>
    <t xml:space="preserve">Alquiler Torre de Luz de 6000 vatios de potencia en 4 lámparas independientes para uso por 24 horas </t>
  </si>
  <si>
    <t>TOTAL LOTE N° 1 SERVICIOS DEMANDA ALTA</t>
  </si>
  <si>
    <t>LOTE N°2 SERVICIOS DEMANDA MEDIA</t>
  </si>
  <si>
    <t>ALQUILER DE MATERIALES</t>
  </si>
  <si>
    <t xml:space="preserve">Carpa de 2X2  a 4 aguas con laterales </t>
  </si>
  <si>
    <t xml:space="preserve">Carpa de 3X3  a 4 aguas con laterales </t>
  </si>
  <si>
    <t>Carpa Hexagonal  Diam  6MT</t>
  </si>
  <si>
    <t xml:space="preserve">Carpa  4X4 a  4 Aguas con laterales </t>
  </si>
  <si>
    <t xml:space="preserve">Carpa Pagoda de 2x2 </t>
  </si>
  <si>
    <t>Carpa Pagoda de 3x3</t>
  </si>
  <si>
    <t>Carpa Pagoda de 6x6</t>
  </si>
  <si>
    <t xml:space="preserve">carpa 6x3 imp hangar con laterales </t>
  </si>
  <si>
    <t xml:space="preserve">carpa 6x6 imp hangar con laterales </t>
  </si>
  <si>
    <t>carpa 6x12 imp hangar con laterales  (por día) * Requiere tener certificación estructural</t>
  </si>
  <si>
    <t>Alquiler de carpa de 12x6 (por día) * Requiere tener certificación estructural</t>
  </si>
  <si>
    <t>Alquiler de carpas de 12x12 (por día) * Requiere tener certificación estructural</t>
  </si>
  <si>
    <t>Alquiler de Carpa Tipo hangar de 12x12 cerrada * Requiere tener certificación estructural</t>
  </si>
  <si>
    <t>Alquiler de Carpa Tipo Hangar Modulares 12x18 (por día) cerrada * Requiere tener certificación estructural</t>
  </si>
  <si>
    <t>Alquiler Carpa Tipo Hangar Modulares 12x24 (por día) cerrada * Requiere tener certificación estructural</t>
  </si>
  <si>
    <t>Alquiler de Carpa Tipo Hangar Modulares 12x30 (por día) cerrada * Requiere tener certificación estructural</t>
  </si>
  <si>
    <t>Alquiler de Carpa Tipo Hangar Modulares 12x36 (por día) cerrada * Requiere tener certificación estructural</t>
  </si>
  <si>
    <t>Alquiler de Carpa Tipo Hangar Modulares 12x42 (por día) cerrada * Requiere tener certificación estructural</t>
  </si>
  <si>
    <t>Alquiler de Carpa Tipo Hangar Modulares 12x48 (por día) cerrada * Requiere tener certificación estructural</t>
  </si>
  <si>
    <t>Alquiler de Carpa Tipo Hangar Modulares 12x60 (por día) cerrada * Requiere tener certificación estructural</t>
  </si>
  <si>
    <t>Alquiler de Carpa Tipo Hangar Modulares 21x40 (por día) cerrada * Requiere tener certificación estructural</t>
  </si>
  <si>
    <t>Alquiler de Carpa Tipo Hangar Modulares 25x40 (por día) cerrada * Requiere tener certificación estructural</t>
  </si>
  <si>
    <t>Alquiler de Tarima De 1.20X2.40M (altura modular entre 0.20 y 1.60) (valor por día)</t>
  </si>
  <si>
    <t>Alquiler de Tarima De 1.20X4,80 (altura modular entre 0.20 y 1.60) (valor por día)</t>
  </si>
  <si>
    <t>Alquiler de tarima de 2,40 x 2,40 (altura modular entre 0.20 y 1.60) con faldón negro  (valor por día)</t>
  </si>
  <si>
    <t>Alquiler de tarima de 4,88 x 3,66 (altura modular entre 0.20 y 1.60) con faldon negro,  escalera de embarque y desembarque, cinta anti deslizante y barandas.  (valor por día)</t>
  </si>
  <si>
    <t>Alquiler de Tarima De 7.20 X 9.60 (altura modular entre 0.20 y 1.60) con faldon negro,  escalera de embarque y desembarque, cinta anti deslizante y barandas.  (valor por día) * Requiere tener certificación estructural.</t>
  </si>
  <si>
    <t xml:space="preserve">Alquiler Techo en estructura de Truss para tarima de 6x6 (valor unitario) </t>
  </si>
  <si>
    <t>Alquiler Techo en estructura de Truss para tarima de 8x8 por día  * Requiere tener certificación estructural</t>
  </si>
  <si>
    <t>Alquiler Techo en estructura de Truss para tarima de 10x8 por día  * Requiere tener certificación estructural</t>
  </si>
  <si>
    <t>Alquiler Techo en estructura de Truss para tarima de 10x10 por día  * Requiere tener certificación estructural</t>
  </si>
  <si>
    <t>Alquiler Techo en estructura de Truss para tarima de 12x12 por jornada de 12 horas (con montaje el día anterior) * Requiere tener certificación estructural</t>
  </si>
  <si>
    <t>Alquiler Carro valla por jornada diaria de ocho horas, para instalar impresiones de 3x2 a cada lado, debe incluir los permisos de circulación que se requieran.</t>
  </si>
  <si>
    <t>Alquiler Carro valla por 8 días con  jornada diaria de ocho horas, para instalar impresiones de 3x2 a cada lado, debe incluir los permisos de circulación que se requieran.</t>
  </si>
  <si>
    <t>Alquiler Carro valla por 15 días con  jornada diaria de ocho horas, para instalar impresiones de 3x2 a cada lado, debe incluir los permisos de circulación que se requieran.</t>
  </si>
  <si>
    <t>Alquiler de mesas redondas para 10 pax (valor unitario)</t>
  </si>
  <si>
    <t>Alquiler de sala Lounge Blanca Debe incluir:  (Sofá de dos puestos con espaldar, un puf de 2 puestos sin espaldar, dos puf de un puesto y mesa de centro (Valor Unitario)</t>
  </si>
  <si>
    <t>Alquiler sala hecha en estiba, compuesta por 4 sillas de dos puestos, una mesa de centro, los cojines de color oscuro, en material resistente al agua y las salas pintadas y recubiertas para exteriores</t>
  </si>
  <si>
    <t>Alquiler de pub de 80 cm de diámetro de colores blanco, cyan, fucsia o verde limón rellenos de icopor en bolitas, forrados en material apto para exteriores con espaldar.</t>
  </si>
  <si>
    <t>Alquiler de sillas Tiffany (Valor Unitario)</t>
  </si>
  <si>
    <t>Alquiler de espejos cuerpo completo con base autoportante (Valor Unitario)</t>
  </si>
  <si>
    <t>Alquiler de vallas de contención  (de lámina completa) (Valor Unitario)</t>
  </si>
  <si>
    <t>Alquiler baños móviles y/o portatiles con insumos que suplan 12 horas de labor , debe incluir  operario que se encargue de su manejo y aseo  por 12 horas,  (Valor Unitario)</t>
  </si>
  <si>
    <t>Alquiler de Piso  (valor por metro cuadrado)</t>
  </si>
  <si>
    <t>Separadores De Fila (valor unitario por día)</t>
  </si>
  <si>
    <t>Muro De Contención (por día) (por metro)</t>
  </si>
  <si>
    <t xml:space="preserve">Alquiler de mesa counter de 1,50m X 0,60m X 0,90m </t>
  </si>
  <si>
    <t>Alquiler de sillas plegables para picnic (valor por día)</t>
  </si>
  <si>
    <t>Alquiler de mesas plegables para picnic (valor por día)</t>
  </si>
  <si>
    <t>IMPRESOS</t>
  </si>
  <si>
    <t>Impresión de 1-100 Volantes en propalcote de 115 grs a 4x0 tintas tamaño media carta (valor unitario)</t>
  </si>
  <si>
    <t>Impresión de 1-100 Volantes en propalcote de 115 grs a 4x4 tintas tamaño media carta (valor unitario)</t>
  </si>
  <si>
    <t>Impresión de 101-300 Volantes en propalcote de 115 grs a 4x0 tintas tamaño media carta (valor unitario)</t>
  </si>
  <si>
    <t>Impresión de 101-300 Volantes en propalcote de 115 grs a 4x4 tintas tamaño media carta (valor unitario)</t>
  </si>
  <si>
    <t>Impresión de 301-500 Volantes en propalcote de 115 grs a 4x0 tintas tamaño media carta (valor unitario)</t>
  </si>
  <si>
    <t>Impresión de 301-500 Volantes en propalcote de 115 grs a 4x4 tintas tamaño media carta (valor unitario)</t>
  </si>
  <si>
    <t>Impresión de 501-1000 Volantes en propalcote de 115 grs a 4x0 tintas tamaño media carta (valor unitario)</t>
  </si>
  <si>
    <t>Impresión de millar de cartillas tamaño carta 40 páginas en propalmate de 90 grs a Full color con portada y contraportada en propalmate de 200 grs (valor unitario)</t>
  </si>
  <si>
    <t>Certificados de asistencia tamaño media carta en opalina a 4x0 tintas (valor unitario)</t>
  </si>
  <si>
    <t>Diplomas tamaño carta en opalina a 4x0 tintas (valor unitario)</t>
  </si>
  <si>
    <t xml:space="preserve">Impresión de invitaciónes en papel kimberly de 17.5 x 11.5 </t>
  </si>
  <si>
    <t>Impresión de 1000 Brochure de tres cuerpos tamaño carta impreso a 4x4 tintas en propalcote de 115 grs (valor por millar).</t>
  </si>
  <si>
    <t>Impresión de avisos en poliestireno de bajo calibre de 80 x 60 con restricciones para conexión en las cajas de las plazas</t>
  </si>
  <si>
    <t>Impresión de plegable de tres cuerpos a 4x4 tintas tamaño 30x22 abierto en propalcote de 90 grs</t>
  </si>
  <si>
    <t>Impresión de Señalética de (3mts x 0.40cms) con estructura incluída de una pulgada para instalar en señaléticas del mercado campesino. (valor unitario)</t>
  </si>
  <si>
    <t>Impresión en vinilo adhesivo de color Blanco a una tinta de 40x40 (textos color azul)</t>
  </si>
  <si>
    <t>Impresión en vinilo adhesivo de color Azul a una tinta de 40x40 (textos color blanco)</t>
  </si>
  <si>
    <t>500 stikers adhesivos de 20 cm diametro 4x0 tintas (valor unitario)</t>
  </si>
  <si>
    <t>EQUIPOS DE COMPUTO</t>
  </si>
  <si>
    <t>Alquiler computador con impresora incluida (debe tener sus respectivos cartuchos  para imprimir a color)  por jornada de 4 horas (valor por jornada)</t>
  </si>
  <si>
    <t>Alquiler de Computador Portátil para jornada de 8 horas  (valor por jornada)</t>
  </si>
  <si>
    <t>Alquiler de Computador Portátil para jornada de 12 horas  (valor por jornada)</t>
  </si>
  <si>
    <t>Alquiler de impresora a color con cartucho recargable incluida la primera recarga por  jornada de 8 horas (valor por jornada)</t>
  </si>
  <si>
    <t>CONVOCATORIA</t>
  </si>
  <si>
    <t>Servicio de Call Center por un mes para 2000 contactos, realización y recepción de llamadas, tres llamadas por contacto, la primera para actualizar datos, la segunda para separar agenda y la tercera para confirmar asistencia, debe incluír envío de mensajes de textosi se requiere.</t>
  </si>
  <si>
    <t>Servicio de Call Center por un mes para 5000 contactos, realización y recepción de llamadas, tres llamadas por contacto, la primera para actualizar datos, la segunda para separar agenda y la tercera para confirmar asistencia, debe incluír envío de mensajes de textosi se requiere.</t>
  </si>
  <si>
    <t>Servicio de Call Center por un mes para 10000 contactos, realización y recepción de llamadas, tres llamadas por contacto, la primera para actualizar datos, la segunda para separar agenda y la tercera para confirmar asistencia, debe incluír envío de mensajes de textosi se requiere.</t>
  </si>
  <si>
    <t>PUNTOS DE REGISTRO</t>
  </si>
  <si>
    <t>Punto De Registro Manual: incluye personal de registro manejo, administración, cuidado y entrega de los documentos de registro, puesto de trabajo (mesa y silla), material (esfero, resaltador), sistematización de la base de datos en excel que debe ser entregada al día siguiente del evento. (Valor por día).</t>
  </si>
  <si>
    <t xml:space="preserve">Punto De Registro Sistematizado: incluye personal de registro para atender administración, depuración, sistematización, custodia y entrega de la base datos, puesto de trabajo (mesa , computador, impresora y silla), lector de código de barras (Valor por día) jornada de 8 horas </t>
  </si>
  <si>
    <t>TOTAL LOTE N° 2 SERVICIOS DEMANDA MEDIA</t>
  </si>
  <si>
    <t>LOTE N°3 SERVICIOS DEMANDA BAJA</t>
  </si>
  <si>
    <t>ALIMENTOS Y BEBIDAS</t>
  </si>
  <si>
    <t>Estación de café para 20 pax con galletas, agua (botellón), aromatica, tinto, menaje pesado (mesas y mantelería para estación de servicio), menaje desechable amigable con el medio ambiente (vasos, mezcladores), azucar, splenda e instacream, La estación de café debe estar muy bien presentada y el azucar, aromáticas, splenda e instacream deben estar en recipientes que permitan que la estación se vea organizada. (EL VALOR UNITARIO CORRESPONDE A LA ESTACIÓN COMPLETA PARA LAS 20 PAX NO AL VALOR POR PERSONA )</t>
  </si>
  <si>
    <t>Estación de café para 50 pax con galletas, agua (botellón), aromatica, tinto, menaje pesado (mesas y mantelería para estación de servicio), menaje desechable amigable con el medio ambiente (vasos, mezcladores), azucar, splenda e instacream, La estación de café debe estar muy bien presentada y el azucar, aromáticas, splenda e instacream deben estar en recipientes que permitan que la estación se vea organizada. (EL VALOR UNITARIO CORRESPONDE A LA ESTACIÓN COMPLETA PARA LAS 50 PAX NO AL VALOR POR PERSONA )</t>
  </si>
  <si>
    <t>Estación de café para 70 pax con galletas, agua (botellón), aromatica, tinto, menaje pesado (mesas y mantelería para estación de servicio), menaje desechable amigable con el medio ambiente (vasos, mezcladores), azucar, splenda e instacream, La estación de café debe estar muy bien presentada y el azucar, aromáticas, splenda e instacream deben estar en recipientes que permitan que la estación se vea organizada. (EL VALOR UNITARIO CORRESPONDE A LA ESTACIÓN COMPLETA PARA LAS 70 PAX NO AL VALOR POR PERSONA )</t>
  </si>
  <si>
    <t>Estación de café para 100 pax con galletas, agua (botellón), aromatica, tinto, menaje pesado (mesas y mantelería para estación de servicio), menaje desechable amigable con el medio ambiente (vasos, mezcladores), azucar, splenda e instacream, La estación de café debe estar muy bien presentada y el azucar, aromáticas, splenda e instacream deben estar en recipientes que permitan que la estación se vea organizada. (EL VALOR UNITARIO CORRESPONDE A LA ESTACIÓN COMPLETA PARA LAS 100 PAX NO AL VALOR POR PERSONA )</t>
  </si>
  <si>
    <t>Estación de café para 200 pax con galletas, agua (botellón), aromatica, tinto, menaje pesado (mesas y mantelería para estación de servicio), menaje desechable amigable con el medio ambiente (vasos, mezcladores), azucar, splenda e instacream, La estación de café debe estar muy bien presentada y el azucar, aromáticas, splenda e instacream deben estar en recipientes que permitan que la estación se vea organizada. (EL VALOR UNITARIO CORRESPONDE A LA ESTACIÓN COMPLETA PARA LAS 200 PAX NO AL VALOR POR PERSONA )</t>
  </si>
  <si>
    <t>Refrigerios Básicos: Producto de panadería (pastel de pollo, pastel de carne, pastel gloria, dedito de queso) + Bebida en caja, empaque en bolsa de papel y servilletas.</t>
  </si>
  <si>
    <t xml:space="preserve">Refrigerios Especiales 1: Sanduche de 15 cm o Wrap de Pollo, sin lechuga+ vegetales a elección + Bebida + Fruta + Chocolatina de 6 grs con empaque en bolsa de papel y servilletas, </t>
  </si>
  <si>
    <t xml:space="preserve">Refrigerios Premium: Sanduche en pan árabe cuadrado de 10x10 cm (100grs) + Bebida en botella + Fruta (manzana verde, pera, mandarina)+ Postre con empaque premium amigable con el medio ambiente y servilletas </t>
  </si>
  <si>
    <r>
      <rPr>
        <b/>
        <sz val="11"/>
        <color theme="1"/>
        <rFont val="Century Gothic"/>
        <family val="2"/>
      </rPr>
      <t>Desayuno tipo continental</t>
    </r>
    <r>
      <rPr>
        <sz val="11"/>
        <color theme="1"/>
        <rFont val="Century Gothic"/>
        <family val="2"/>
      </rPr>
      <t xml:space="preserve">: Fruta Picada (kiwi, papaya, melón, fresa), Jugo de Naranja y/o Mandarina, Café, té y/o Chocolate, Wrap de Jamón y Queso, Hot cakes, variedad de Yogurt (mínimo dos sabores)  y Cereales (mínimo dos variedades de cereal), canasta de Panes y croissants, menaje (cristalería y vajilla en cerámica o porcelana, cubiertería), servilletas, </t>
    </r>
  </si>
  <si>
    <r>
      <rPr>
        <b/>
        <sz val="11"/>
        <color theme="1"/>
        <rFont val="Century Gothic"/>
        <family val="2"/>
      </rPr>
      <t>Desayuno tipo Mediterraneo:</t>
    </r>
    <r>
      <rPr>
        <sz val="11"/>
        <color theme="1"/>
        <rFont val="Century Gothic"/>
        <family val="2"/>
      </rPr>
      <t xml:space="preserve"> Fruta picada (papaya,  fresas, kiwi y banano), Jugo de Naranja y/o Mandarina, Café, Té y Chocolate, Canasta de variedad de panes dulces, tradicionales, Mantequilla, Mermelada, Miel, Variedad de quesos (tres tipos), variedad de Carnes (jamón serrano, Jamón tradicional bajo en grasa calidad premium, Salami, Salchichas), menaje (cristalería, vajilla en cerámica o porcelana), servilletas,</t>
    </r>
  </si>
  <si>
    <r>
      <rPr>
        <b/>
        <sz val="11"/>
        <color theme="1"/>
        <rFont val="Century Gothic"/>
        <family val="2"/>
      </rPr>
      <t>Desayuno tipo Americano:</t>
    </r>
    <r>
      <rPr>
        <sz val="11"/>
        <color theme="1"/>
        <rFont val="Century Gothic"/>
        <family val="2"/>
      </rPr>
      <t xml:space="preserve"> Café y Té, Jugo de frutas (dos variedades) Pan, tostadas, mermelada, mantequilla, leche, yogurt (mínimo dos variedades)  y variedad de cerales (mínimo dos tipos de cereal), jamón (bajo en grasa dos piezas), (Variedad de quesos: emmental, mozarella, chedar, gouda, provolone, Edam, ((mínimo tres piezas, mínimo dos variedades)).  menaje (cristalería, vajilla en cerámica o porcelana) </t>
    </r>
  </si>
  <si>
    <r>
      <rPr>
        <b/>
        <sz val="11"/>
        <color theme="1"/>
        <rFont val="Century Gothic"/>
        <family val="2"/>
      </rPr>
      <t>Almuerzo básico:</t>
    </r>
    <r>
      <rPr>
        <sz val="11"/>
        <color theme="1"/>
        <rFont val="Century Gothic"/>
        <family val="2"/>
      </rPr>
      <t xml:space="preserve"> Entrada, Plato Fuerte, Postre (fruta o chocolatina de 6 grs), menaje (cristalería y vajilla en cerámica o porcelana, cubiertería), menaje pesado (mesas y mantelería para estación de servicio)</t>
    </r>
  </si>
  <si>
    <r>
      <rPr>
        <b/>
        <sz val="11"/>
        <color theme="1"/>
        <rFont val="Century Gothic"/>
        <family val="2"/>
      </rPr>
      <t>Almuerzo para eventos itinerantes:</t>
    </r>
    <r>
      <rPr>
        <sz val="11"/>
        <color theme="1"/>
        <rFont val="Century Gothic"/>
        <family val="2"/>
      </rPr>
      <t xml:space="preserve"> 1 jugo en cajita, 150grs de proteina (pollo, carne o pescado), 100grs de papa, 100grs arroz, 40grs de grano, 1 porcion de fruta (papaya, banano, fresas partidas en dos), postre (chocolatina de 6 grs o  brownie), empaque (debe ser ecológico, no se permite icopor o plástico), servilletas, cubiertos desechables biodegradables.</t>
    </r>
  </si>
  <si>
    <r>
      <rPr>
        <b/>
        <sz val="11"/>
        <color theme="1"/>
        <rFont val="Century Gothic"/>
        <family val="2"/>
      </rPr>
      <t xml:space="preserve">Almuerzo tipo empresarial: </t>
    </r>
    <r>
      <rPr>
        <sz val="11"/>
        <color theme="1"/>
        <rFont val="Century Gothic"/>
        <family val="2"/>
      </rPr>
      <t xml:space="preserve">Proteina en entrada, plato fuerte (menu a seleccionar), ensalada (se deben presentar mínimo dos propuestas para elección), jugo y postre. Menaje (cristalería y vajilla en cerámica o porcelana, cubiertería), menaje pesado (mesas y mantelería para servicio), debe incluír Samo Var para mantener la comida caliente; (los que sean necesarios) </t>
    </r>
  </si>
  <si>
    <r>
      <rPr>
        <b/>
        <sz val="11"/>
        <color theme="1"/>
        <rFont val="Century Gothic"/>
        <family val="2"/>
      </rPr>
      <t>Almuerzo Premium:</t>
    </r>
    <r>
      <rPr>
        <sz val="11"/>
        <color theme="1"/>
        <rFont val="Century Gothic"/>
        <family val="2"/>
      </rPr>
      <t>Entrada, Plato Fuerte, Postre, menaje (cristalería, vajilla en cerámica , menaje pesado y cubiertería)</t>
    </r>
  </si>
  <si>
    <r>
      <rPr>
        <b/>
        <sz val="11"/>
        <color theme="1"/>
        <rFont val="Century Gothic"/>
        <family val="2"/>
      </rPr>
      <t>Almuerzo en Hotel de 3 a 5 estrellas:</t>
    </r>
    <r>
      <rPr>
        <sz val="11"/>
        <color theme="1"/>
        <rFont val="Century Gothic"/>
        <family val="2"/>
      </rPr>
      <t xml:space="preserve"> Entrada, Plato Fuerte, Postre con menaje, menaje pesado y servicio incluido</t>
    </r>
  </si>
  <si>
    <r>
      <rPr>
        <b/>
        <sz val="11"/>
        <color theme="1"/>
        <rFont val="Century Gothic"/>
        <family val="2"/>
      </rPr>
      <t>Cena en Hotel de 3 a 5 estrellas:</t>
    </r>
    <r>
      <rPr>
        <sz val="11"/>
        <color theme="1"/>
        <rFont val="Century Gothic"/>
        <family val="2"/>
      </rPr>
      <t xml:space="preserve"> Entrada, Plato fuerte, Postre con menaje, menaje pesado y servicio incluido</t>
    </r>
  </si>
  <si>
    <t xml:space="preserve">Botellas de agua tipo PET sin gas x 600 ml </t>
  </si>
  <si>
    <t>TALENTO</t>
  </si>
  <si>
    <t>Coordinador Logístico por 8 horas (Personal con experiencia en eventos masivos y corporativos con mínimo 2 años de experiencia)</t>
  </si>
  <si>
    <t>Coordinador Logístico por 12 horas (Personal con experiencia en eventos masivos y corporativos con mínimo 2 años de experiencia)</t>
  </si>
  <si>
    <t>Operador Logístico por 8 horas</t>
  </si>
  <si>
    <t>Operador Logístico por 12 horas</t>
  </si>
  <si>
    <t>Personal de apoyo a movilidad por 8 horas, El personal debe tener experiencia en manejo de vías, cortes vehiculares y gestión de tránsito.</t>
  </si>
  <si>
    <t>Personal de apoyo a movilidad por 12 horas, El personal debe tener experiencia en manejo de vías, cortes vehiculares y gestión de tránsito.</t>
  </si>
  <si>
    <t>Brigadas se aseo de 4 pax que incluya los insumos: 50 Bolsas de basura, escobas, recogedores, guantes para el personal de brigada, tapa bocas para el personal de brigada papel higiénico Indistrial, jabón para lavar manos, desinfectante para pisos, ambientador por 12 horas Diurno</t>
  </si>
  <si>
    <t xml:space="preserve">Zanqueros por 8 horas con sus respectivos zancos, vestuario y maquillaje </t>
  </si>
  <si>
    <t>Personal certificado en alturas con sus respectivos implementos (línea de vida, absolvedor de choque, botas de seguridad, guantes de seguridad, arnés de cuerpo completo, mosquetones, Coordino, ocho, casco, gafas de policarbonato, cinta de anclaje, amarres plásticos, herramienta básica y de más elementos necesarios para llevar a cabo su labor  ) por 8 horas diurnas.</t>
  </si>
  <si>
    <t>Pintu caritas con sus implementos respectivos: plantillas para figuritas, pinturas hipoalergénicas  para atender 50 niños, pañitos, pinceles especiales para la cara por 8 horas diurnas.</t>
  </si>
  <si>
    <t>Electricista por 8 horas  con los implementos necesarios para realizar sus labores como cinta aislante, herramienta, alicates, destornilladores, tornillos, detector de tensión, pelacables, remachadoras, tijeras especiales para cortar cables finos o pelar cables conductores, pinzas, regla, metro, escuadra, kit de al menos 5 juegos de clavijas (hembra - macho).</t>
  </si>
  <si>
    <t xml:space="preserve">Presentador para evento con experiencia en TV y manejo de público por 8 horas </t>
  </si>
  <si>
    <t>Animador por 8 horas diurno</t>
  </si>
  <si>
    <t>Grupo Musical de 6 integrantes, dos salidas de 45 minutos</t>
  </si>
  <si>
    <t>Grupo Musical de 12 integrantes, dos salidas de 45 minutos</t>
  </si>
  <si>
    <t>Mesero Turno 4 horas</t>
  </si>
  <si>
    <t>Mesero turno 8 horas</t>
  </si>
  <si>
    <t>Mesero turno de 12 horas</t>
  </si>
  <si>
    <t>Brigadista con su equipo por 8 horas</t>
  </si>
  <si>
    <t>Brigadista con su equipo por 12 horas</t>
  </si>
  <si>
    <t>Personal de primeros auxilios (auxiliares de enfermería) por 8 horas</t>
  </si>
  <si>
    <t xml:space="preserve">Personal de primeros auxilios (auxiliares de enfermería) por 12 horas </t>
  </si>
  <si>
    <r>
      <rPr>
        <b/>
        <sz val="11"/>
        <color theme="1"/>
        <rFont val="Century Gothic"/>
        <family val="2"/>
      </rPr>
      <t>Alquiler de MEC</t>
    </r>
    <r>
      <rPr>
        <sz val="11"/>
        <color theme="1"/>
        <rFont val="Century Gothic"/>
        <family val="2"/>
      </rPr>
      <t xml:space="preserve"> (módulo de estabilización y Clasificación), en los eventos masivos siempre se tiene por solicitud de los entes reguladores, es el elemento central para la atención a posibles víctimas de la cadena de socorro donde inicia la atención médica y se clasifica el tipo de emergencia y la necesidad de trasladar o no un posible afectado a un centro de atención o se le prestan los primeros auxilios básicos que requiera... Debe incluir los auxiliares requeridos para un evento de </t>
    </r>
    <r>
      <rPr>
        <b/>
        <sz val="11"/>
        <color theme="1"/>
        <rFont val="Century Gothic"/>
        <family val="2"/>
      </rPr>
      <t>media por 8 horas.</t>
    </r>
  </si>
  <si>
    <r>
      <rPr>
        <b/>
        <sz val="11"/>
        <color theme="1"/>
        <rFont val="Century Gothic"/>
        <family val="2"/>
      </rPr>
      <t>Alquiler de MEC</t>
    </r>
    <r>
      <rPr>
        <sz val="11"/>
        <color theme="1"/>
        <rFont val="Century Gothic"/>
        <family val="2"/>
      </rPr>
      <t xml:space="preserve"> (módulo de estabilización y Clasificación), en los eventos masivos siempre se tiene por solicitud de los entes reguladores, es el elemento central para la atención a posibles víctimas de la cadena de socorro donde inicia la atención médica y se clasifica el tipo de emergencia y la necesidad de trasladar o no un posible afectado a un centro de atención o se le prestan los primeros auxilios básicos que requiera... Debe incluir los auxiliares requeridos para un evento de </t>
    </r>
    <r>
      <rPr>
        <b/>
        <sz val="11"/>
        <color theme="1"/>
        <rFont val="Century Gothic"/>
        <family val="2"/>
      </rPr>
      <t>media por 12 horas.</t>
    </r>
  </si>
  <si>
    <t>Productor por evento (Valor por día jornada 08 horas)</t>
  </si>
  <si>
    <t>Productor por evento (Valor por día jornada 12 horas)</t>
  </si>
  <si>
    <t>Productor por evento (Valor por día jornada 12 horas nocturnas)</t>
  </si>
  <si>
    <t>Show de Circo de alto impacto se deben realizar dos salidas de 45 minutos cada una con 15 minutos de descanso para completar la hora, deben hacer recorridos itinerantes en distancias mínimo de dos cuadras o el equivalente según el espacio, (valor por presentación de dos horas ). * Las salidas se ajustarán según las necesidades de la entidad, como pueden ser seguidas, puede ser una en la mañana y una en la tarde.</t>
  </si>
  <si>
    <t>Guarda de Seguridad por 12  horas Diurnas</t>
  </si>
  <si>
    <t>Guarda de Seguridad por 12  horas Nocturnas</t>
  </si>
  <si>
    <t>Intperprete lenguaje por señas jornada de 3 horas</t>
  </si>
  <si>
    <t>PRODUCCIÓN DE MATERIALES</t>
  </si>
  <si>
    <t>Rollo Vinipel Stretch de 12.5 Cm X 240 Mts (valor unitario)</t>
  </si>
  <si>
    <t>Rollo Vinipel Stretch de 30cms X 300 Mts (valor unitario)</t>
  </si>
  <si>
    <t>Rollo Vinipel de 45 Cm X 300 Mt (valor unitario)</t>
  </si>
  <si>
    <t xml:space="preserve">Rollo Plástico Burbuja </t>
  </si>
  <si>
    <t>Sky line con counter de atención de 3x2 en venta</t>
  </si>
  <si>
    <t>Compra de  mantel tipo Pick Nick de 2x2  de cuadros azules y blancos (valor unitario)</t>
  </si>
  <si>
    <t>Esferos de tinta negra, color con dos logos a una tinta (valor unitario)</t>
  </si>
  <si>
    <t>cuadernos tamaño 18 x 14 con pasta dura, anillado, con 100 hojas en papel reciclado, hojas internas cuadriculadas con dos logos en tinta azul, dos insertos en propalcote de 120 a full color y calendario año vigente a full color y calendario año siguiente . Acabados: Pasta plastificado Mate. (valor unitario)</t>
  </si>
  <si>
    <t>Habladores en acrílico de 22 x 13 cms (valor unitario)</t>
  </si>
  <si>
    <t>Botellas de agua de 330 ml con etiqueta impresa a full color, debe incluir certificado y póliza (valor unitario)</t>
  </si>
  <si>
    <t>Compra de unidad de manilla de papel de 1 color marcada a 1 tinta (valor unitario)</t>
  </si>
  <si>
    <t>Compra de unidad de manilla de papel de 1 color sin marca (valor unitario)</t>
  </si>
  <si>
    <t>Compra de caja de manillas de papel de 1 color sin marcar (valor por caja de 500 manillas)</t>
  </si>
  <si>
    <t>Producción de trofeos en cristal de 18x14 cm (valor unitario)</t>
  </si>
  <si>
    <t>Compra de Gorras publicitarias de Malla personalizadas en  Sublimación con un logo (valor unitario)</t>
  </si>
  <si>
    <t>Compra de Gorras publicitarias de Malla personalizadas en  Sublimación con un logo en frente y un logo lateral (valor unitario)</t>
  </si>
  <si>
    <t>Compra de Gorras publicitarias de Malla personalizadas en  Sublimación con un logo en frente y un logo lateral derecho y un logo lateral izquiero (valor unitario)</t>
  </si>
  <si>
    <t xml:space="preserve">Compra de camiseta en algodón blanca de 170 gramos (20 Poliester, 80 Algodón) estampado en screen tamaño carta en pecho </t>
  </si>
  <si>
    <t xml:space="preserve">Compra de camiseta en algodón blanca de 170 gramos (20 Poliester, 80 Algodón) estampado en screen tamaño carta en pecho y estampadaen screen  en zona de bolsillo </t>
  </si>
  <si>
    <t>Compra camiseta tipo polo de 220 grs blanca Hombre para marca en bolsillo bordado</t>
  </si>
  <si>
    <t xml:space="preserve">Compra camiseta tipo polo de 220 grs de colores Hombre   para marca en bolsillo bordado </t>
  </si>
  <si>
    <t>Compra de sombrilla bicolor de 90 cm de largo, diámetro de 110 cm, mango de madera curvo marca a full color en dos cascos - área de impresión 10 cm * 28 cm , proporcional al diseño.</t>
  </si>
  <si>
    <t>Compra de sombrilla blanca tipo Golf de 94 CM de largo, 117 CM de diámetro,mango espumado y botón de aluminio- marca a full color en cuatro cascos.</t>
  </si>
  <si>
    <t xml:space="preserve">Compra de sombrilla  unicolor de apertura y cierre automática con 8 Varillas, marca a full color en dos cascos </t>
  </si>
  <si>
    <t xml:space="preserve">Compra Capas publicitarias  para lluvia en PVC de colores marcadas a una tinta por 1 cara </t>
  </si>
  <si>
    <t>Compra Mug Mágico publicitario en cerámica de 11 onzas, Impresión full color en sublimación</t>
  </si>
  <si>
    <t xml:space="preserve">Compra pelota anti estrés de 6 cm de diámetro de colores marcada a una tinta </t>
  </si>
  <si>
    <t xml:space="preserve">Compra pelota anti estrés de 5 cm de diámetro  de colores marcada a full color  tinta </t>
  </si>
  <si>
    <t>Compra Botón Publicitario de forma rectangular cubierta en acetato, respaldo plástico y gancho metálico.</t>
  </si>
  <si>
    <t>Compra de botón redondo en herraje plástico o metálico de 15 cms de diámetro</t>
  </si>
  <si>
    <t>Compra de botón redondo en herraje plástico o metálico de 8.5 cms de diámetro</t>
  </si>
  <si>
    <t>Compra de extensión de 50 metros de 3x10 con clabijas de seguridad</t>
  </si>
  <si>
    <t>Compra de multitoma industrial con polo a tierra de 4 tomas dobles</t>
  </si>
  <si>
    <t>Compra de multitoma industrial con polo a tierra de 8 tomas dobles</t>
  </si>
  <si>
    <t>Compra de multitoma industrial con polo a tierra de 16 tomas dobles</t>
  </si>
  <si>
    <t>Compra Charolina para pasaarelas y / o tarimas (valor por metro cuadrado)</t>
  </si>
  <si>
    <t>GESTIÓN LOGÍSTICA</t>
  </si>
  <si>
    <t>Camión 600 tipo Furgón con 2,60 de altura libre 6.50 o 7.00 metros de profundidad y 3 metros de ancho ( por viaje perímetro urbano)</t>
  </si>
  <si>
    <t>Camión 600 tipo Furgón con 2,60 de altura libre 6.50 o 7.00 metros de profundidad y 3 metros de ancho ( por viaje zona rural de Bogotá)</t>
  </si>
  <si>
    <t>Camión 350 para viaje perímetro urbano (por viaje)</t>
  </si>
  <si>
    <t>Camión 350 para viaje zona rural de Bogotá (por viaje)</t>
  </si>
  <si>
    <t>Turbo por 8 horas</t>
  </si>
  <si>
    <t>Turbo por 12 horas</t>
  </si>
  <si>
    <t>Montacargas por turno de 4 horas</t>
  </si>
  <si>
    <t>Transporte de pasajeros Bus de 42 pasajeros ida y regreso sin espera en el punto</t>
  </si>
  <si>
    <t>Transporte de pasajeros Bus de 30 pasajeros ida y regreso sin espera en el punto</t>
  </si>
  <si>
    <t>Transporte de pasajeros Bus de 20 pasajeros ida y regreso sin espera en el punto</t>
  </si>
  <si>
    <t>Transorte de pasajeros Van de 16 pasajeros ida y regreso sin espera en el punto</t>
  </si>
  <si>
    <t>Transporte de pasajeros Van de 12 pasajeros ida y regreso sin espera en el punto</t>
  </si>
  <si>
    <t>Transporte de pasajeros Van de 8 pasajeros ida y regreso sin espera en el punto</t>
  </si>
  <si>
    <t>Transporte de pasajeros vehículo personalizado ida y regreso sin espera en el punto</t>
  </si>
  <si>
    <t>Transporte de pasajeros Bus de 42 pasajeros por 8 horas</t>
  </si>
  <si>
    <t>Transporte de pasajeros Bus de 30 pasajeros por 8 horas</t>
  </si>
  <si>
    <t>Transporte de pasajeros Bus de 20 por 8 horas</t>
  </si>
  <si>
    <t>Transorte de pasajeros Van de 16 por 8 horas</t>
  </si>
  <si>
    <t>Transporte de pasajeros Van de 12 pasajerospor 8 horas</t>
  </si>
  <si>
    <t>Transporte de pasajeros vehículo personalizado (automovil) por 8 horas</t>
  </si>
  <si>
    <t>Compra de arrego floral alargado para mesa rectangular (valor unitario)</t>
  </si>
  <si>
    <t>Compra de arreglo floral para escenario: alto en flores exóticas (valor unitario)</t>
  </si>
  <si>
    <t>ASPECTOS LEGALES Y DE SEGURIDAD</t>
  </si>
  <si>
    <t>Plan de Emergencia con las entidades pertinentes; policía, Bomberos, Movilidad, Defensa civil, secretarías involucradas, espacio público, IDU (si aplica), resolución de Secretaría de Gobierno, para eventos de mediana complejidad. Debe incluir el PMT en caso de afectación de vías.</t>
  </si>
  <si>
    <t>Plan de Emergencia con las entidades pertinentes; policía, Bomberos, Movilidad, Defensa civil, secretarías involucradas, espacio público, IDU (si aplica), resolución de Secretaría de Gobierno, para eventos de alta complejidad. Debe incluir el PMT en caso de afectación de vías.</t>
  </si>
  <si>
    <t>Sayco (Radio y TV, Espectáculos públicos, Derechos Digitales) con una base de 500 asistentes</t>
  </si>
  <si>
    <t>Acinpro con una base de 500 asistentes</t>
  </si>
  <si>
    <t>Trámite de Permisos y permisos correspondientes para circulación de carro vaya en Bogotá</t>
  </si>
  <si>
    <t>Trámite Permisos y permisos para volantear en estaciones de transmilenio</t>
  </si>
  <si>
    <t>Trámite de Permiso y permiso ante el DAMA para para vayas y avisos por evento</t>
  </si>
  <si>
    <t>Trámite Suga de baja complejidad</t>
  </si>
  <si>
    <t>Trámite Suga de mediana complejidad</t>
  </si>
  <si>
    <t>Trámite Suga de alta complejidad</t>
  </si>
  <si>
    <t>Trámites PUFA (permiso para la filmación de obras audiovisuales),</t>
  </si>
  <si>
    <t>TOTAL LOTE N° 3 SERVICIOS DEMANDA BAJA</t>
  </si>
  <si>
    <t>CEINTE S.A.S.</t>
  </si>
  <si>
    <t xml:space="preserve">VALOR UNITARIO
TOTAL (IVA Incluido) </t>
  </si>
  <si>
    <t>EMPRESA:</t>
  </si>
  <si>
    <t>SIGLAS:</t>
  </si>
  <si>
    <t>OBSERVACIONES</t>
  </si>
  <si>
    <t>DU BRANDS S.A.S.</t>
  </si>
  <si>
    <t>Consultoría Estratégica Integral S.A.S.</t>
  </si>
  <si>
    <t>}</t>
  </si>
  <si>
    <t>Feeling Company S.A.S.</t>
  </si>
  <si>
    <t>FEELING COMPANY S.A.S.</t>
  </si>
  <si>
    <t>DIFERENCIA</t>
  </si>
  <si>
    <t>Fundación Social Colombia Activa</t>
  </si>
  <si>
    <t>FUNACTIVA</t>
  </si>
  <si>
    <t>ROYAL PARK S.A.S.</t>
  </si>
  <si>
    <t>Royal Park S.A.S.</t>
  </si>
  <si>
    <t>El valor de la sumatoria total excede en $ 89 contra el valor de la oferta presetnada, el cual es  de  $ 264.785.666</t>
  </si>
  <si>
    <t>PUBBLICA S.A.S.</t>
  </si>
  <si>
    <t>Pubblica S.A.S.</t>
  </si>
  <si>
    <t>MERCADEO ESTRATEGICO S.A.S.</t>
  </si>
  <si>
    <t>Mercadeo Estrategico S.A.S.}</t>
  </si>
  <si>
    <t>UT IMARED TEVEANDINA</t>
  </si>
  <si>
    <t>UNIÓN TEMPORAL LM-FUCCA</t>
  </si>
  <si>
    <t>UT VISION C13-2022</t>
  </si>
  <si>
    <t>UNLOFT S.A.S.</t>
  </si>
  <si>
    <t>Unloft Producción de Marca S.A.S.</t>
  </si>
  <si>
    <t>EMPRESA</t>
  </si>
  <si>
    <t>LOTE 1</t>
  </si>
  <si>
    <t>PUNTAJE MAX</t>
  </si>
  <si>
    <t>LOTE 2</t>
  </si>
  <si>
    <t>LOTE 3</t>
  </si>
  <si>
    <t>TOTAL
PUNTAJE</t>
  </si>
  <si>
    <t>PUNTAJE LOTES OPERACIÓN LOGÍSTICA</t>
  </si>
  <si>
    <t>N°</t>
  </si>
  <si>
    <r>
      <t>El valor presentado en la propuesta es de</t>
    </r>
    <r>
      <rPr>
        <b/>
        <sz val="11"/>
        <color rgb="FF000000"/>
        <rFont val="Century Gothic"/>
        <family val="2"/>
      </rPr>
      <t xml:space="preserve"> $ 132.848.112</t>
    </r>
    <r>
      <rPr>
        <sz val="11"/>
        <color rgb="FF000000"/>
        <rFont val="Century Gothic"/>
        <family val="2"/>
      </rPr>
      <t xml:space="preserve"> mientras que realizando la sumatoria de cada ítem el valor da </t>
    </r>
    <r>
      <rPr>
        <b/>
        <sz val="11"/>
        <color rgb="FF000000"/>
        <rFont val="Century Gothic"/>
        <family val="2"/>
      </rPr>
      <t>$ 132.417.962</t>
    </r>
    <r>
      <rPr>
        <sz val="11"/>
        <color rgb="FF000000"/>
        <rFont val="Century Gothic"/>
        <family val="2"/>
      </rPr>
      <t xml:space="preserve">, tiene una diferencia de </t>
    </r>
    <r>
      <rPr>
        <b/>
        <sz val="11"/>
        <color rgb="FF000000"/>
        <rFont val="Century Gothic"/>
        <family val="2"/>
      </rPr>
      <t>$ 430.150</t>
    </r>
    <r>
      <rPr>
        <sz val="11"/>
        <color rgb="FF000000"/>
        <rFont val="Century Gothic"/>
        <family val="2"/>
      </rPr>
      <t xml:space="preserve"> el valor de la oferta contra el valor real de la sumatoria.</t>
    </r>
  </si>
  <si>
    <t>CONSORCIO LOGISTICA CANAL TRECE - 2022</t>
  </si>
  <si>
    <t>PONDERACIÓN TÉCNICA</t>
  </si>
  <si>
    <t>TOTAL PUNTAJE</t>
  </si>
  <si>
    <t>OFERTA DE MENOR VALOR</t>
  </si>
  <si>
    <t>UNION TEMPORAL VIVES MARCAS</t>
  </si>
  <si>
    <t>UNION TEMPORAL IMARED TEVEANDINA</t>
  </si>
  <si>
    <t>UNION TEMPORAL VISION C13-2022</t>
  </si>
  <si>
    <t>UT VIVES MARCAS</t>
  </si>
  <si>
    <t>UT LM-FUCCA</t>
  </si>
  <si>
    <t>Diferencia de $ 1 frente a la propuesta presentada (por los decimales)</t>
  </si>
  <si>
    <t>Diferencia de $ 3 frente a la propuesta presentada (por los decimales)</t>
  </si>
  <si>
    <t xml:space="preserve"> </t>
  </si>
  <si>
    <t>Mediana</t>
  </si>
  <si>
    <t>Desviación Estandar</t>
  </si>
  <si>
    <t>Valor Minimo Aceptable</t>
  </si>
  <si>
    <t>Valor Minimo aceptable</t>
  </si>
  <si>
    <t>EQUIPO ADICIONAL</t>
  </si>
  <si>
    <t>EXPERIENCIA ADICIONAL</t>
  </si>
  <si>
    <t>MERSCHADASING</t>
  </si>
  <si>
    <t>ATENCION  7x24</t>
  </si>
  <si>
    <t>PUNTAJE FINAL</t>
  </si>
  <si>
    <t>PUNTAJE TOTALES OPERACIÓN LOGÍSTICA</t>
  </si>
  <si>
    <t>PUNTAJE PROPUESTA
ECONOMICA</t>
  </si>
  <si>
    <t xml:space="preserve"> TOTAL PONDERABLES
TECNICOS</t>
  </si>
  <si>
    <t>ESTIMULO A LA
INDUSTRIA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</si>
</sst>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quot;$&quot;\ #,##0"/>
  </numFmts>
  <fonts count="17" x14ac:knownFonts="1">
    <font>
      <sz val="11"/>
      <color theme="1"/>
      <name val="Calibri"/>
      <family val="2"/>
      <scheme val="minor"/>
    </font>
    <font>
      <sz val="10"/>
      <color rgb="FF000000"/>
      <name val="Arial"/>
      <family val="2"/>
    </font>
    <font>
      <sz val="11"/>
      <color rgb="FF000000"/>
      <name val="Century Gothic"/>
      <family val="2"/>
    </font>
    <font>
      <sz val="11"/>
      <color theme="1"/>
      <name val="Century Gothic"/>
      <family val="2"/>
    </font>
    <font>
      <b/>
      <sz val="11"/>
      <color theme="1"/>
      <name val="Century Gothic"/>
      <family val="2"/>
    </font>
    <font>
      <b/>
      <sz val="18"/>
      <color rgb="FF000000"/>
      <name val="Century Gothic"/>
      <family val="2"/>
    </font>
    <font>
      <b/>
      <sz val="11"/>
      <name val="Century Gothic"/>
      <family val="2"/>
    </font>
    <font>
      <b/>
      <sz val="11"/>
      <color rgb="FF000000"/>
      <name val="Century Gothic"/>
      <family val="2"/>
    </font>
    <font>
      <b/>
      <sz val="16"/>
      <name val="Century Gothic"/>
      <family val="2"/>
    </font>
    <font>
      <b/>
      <sz val="11"/>
      <color rgb="FFFFFFFF"/>
      <name val="Century Gothic"/>
      <family val="2"/>
    </font>
    <font>
      <sz val="11"/>
      <name val="Century Gothic"/>
      <family val="2"/>
    </font>
    <font>
      <sz val="11"/>
      <color theme="1"/>
      <name val="Calibri"/>
      <family val="2"/>
      <scheme val="minor"/>
    </font>
    <font>
      <b/>
      <sz val="11"/>
      <color theme="0"/>
      <name val="Century Gothic"/>
      <family val="2"/>
    </font>
    <font>
      <sz val="8"/>
      <name val="Calibri"/>
      <family val="2"/>
      <scheme val="minor"/>
    </font>
    <font>
      <b/>
      <sz val="11"/>
      <color rgb="FFFF0000"/>
      <name val="Century Gothic"/>
      <family val="2"/>
    </font>
    <font>
      <b/>
      <sz val="9"/>
      <color rgb="FF000000"/>
      <name val="Tahoma"/>
      <family val="2"/>
    </font>
    <font>
      <sz val="9"/>
      <color rgb="FF000000"/>
      <name val="Tahoma"/>
      <family val="2"/>
    </font>
  </fonts>
  <fills count="24">
    <fill>
      <patternFill patternType="none"/>
    </fill>
    <fill>
      <patternFill patternType="gray125"/>
    </fill>
    <fill>
      <patternFill patternType="solid">
        <fgColor theme="5"/>
        <bgColor indexed="64"/>
      </patternFill>
    </fill>
    <fill>
      <patternFill patternType="solid">
        <fgColor theme="0"/>
        <bgColor indexed="64"/>
      </patternFill>
    </fill>
    <fill>
      <patternFill patternType="solid">
        <fgColor theme="0"/>
        <bgColor rgb="FF5B95F9"/>
      </patternFill>
    </fill>
    <fill>
      <patternFill patternType="solid">
        <fgColor theme="5"/>
        <bgColor rgb="FF5B95F9"/>
      </patternFill>
    </fill>
    <fill>
      <patternFill patternType="solid">
        <fgColor theme="1" tint="0.14999847407452621"/>
        <bgColor rgb="FF3C78D8"/>
      </patternFill>
    </fill>
    <fill>
      <patternFill patternType="solid">
        <fgColor theme="5" tint="0.59999389629810485"/>
        <bgColor indexed="64"/>
      </patternFill>
    </fill>
    <fill>
      <patternFill patternType="solid">
        <fgColor theme="0"/>
        <bgColor rgb="FF4A86E8"/>
      </patternFill>
    </fill>
    <fill>
      <patternFill patternType="solid">
        <fgColor theme="1" tint="0.14999847407452621"/>
        <bgColor rgb="FF5B95F9"/>
      </patternFill>
    </fill>
    <fill>
      <patternFill patternType="solid">
        <fgColor theme="2" tint="-0.89999084444715716"/>
        <bgColor rgb="FF3C78D8"/>
      </patternFill>
    </fill>
    <fill>
      <patternFill patternType="solid">
        <fgColor rgb="FFFFFF00"/>
        <bgColor rgb="FF5B95F9"/>
      </patternFill>
    </fill>
    <fill>
      <patternFill patternType="solid">
        <fgColor theme="7" tint="-0.499984740745262"/>
        <bgColor rgb="FF3C78D8"/>
      </patternFill>
    </fill>
    <fill>
      <patternFill patternType="solid">
        <fgColor theme="7" tint="0.59999389629810485"/>
        <bgColor indexed="64"/>
      </patternFill>
    </fill>
    <fill>
      <patternFill patternType="solid">
        <fgColor theme="7" tint="-0.249977111117893"/>
        <bgColor rgb="FF3C78D8"/>
      </patternFill>
    </fill>
    <fill>
      <patternFill patternType="solid">
        <fgColor theme="7" tint="0.39997558519241921"/>
        <bgColor indexed="64"/>
      </patternFill>
    </fill>
    <fill>
      <patternFill patternType="solid">
        <fgColor theme="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59999389629810485"/>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theme="0"/>
      </left>
      <right style="thin">
        <color theme="0"/>
      </right>
      <top style="thin">
        <color auto="1"/>
      </top>
      <bottom style="thin">
        <color theme="0"/>
      </bottom>
      <diagonal/>
    </border>
    <border>
      <left style="thin">
        <color theme="0"/>
      </left>
      <right style="thin">
        <color theme="0"/>
      </right>
      <top/>
      <bottom/>
      <diagonal/>
    </border>
    <border>
      <left style="thin">
        <color auto="1"/>
      </left>
      <right style="thin">
        <color auto="1"/>
      </right>
      <top/>
      <bottom style="thin">
        <color auto="1"/>
      </bottom>
      <diagonal/>
    </border>
    <border>
      <left/>
      <right style="thin">
        <color indexed="64"/>
      </right>
      <top/>
      <bottom/>
      <diagonal/>
    </border>
    <border>
      <left style="thin">
        <color auto="1"/>
      </left>
      <right style="thin">
        <color auto="1"/>
      </right>
      <top style="thin">
        <color auto="1"/>
      </top>
      <bottom/>
      <diagonal/>
    </border>
  </borders>
  <cellStyleXfs count="5">
    <xf numFmtId="0" fontId="0" fillId="0" borderId="0"/>
    <xf numFmtId="0" fontId="1" fillId="0" borderId="0"/>
    <xf numFmtId="44" fontId="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cellStyleXfs>
  <cellXfs count="172">
    <xf numFmtId="0" fontId="0" fillId="0" borderId="0" xfId="0"/>
    <xf numFmtId="0" fontId="2" fillId="0" borderId="0" xfId="1" applyFont="1" applyAlignment="1">
      <alignment vertical="center"/>
    </xf>
    <xf numFmtId="0" fontId="3" fillId="0" borderId="0" xfId="1" applyFont="1" applyAlignment="1">
      <alignment vertical="center"/>
    </xf>
    <xf numFmtId="0" fontId="4" fillId="0" borderId="0" xfId="1" applyFont="1" applyAlignment="1">
      <alignment vertical="center"/>
    </xf>
    <xf numFmtId="164" fontId="2" fillId="0" borderId="0" xfId="2" applyNumberFormat="1" applyFont="1" applyAlignment="1">
      <alignment vertical="center"/>
    </xf>
    <xf numFmtId="0" fontId="6" fillId="4" borderId="0" xfId="1" applyFont="1" applyFill="1" applyAlignment="1">
      <alignment horizontal="center" vertical="center" wrapText="1"/>
    </xf>
    <xf numFmtId="164" fontId="6" fillId="4" borderId="0" xfId="2" applyNumberFormat="1" applyFont="1" applyFill="1" applyBorder="1" applyAlignment="1">
      <alignment horizontal="center" vertical="center" wrapText="1"/>
    </xf>
    <xf numFmtId="0" fontId="7" fillId="3" borderId="0" xfId="1" applyFont="1" applyFill="1" applyAlignment="1">
      <alignment horizontal="center" vertical="center"/>
    </xf>
    <xf numFmtId="164" fontId="6" fillId="5" borderId="7" xfId="2" applyNumberFormat="1" applyFont="1" applyFill="1" applyBorder="1" applyAlignment="1">
      <alignment horizontal="center" vertical="center" wrapText="1"/>
    </xf>
    <xf numFmtId="0" fontId="2" fillId="3" borderId="0" xfId="1" applyFont="1" applyFill="1" applyAlignment="1">
      <alignment vertical="center"/>
    </xf>
    <xf numFmtId="0" fontId="10" fillId="0" borderId="7" xfId="1" applyFont="1" applyBorder="1" applyAlignment="1">
      <alignment horizontal="center" vertical="center"/>
    </xf>
    <xf numFmtId="0" fontId="3" fillId="0" borderId="7" xfId="1" applyFont="1" applyBorder="1" applyAlignment="1">
      <alignment horizontal="left" vertical="center" wrapText="1"/>
    </xf>
    <xf numFmtId="165" fontId="7" fillId="7" borderId="7" xfId="1" applyNumberFormat="1" applyFont="1" applyFill="1" applyBorder="1" applyAlignment="1">
      <alignment horizontal="center" vertical="center"/>
    </xf>
    <xf numFmtId="164" fontId="2" fillId="0" borderId="7" xfId="2" applyNumberFormat="1" applyFont="1" applyBorder="1" applyAlignment="1">
      <alignment vertical="center"/>
    </xf>
    <xf numFmtId="0" fontId="10" fillId="3" borderId="7" xfId="1" applyFont="1" applyFill="1" applyBorder="1" applyAlignment="1">
      <alignment horizontal="center" vertical="center"/>
    </xf>
    <xf numFmtId="0" fontId="3" fillId="3" borderId="7" xfId="1" applyFont="1" applyFill="1" applyBorder="1" applyAlignment="1">
      <alignment horizontal="left" vertical="center" wrapText="1"/>
    </xf>
    <xf numFmtId="0" fontId="10" fillId="3" borderId="7" xfId="1" applyFont="1" applyFill="1" applyBorder="1" applyAlignment="1">
      <alignment horizontal="left" vertical="center" wrapText="1"/>
    </xf>
    <xf numFmtId="0" fontId="10" fillId="3" borderId="5" xfId="1" applyFont="1" applyFill="1" applyBorder="1" applyAlignment="1">
      <alignment horizontal="left" vertical="center" wrapText="1"/>
    </xf>
    <xf numFmtId="0" fontId="3" fillId="3" borderId="5" xfId="1" applyFont="1" applyFill="1" applyBorder="1" applyAlignment="1">
      <alignment horizontal="left" vertical="center" wrapText="1"/>
    </xf>
    <xf numFmtId="0" fontId="3" fillId="0" borderId="5" xfId="1" applyFont="1" applyBorder="1" applyAlignment="1">
      <alignment horizontal="left" vertical="center" wrapText="1"/>
    </xf>
    <xf numFmtId="0" fontId="3" fillId="0" borderId="8" xfId="1" applyFont="1" applyBorder="1" applyAlignment="1">
      <alignment horizontal="left" vertical="center" wrapText="1"/>
    </xf>
    <xf numFmtId="164" fontId="7" fillId="7" borderId="7" xfId="1" applyNumberFormat="1" applyFont="1" applyFill="1" applyBorder="1" applyAlignment="1">
      <alignment vertical="center"/>
    </xf>
    <xf numFmtId="0" fontId="9" fillId="8" borderId="0" xfId="1" applyFont="1" applyFill="1" applyAlignment="1">
      <alignment vertical="center" wrapText="1"/>
    </xf>
    <xf numFmtId="164" fontId="9" fillId="8" borderId="0" xfId="2" applyNumberFormat="1" applyFont="1" applyFill="1" applyBorder="1" applyAlignment="1">
      <alignment vertical="center" wrapText="1"/>
    </xf>
    <xf numFmtId="0" fontId="10" fillId="3" borderId="0" xfId="1" applyFont="1" applyFill="1" applyAlignment="1">
      <alignment horizontal="center" vertical="center"/>
    </xf>
    <xf numFmtId="0" fontId="3" fillId="3" borderId="0" xfId="1" applyFont="1" applyFill="1" applyAlignment="1">
      <alignment horizontal="left" vertical="center" wrapText="1"/>
    </xf>
    <xf numFmtId="165" fontId="4" fillId="3" borderId="0" xfId="2" applyNumberFormat="1" applyFont="1" applyFill="1" applyBorder="1" applyAlignment="1">
      <alignment horizontal="center" vertical="center" wrapText="1"/>
    </xf>
    <xf numFmtId="164" fontId="2" fillId="3" borderId="0" xfId="2" applyNumberFormat="1" applyFont="1" applyFill="1" applyBorder="1" applyAlignment="1">
      <alignment horizontal="center" vertical="center"/>
    </xf>
    <xf numFmtId="0" fontId="3" fillId="0" borderId="7" xfId="1" applyFont="1" applyBorder="1" applyAlignment="1">
      <alignment vertical="center" wrapText="1"/>
    </xf>
    <xf numFmtId="0" fontId="3" fillId="3" borderId="7" xfId="1" applyFont="1" applyFill="1" applyBorder="1" applyAlignment="1">
      <alignment horizontal="justify" vertical="center" wrapText="1"/>
    </xf>
    <xf numFmtId="0" fontId="3" fillId="0" borderId="7" xfId="1" applyFont="1" applyBorder="1" applyAlignment="1">
      <alignment horizontal="justify" vertical="center" wrapText="1"/>
    </xf>
    <xf numFmtId="0" fontId="3" fillId="3" borderId="8" xfId="1" applyFont="1" applyFill="1" applyBorder="1" applyAlignment="1">
      <alignment horizontal="left" vertical="center" wrapText="1"/>
    </xf>
    <xf numFmtId="0" fontId="3" fillId="3" borderId="0" xfId="1" applyFont="1" applyFill="1" applyAlignment="1">
      <alignment horizontal="justify" vertical="center" wrapText="1"/>
    </xf>
    <xf numFmtId="0" fontId="10" fillId="0" borderId="0" xfId="1" applyFont="1" applyAlignment="1">
      <alignment vertical="center"/>
    </xf>
    <xf numFmtId="0" fontId="3" fillId="0" borderId="0" xfId="1" applyFont="1" applyAlignment="1">
      <alignment horizontal="left" vertical="center" wrapText="1"/>
    </xf>
    <xf numFmtId="0" fontId="4" fillId="0" borderId="0" xfId="1" applyFont="1" applyAlignment="1">
      <alignment horizontal="left" vertical="center" wrapText="1"/>
    </xf>
    <xf numFmtId="0" fontId="1" fillId="0" borderId="0" xfId="1" applyAlignment="1">
      <alignment vertical="center"/>
    </xf>
    <xf numFmtId="0" fontId="2" fillId="0" borderId="0" xfId="1" applyFont="1" applyAlignment="1">
      <alignment horizontal="center" vertical="center"/>
    </xf>
    <xf numFmtId="0" fontId="1" fillId="3" borderId="4" xfId="1" applyFill="1" applyBorder="1" applyAlignment="1">
      <alignment horizontal="center" vertical="center"/>
    </xf>
    <xf numFmtId="0" fontId="2" fillId="0" borderId="0" xfId="1" applyFont="1" applyAlignment="1">
      <alignment vertical="center" wrapText="1"/>
    </xf>
    <xf numFmtId="0" fontId="7" fillId="0" borderId="4" xfId="1" applyFont="1" applyBorder="1" applyAlignment="1">
      <alignment horizontal="center" vertical="center" wrapText="1"/>
    </xf>
    <xf numFmtId="164" fontId="10" fillId="0" borderId="7" xfId="2" applyNumberFormat="1" applyFont="1" applyBorder="1" applyAlignment="1">
      <alignment vertical="center"/>
    </xf>
    <xf numFmtId="164" fontId="2" fillId="0" borderId="0" xfId="2" applyNumberFormat="1" applyFont="1" applyAlignment="1">
      <alignment horizontal="center" vertical="center"/>
    </xf>
    <xf numFmtId="0" fontId="1" fillId="0" borderId="0" xfId="1" applyAlignment="1">
      <alignment horizontal="center" vertical="center"/>
    </xf>
    <xf numFmtId="0" fontId="2" fillId="0" borderId="0" xfId="1" applyFont="1" applyAlignment="1">
      <alignment horizontal="center" vertical="center" wrapText="1"/>
    </xf>
    <xf numFmtId="164" fontId="2" fillId="0" borderId="7" xfId="2" applyNumberFormat="1" applyFont="1" applyBorder="1" applyAlignment="1">
      <alignment horizontal="center" vertical="center"/>
    </xf>
    <xf numFmtId="164" fontId="9" fillId="8" borderId="0" xfId="2" applyNumberFormat="1" applyFont="1" applyFill="1" applyBorder="1" applyAlignment="1">
      <alignment horizontal="center" vertical="center" wrapText="1"/>
    </xf>
    <xf numFmtId="164" fontId="10" fillId="0" borderId="7" xfId="2" applyNumberFormat="1" applyFont="1" applyBorder="1" applyAlignment="1">
      <alignment horizontal="center" vertical="center"/>
    </xf>
    <xf numFmtId="0" fontId="9" fillId="6" borderId="7" xfId="1" applyFont="1" applyFill="1" applyBorder="1" applyAlignment="1">
      <alignment horizontal="center" vertical="center"/>
    </xf>
    <xf numFmtId="0" fontId="9" fillId="6" borderId="7" xfId="1" applyFont="1" applyFill="1" applyBorder="1" applyAlignment="1">
      <alignment horizontal="center" vertical="center"/>
    </xf>
    <xf numFmtId="164" fontId="2" fillId="3" borderId="7" xfId="1" applyNumberFormat="1" applyFont="1" applyFill="1" applyBorder="1" applyAlignment="1">
      <alignment vertical="center" wrapText="1"/>
    </xf>
    <xf numFmtId="165" fontId="2" fillId="0" borderId="0" xfId="2" applyNumberFormat="1" applyFont="1" applyAlignment="1">
      <alignment horizontal="center" vertical="center"/>
    </xf>
    <xf numFmtId="165" fontId="1" fillId="0" borderId="0" xfId="1" applyNumberFormat="1" applyAlignment="1">
      <alignment horizontal="center" vertical="center"/>
    </xf>
    <xf numFmtId="165" fontId="2" fillId="0" borderId="0" xfId="1" applyNumberFormat="1" applyFont="1" applyAlignment="1">
      <alignment horizontal="center" vertical="center" wrapText="1"/>
    </xf>
    <xf numFmtId="165" fontId="2" fillId="0" borderId="0" xfId="1" applyNumberFormat="1" applyFont="1" applyAlignment="1">
      <alignment horizontal="center" vertical="center"/>
    </xf>
    <xf numFmtId="165" fontId="6" fillId="4" borderId="0" xfId="2" applyNumberFormat="1" applyFont="1" applyFill="1" applyBorder="1" applyAlignment="1">
      <alignment horizontal="center" vertical="center" wrapText="1"/>
    </xf>
    <xf numFmtId="165" fontId="6" fillId="11" borderId="7" xfId="2" applyNumberFormat="1" applyFont="1" applyFill="1" applyBorder="1" applyAlignment="1">
      <alignment horizontal="center" vertical="center" wrapText="1"/>
    </xf>
    <xf numFmtId="165" fontId="9" fillId="12" borderId="7" xfId="1" applyNumberFormat="1" applyFont="1" applyFill="1" applyBorder="1" applyAlignment="1">
      <alignment horizontal="center" vertical="center"/>
    </xf>
    <xf numFmtId="165" fontId="2" fillId="13" borderId="7" xfId="2" applyNumberFormat="1" applyFont="1" applyFill="1" applyBorder="1" applyAlignment="1">
      <alignment horizontal="center" vertical="center"/>
    </xf>
    <xf numFmtId="165" fontId="9" fillId="14" borderId="7" xfId="1" applyNumberFormat="1" applyFont="1" applyFill="1" applyBorder="1" applyAlignment="1">
      <alignment horizontal="center" vertical="center"/>
    </xf>
    <xf numFmtId="165" fontId="7" fillId="15" borderId="7" xfId="1" applyNumberFormat="1" applyFont="1" applyFill="1" applyBorder="1" applyAlignment="1">
      <alignment vertical="center"/>
    </xf>
    <xf numFmtId="165" fontId="9" fillId="8" borderId="0" xfId="2" applyNumberFormat="1" applyFont="1" applyFill="1" applyBorder="1" applyAlignment="1">
      <alignment horizontal="center" vertical="center" wrapText="1"/>
    </xf>
    <xf numFmtId="165" fontId="2" fillId="3" borderId="0" xfId="2" applyNumberFormat="1" applyFont="1" applyFill="1" applyBorder="1" applyAlignment="1">
      <alignment horizontal="center" vertical="center"/>
    </xf>
    <xf numFmtId="165" fontId="6" fillId="8" borderId="0" xfId="2" applyNumberFormat="1" applyFont="1" applyFill="1" applyBorder="1" applyAlignment="1">
      <alignment horizontal="center" vertical="center" wrapText="1"/>
    </xf>
    <xf numFmtId="0" fontId="3" fillId="0" borderId="0" xfId="0" applyFont="1" applyAlignment="1">
      <alignment vertical="center"/>
    </xf>
    <xf numFmtId="0" fontId="12" fillId="0" borderId="0" xfId="0" applyFont="1" applyAlignment="1">
      <alignment horizontal="center" vertical="center"/>
    </xf>
    <xf numFmtId="164" fontId="3" fillId="0" borderId="7" xfId="3" applyNumberFormat="1" applyFont="1" applyBorder="1" applyAlignment="1">
      <alignment vertical="center"/>
    </xf>
    <xf numFmtId="0" fontId="3" fillId="0" borderId="0" xfId="0" applyFont="1" applyAlignment="1">
      <alignment horizontal="center" vertical="center"/>
    </xf>
    <xf numFmtId="0" fontId="4" fillId="0" borderId="7" xfId="0" applyFont="1" applyBorder="1" applyAlignment="1">
      <alignment horizontal="center" vertical="center"/>
    </xf>
    <xf numFmtId="164" fontId="2" fillId="3" borderId="7" xfId="2" applyNumberFormat="1" applyFont="1" applyFill="1" applyBorder="1" applyAlignment="1">
      <alignment vertical="center"/>
    </xf>
    <xf numFmtId="164" fontId="3" fillId="3" borderId="7" xfId="3" applyNumberFormat="1" applyFont="1" applyFill="1" applyBorder="1" applyAlignment="1">
      <alignment vertical="center"/>
    </xf>
    <xf numFmtId="1" fontId="4" fillId="0" borderId="7" xfId="0" applyNumberFormat="1" applyFont="1" applyBorder="1" applyAlignment="1">
      <alignment horizontal="center" vertical="center"/>
    </xf>
    <xf numFmtId="1" fontId="3" fillId="0" borderId="0" xfId="0" applyNumberFormat="1" applyFont="1" applyAlignment="1">
      <alignment horizontal="center" vertical="center"/>
    </xf>
    <xf numFmtId="164" fontId="3" fillId="0" borderId="0" xfId="3" applyNumberFormat="1" applyFont="1" applyFill="1" applyBorder="1" applyAlignment="1">
      <alignment vertical="center"/>
    </xf>
    <xf numFmtId="164" fontId="3" fillId="0" borderId="6" xfId="3" applyNumberFormat="1" applyFont="1" applyBorder="1" applyAlignment="1">
      <alignment vertical="center"/>
    </xf>
    <xf numFmtId="164" fontId="3" fillId="3" borderId="6" xfId="3" applyNumberFormat="1" applyFont="1" applyFill="1" applyBorder="1" applyAlignment="1">
      <alignment vertical="center"/>
    </xf>
    <xf numFmtId="0" fontId="4" fillId="0" borderId="7" xfId="0" applyFont="1" applyBorder="1" applyAlignment="1">
      <alignment horizontal="left" vertical="center"/>
    </xf>
    <xf numFmtId="164" fontId="3" fillId="0" borderId="7" xfId="3" applyNumberFormat="1" applyFont="1" applyBorder="1" applyAlignment="1">
      <alignment horizontal="left" vertical="center"/>
    </xf>
    <xf numFmtId="0" fontId="4" fillId="3" borderId="7" xfId="0" applyFont="1" applyFill="1" applyBorder="1" applyAlignment="1">
      <alignment horizontal="left" vertical="center"/>
    </xf>
    <xf numFmtId="164" fontId="3" fillId="3" borderId="7" xfId="3" applyNumberFormat="1" applyFont="1" applyFill="1" applyBorder="1" applyAlignment="1">
      <alignment horizontal="left" vertical="center"/>
    </xf>
    <xf numFmtId="0" fontId="0" fillId="0" borderId="0" xfId="0" applyAlignment="1">
      <alignment vertical="center"/>
    </xf>
    <xf numFmtId="1" fontId="4" fillId="7" borderId="7" xfId="0" applyNumberFormat="1" applyFont="1" applyFill="1" applyBorder="1" applyAlignment="1">
      <alignment horizontal="center" vertical="center"/>
    </xf>
    <xf numFmtId="1" fontId="4" fillId="17" borderId="7" xfId="0" applyNumberFormat="1" applyFont="1" applyFill="1" applyBorder="1" applyAlignment="1">
      <alignment horizontal="center" vertical="center"/>
    </xf>
    <xf numFmtId="1" fontId="4" fillId="3" borderId="7" xfId="0" applyNumberFormat="1" applyFont="1" applyFill="1" applyBorder="1" applyAlignment="1">
      <alignment horizontal="center" vertical="center"/>
    </xf>
    <xf numFmtId="1" fontId="3" fillId="0" borderId="0" xfId="0" applyNumberFormat="1" applyFont="1" applyBorder="1" applyAlignment="1">
      <alignment horizontal="center" vertical="center"/>
    </xf>
    <xf numFmtId="1" fontId="3" fillId="0" borderId="0" xfId="0" applyNumberFormat="1" applyFont="1" applyFill="1" applyBorder="1" applyAlignment="1">
      <alignment horizontal="center" vertical="center"/>
    </xf>
    <xf numFmtId="164" fontId="3" fillId="0" borderId="0" xfId="3" applyNumberFormat="1" applyFont="1" applyBorder="1" applyAlignment="1">
      <alignment vertical="center"/>
    </xf>
    <xf numFmtId="0" fontId="12" fillId="16" borderId="13" xfId="0" applyFont="1" applyFill="1" applyBorder="1" applyAlignment="1">
      <alignment horizontal="center" vertical="center"/>
    </xf>
    <xf numFmtId="0" fontId="12" fillId="16" borderId="14" xfId="0" applyFont="1" applyFill="1" applyBorder="1" applyAlignment="1">
      <alignment horizontal="center" vertical="center"/>
    </xf>
    <xf numFmtId="0" fontId="4" fillId="3" borderId="7" xfId="0" applyFont="1" applyFill="1" applyBorder="1" applyAlignment="1">
      <alignment horizontal="left" vertical="center" wrapText="1"/>
    </xf>
    <xf numFmtId="0" fontId="4" fillId="0" borderId="7" xfId="0" applyFont="1" applyBorder="1" applyAlignment="1">
      <alignment horizontal="left" vertical="center" wrapText="1"/>
    </xf>
    <xf numFmtId="0" fontId="3" fillId="0" borderId="0" xfId="0" applyFont="1" applyAlignment="1">
      <alignment vertical="center" wrapText="1"/>
    </xf>
    <xf numFmtId="0" fontId="3" fillId="0" borderId="0" xfId="0" applyFont="1" applyFill="1" applyAlignment="1">
      <alignment vertical="center"/>
    </xf>
    <xf numFmtId="1" fontId="3" fillId="0" borderId="0" xfId="0" applyNumberFormat="1" applyFont="1" applyAlignment="1">
      <alignment vertical="center"/>
    </xf>
    <xf numFmtId="0" fontId="3" fillId="0" borderId="0" xfId="0" applyFont="1" applyBorder="1" applyAlignment="1">
      <alignment vertical="center" wrapText="1"/>
    </xf>
    <xf numFmtId="164" fontId="3" fillId="0" borderId="0" xfId="3" applyNumberFormat="1" applyFont="1" applyAlignment="1">
      <alignment vertical="center"/>
    </xf>
    <xf numFmtId="0" fontId="12" fillId="16" borderId="0" xfId="0" applyFont="1" applyFill="1" applyBorder="1" applyAlignment="1">
      <alignment horizontal="center" vertical="center" wrapText="1"/>
    </xf>
    <xf numFmtId="0" fontId="12" fillId="16" borderId="10" xfId="0" applyFont="1" applyFill="1" applyBorder="1" applyAlignment="1">
      <alignment horizontal="center" vertical="center" wrapText="1"/>
    </xf>
    <xf numFmtId="1" fontId="4" fillId="7" borderId="15" xfId="0" applyNumberFormat="1" applyFont="1" applyFill="1" applyBorder="1" applyAlignment="1">
      <alignment horizontal="center" vertical="center"/>
    </xf>
    <xf numFmtId="0" fontId="4" fillId="18" borderId="7" xfId="0" applyFont="1" applyFill="1" applyBorder="1" applyAlignment="1">
      <alignment horizontal="left" vertical="center" wrapText="1"/>
    </xf>
    <xf numFmtId="0" fontId="4" fillId="0" borderId="7" xfId="0" applyFont="1" applyBorder="1" applyAlignment="1">
      <alignment horizontal="center" vertical="center" wrapText="1"/>
    </xf>
    <xf numFmtId="0" fontId="4" fillId="0" borderId="0" xfId="0" applyFont="1" applyBorder="1" applyAlignment="1">
      <alignment horizontal="left" vertical="center" wrapText="1"/>
    </xf>
    <xf numFmtId="164" fontId="14" fillId="0" borderId="7" xfId="3" applyNumberFormat="1" applyFont="1" applyBorder="1" applyAlignment="1">
      <alignment vertical="center"/>
    </xf>
    <xf numFmtId="164" fontId="14" fillId="0" borderId="6" xfId="3" applyNumberFormat="1" applyFont="1" applyBorder="1" applyAlignment="1">
      <alignment vertical="center"/>
    </xf>
    <xf numFmtId="164" fontId="14" fillId="3" borderId="7" xfId="3" applyNumberFormat="1" applyFont="1" applyFill="1" applyBorder="1" applyAlignment="1">
      <alignment vertical="center"/>
    </xf>
    <xf numFmtId="9" fontId="3" fillId="0" borderId="0" xfId="4" applyFont="1" applyBorder="1" applyAlignment="1">
      <alignment vertical="center"/>
    </xf>
    <xf numFmtId="0" fontId="12" fillId="16" borderId="0" xfId="0" applyFont="1" applyFill="1" applyBorder="1" applyAlignment="1">
      <alignment horizontal="center" vertical="center"/>
    </xf>
    <xf numFmtId="164" fontId="3" fillId="3" borderId="0" xfId="3" applyNumberFormat="1" applyFont="1" applyFill="1" applyBorder="1" applyAlignment="1">
      <alignment vertical="center"/>
    </xf>
    <xf numFmtId="164" fontId="4" fillId="0" borderId="0" xfId="3" applyNumberFormat="1" applyFont="1" applyBorder="1" applyAlignment="1">
      <alignment vertical="center"/>
    </xf>
    <xf numFmtId="9" fontId="4" fillId="0" borderId="0" xfId="4" applyFont="1" applyBorder="1" applyAlignment="1">
      <alignment horizontal="center" vertical="center"/>
    </xf>
    <xf numFmtId="0" fontId="4" fillId="2" borderId="7" xfId="0" applyFont="1" applyFill="1" applyBorder="1" applyAlignment="1">
      <alignment horizontal="center" vertical="center" wrapText="1"/>
    </xf>
    <xf numFmtId="164" fontId="4" fillId="7" borderId="7" xfId="3" applyNumberFormat="1" applyFont="1" applyFill="1" applyBorder="1" applyAlignment="1">
      <alignment vertical="center"/>
    </xf>
    <xf numFmtId="0" fontId="0" fillId="17" borderId="0" xfId="0" applyFont="1" applyFill="1" applyAlignment="1">
      <alignment vertical="center"/>
    </xf>
    <xf numFmtId="0" fontId="4" fillId="0" borderId="15" xfId="0" applyFont="1" applyBorder="1" applyAlignment="1">
      <alignment horizontal="left" vertical="center"/>
    </xf>
    <xf numFmtId="1" fontId="4" fillId="17" borderId="15" xfId="0" applyNumberFormat="1" applyFont="1" applyFill="1" applyBorder="1" applyAlignment="1">
      <alignment horizontal="center" vertical="center"/>
    </xf>
    <xf numFmtId="1" fontId="4" fillId="0" borderId="15" xfId="0" applyNumberFormat="1" applyFont="1" applyBorder="1" applyAlignment="1">
      <alignment horizontal="center" vertical="center"/>
    </xf>
    <xf numFmtId="0" fontId="4" fillId="0" borderId="15" xfId="0" applyFont="1" applyBorder="1" applyAlignment="1">
      <alignment horizontal="center" vertical="center"/>
    </xf>
    <xf numFmtId="0" fontId="0" fillId="0" borderId="15" xfId="0" applyBorder="1" applyAlignment="1">
      <alignment vertical="center"/>
    </xf>
    <xf numFmtId="0" fontId="0" fillId="17" borderId="7" xfId="0" applyFont="1" applyFill="1" applyBorder="1" applyAlignment="1">
      <alignment horizontal="center" vertical="center"/>
    </xf>
    <xf numFmtId="0" fontId="0" fillId="0" borderId="7" xfId="0" applyFont="1" applyFill="1" applyBorder="1" applyAlignment="1">
      <alignment horizontal="center" vertical="center"/>
    </xf>
    <xf numFmtId="0" fontId="4" fillId="7" borderId="7" xfId="0" applyFont="1" applyFill="1" applyBorder="1" applyAlignment="1">
      <alignment horizontal="center" vertical="center"/>
    </xf>
    <xf numFmtId="165" fontId="4" fillId="7" borderId="7" xfId="0" applyNumberFormat="1" applyFont="1" applyFill="1" applyBorder="1" applyAlignment="1">
      <alignment horizontal="center" vertical="center"/>
    </xf>
    <xf numFmtId="0" fontId="4" fillId="19" borderId="6" xfId="0" applyFont="1" applyFill="1" applyBorder="1" applyAlignment="1">
      <alignment horizontal="center" vertical="center" wrapText="1"/>
    </xf>
    <xf numFmtId="0" fontId="4" fillId="19" borderId="7" xfId="0" applyFont="1" applyFill="1" applyBorder="1" applyAlignment="1">
      <alignment horizontal="center" vertical="center" wrapText="1"/>
    </xf>
    <xf numFmtId="0" fontId="4" fillId="19" borderId="7" xfId="0" applyFont="1" applyFill="1" applyBorder="1" applyAlignment="1">
      <alignment horizontal="center" vertical="center"/>
    </xf>
    <xf numFmtId="0" fontId="4" fillId="19" borderId="5" xfId="0" applyFont="1" applyFill="1" applyBorder="1" applyAlignment="1">
      <alignment horizontal="center" vertical="center"/>
    </xf>
    <xf numFmtId="1" fontId="4" fillId="20" borderId="15" xfId="0" applyNumberFormat="1" applyFont="1" applyFill="1" applyBorder="1" applyAlignment="1">
      <alignment horizontal="center" vertical="center"/>
    </xf>
    <xf numFmtId="1" fontId="4" fillId="20" borderId="7" xfId="0" applyNumberFormat="1" applyFont="1" applyFill="1" applyBorder="1" applyAlignment="1">
      <alignment horizontal="center" vertical="center"/>
    </xf>
    <xf numFmtId="0" fontId="0" fillId="0" borderId="0" xfId="0" applyFill="1" applyAlignment="1">
      <alignment vertical="center"/>
    </xf>
    <xf numFmtId="0" fontId="0" fillId="0" borderId="0" xfId="0" applyFont="1" applyFill="1" applyAlignment="1">
      <alignment vertical="center"/>
    </xf>
    <xf numFmtId="0" fontId="0" fillId="0" borderId="6" xfId="0" applyFont="1" applyFill="1" applyBorder="1" applyAlignment="1">
      <alignment horizontal="center" vertical="center"/>
    </xf>
    <xf numFmtId="0" fontId="0" fillId="0" borderId="0" xfId="0"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16" xfId="0" applyBorder="1" applyAlignment="1">
      <alignment vertical="center"/>
    </xf>
    <xf numFmtId="0" fontId="0" fillId="0" borderId="0" xfId="0" applyFont="1" applyFill="1" applyBorder="1"/>
    <xf numFmtId="1" fontId="4" fillId="23" borderId="15" xfId="0" applyNumberFormat="1" applyFont="1" applyFill="1" applyBorder="1" applyAlignment="1">
      <alignment horizontal="center" vertical="center"/>
    </xf>
    <xf numFmtId="0" fontId="6" fillId="2" borderId="7" xfId="1" applyFont="1" applyFill="1" applyBorder="1" applyAlignment="1">
      <alignment horizontal="center" vertical="center"/>
    </xf>
    <xf numFmtId="164" fontId="8" fillId="5" borderId="5" xfId="2" applyNumberFormat="1" applyFont="1" applyFill="1" applyBorder="1" applyAlignment="1">
      <alignment horizontal="center" vertical="center" wrapText="1"/>
    </xf>
    <xf numFmtId="164" fontId="8" fillId="5" borderId="6" xfId="2" applyNumberFormat="1" applyFont="1" applyFill="1" applyBorder="1" applyAlignment="1">
      <alignment horizontal="center" vertical="center" wrapText="1"/>
    </xf>
    <xf numFmtId="0" fontId="9" fillId="9" borderId="7" xfId="1" applyFont="1" applyFill="1" applyBorder="1" applyAlignment="1">
      <alignment horizontal="center" vertical="center" wrapText="1"/>
    </xf>
    <xf numFmtId="0" fontId="9" fillId="10" borderId="7" xfId="1" applyFont="1" applyFill="1" applyBorder="1" applyAlignment="1">
      <alignment horizontal="center" vertical="center" wrapText="1"/>
    </xf>
    <xf numFmtId="0" fontId="9" fillId="6" borderId="7" xfId="1" applyFont="1" applyFill="1" applyBorder="1" applyAlignment="1">
      <alignment horizontal="center" vertical="center" wrapText="1"/>
    </xf>
    <xf numFmtId="0" fontId="9" fillId="6" borderId="7"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9" fillId="6" borderId="5" xfId="1" applyFont="1" applyFill="1" applyBorder="1" applyAlignment="1">
      <alignment horizontal="center" vertical="center"/>
    </xf>
    <xf numFmtId="0" fontId="9" fillId="6" borderId="8" xfId="1" applyFont="1" applyFill="1" applyBorder="1" applyAlignment="1">
      <alignment horizontal="center" vertical="center"/>
    </xf>
    <xf numFmtId="0" fontId="9" fillId="6" borderId="6"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6" xfId="1" applyFont="1" applyFill="1" applyBorder="1" applyAlignment="1">
      <alignment horizontal="center" vertical="center"/>
    </xf>
    <xf numFmtId="0" fontId="9" fillId="8" borderId="0" xfId="1" applyFont="1" applyFill="1" applyAlignment="1">
      <alignment horizontal="center" vertical="center" wrapText="1"/>
    </xf>
    <xf numFmtId="0" fontId="4" fillId="7" borderId="9" xfId="0" applyFont="1" applyFill="1" applyBorder="1" applyAlignment="1">
      <alignment horizontal="center" vertical="center"/>
    </xf>
    <xf numFmtId="0" fontId="4" fillId="7" borderId="12" xfId="0" applyFont="1" applyFill="1" applyBorder="1" applyAlignment="1">
      <alignment horizontal="center" vertical="center"/>
    </xf>
    <xf numFmtId="0" fontId="4" fillId="7" borderId="7" xfId="0" applyFont="1" applyFill="1" applyBorder="1" applyAlignment="1">
      <alignment horizontal="center" vertical="center" wrapText="1"/>
    </xf>
    <xf numFmtId="0" fontId="4" fillId="7" borderId="7" xfId="0" applyFont="1" applyFill="1" applyBorder="1" applyAlignment="1">
      <alignment horizontal="center" vertical="center"/>
    </xf>
    <xf numFmtId="0" fontId="6" fillId="2" borderId="7" xfId="0" applyFont="1" applyFill="1" applyBorder="1" applyAlignment="1">
      <alignment horizontal="center" vertical="center"/>
    </xf>
    <xf numFmtId="0" fontId="0" fillId="2" borderId="7" xfId="0" applyFill="1" applyBorder="1" applyAlignment="1">
      <alignment horizontal="center" vertical="center"/>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1" xfId="0" applyFont="1" applyFill="1" applyBorder="1" applyAlignment="1">
      <alignment horizontal="center" vertical="center"/>
    </xf>
    <xf numFmtId="0" fontId="4" fillId="17" borderId="7" xfId="0" applyFont="1" applyFill="1" applyBorder="1" applyAlignment="1">
      <alignment horizontal="center" vertical="center"/>
    </xf>
    <xf numFmtId="0" fontId="4" fillId="22" borderId="7" xfId="0" applyFont="1" applyFill="1" applyBorder="1" applyAlignment="1">
      <alignment horizontal="center" vertical="center"/>
    </xf>
    <xf numFmtId="0" fontId="4" fillId="22" borderId="7" xfId="0" applyFont="1" applyFill="1" applyBorder="1" applyAlignment="1">
      <alignment horizontal="center" vertical="center" wrapText="1"/>
    </xf>
    <xf numFmtId="0" fontId="4" fillId="20" borderId="7" xfId="0" applyFont="1" applyFill="1" applyBorder="1" applyAlignment="1">
      <alignment horizontal="center" vertical="center" wrapText="1"/>
    </xf>
    <xf numFmtId="0" fontId="4" fillId="20" borderId="7" xfId="0" applyFont="1" applyFill="1" applyBorder="1" applyAlignment="1">
      <alignment horizontal="center" vertical="center"/>
    </xf>
    <xf numFmtId="0" fontId="4" fillId="19" borderId="9" xfId="0" applyFont="1" applyFill="1" applyBorder="1" applyAlignment="1">
      <alignment horizontal="center" vertical="center"/>
    </xf>
    <xf numFmtId="0" fontId="4" fillId="22" borderId="17" xfId="0" applyFont="1" applyFill="1" applyBorder="1" applyAlignment="1">
      <alignment horizontal="center" vertical="center" wrapText="1"/>
    </xf>
    <xf numFmtId="0" fontId="4" fillId="22" borderId="15" xfId="0" applyFont="1" applyFill="1" applyBorder="1" applyAlignment="1">
      <alignment horizontal="center" vertical="center" wrapText="1"/>
    </xf>
    <xf numFmtId="0" fontId="4" fillId="21" borderId="7" xfId="0" applyFont="1" applyFill="1" applyBorder="1" applyAlignment="1">
      <alignment horizontal="center" vertical="center" wrapText="1"/>
    </xf>
  </cellXfs>
  <cellStyles count="5">
    <cellStyle name="Moneda" xfId="3" builtinId="4"/>
    <cellStyle name="Moneda 2" xfId="2" xr:uid="{2A9B9417-1C29-40D5-A182-9B2B2ABB4768}"/>
    <cellStyle name="Normal" xfId="0" builtinId="0"/>
    <cellStyle name="Normal 2" xfId="1" xr:uid="{D0D3F1B4-9FBA-464F-B3F3-61372B872D0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7621708</xdr:colOff>
      <xdr:row>0</xdr:row>
      <xdr:rowOff>108856</xdr:rowOff>
    </xdr:from>
    <xdr:to>
      <xdr:col>2</xdr:col>
      <xdr:colOff>226226</xdr:colOff>
      <xdr:row>5</xdr:row>
      <xdr:rowOff>77982</xdr:rowOff>
    </xdr:to>
    <xdr:pic>
      <xdr:nvPicPr>
        <xdr:cNvPr id="2" name="Imagen 1">
          <a:extLst>
            <a:ext uri="{FF2B5EF4-FFF2-40B4-BE49-F238E27FC236}">
              <a16:creationId xmlns:a16="http://schemas.microsoft.com/office/drawing/2014/main" id="{FC89AB23-D3B7-4FC4-97DB-3175F1EA6E36}"/>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30565" b="59099" l="10000" r="90000">
                      <a14:foregroundMark x1="18359" y1="42111" x2="18359" y2="42111"/>
                      <a14:foregroundMark x1="28828" y1="43317" x2="28828" y2="43317"/>
                      <a14:foregroundMark x1="43359" y1="41608" x2="43359" y2="41608"/>
                      <a14:foregroundMark x1="44609" y1="50251" x2="44609" y2="50251"/>
                      <a14:foregroundMark x1="83828" y1="54673" x2="83828" y2="54673"/>
                    </a14:backgroundRemoval>
                  </a14:imgEffect>
                </a14:imgLayer>
              </a14:imgProps>
            </a:ext>
            <a:ext uri="{28A0092B-C50C-407E-A947-70E740481C1C}">
              <a14:useLocalDpi xmlns:a14="http://schemas.microsoft.com/office/drawing/2010/main" val="0"/>
            </a:ext>
          </a:extLst>
        </a:blip>
        <a:srcRect t="26998" b="37334"/>
        <a:stretch/>
      </xdr:blipFill>
      <xdr:spPr>
        <a:xfrm>
          <a:off x="8546994" y="108856"/>
          <a:ext cx="3762375" cy="98966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4764208</xdr:colOff>
      <xdr:row>0</xdr:row>
      <xdr:rowOff>0</xdr:rowOff>
    </xdr:from>
    <xdr:to>
      <xdr:col>1</xdr:col>
      <xdr:colOff>8526583</xdr:colOff>
      <xdr:row>4</xdr:row>
      <xdr:rowOff>173233</xdr:rowOff>
    </xdr:to>
    <xdr:pic>
      <xdr:nvPicPr>
        <xdr:cNvPr id="2" name="Imagen 1">
          <a:extLst>
            <a:ext uri="{FF2B5EF4-FFF2-40B4-BE49-F238E27FC236}">
              <a16:creationId xmlns:a16="http://schemas.microsoft.com/office/drawing/2014/main" id="{1393A68A-F722-484E-991E-E4D7BFDC1B67}"/>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30565" b="59099" l="10000" r="90000">
                      <a14:foregroundMark x1="18359" y1="42111" x2="18359" y2="42111"/>
                      <a14:foregroundMark x1="28828" y1="43317" x2="28828" y2="43317"/>
                      <a14:foregroundMark x1="43359" y1="41608" x2="43359" y2="41608"/>
                      <a14:foregroundMark x1="44609" y1="50251" x2="44609" y2="50251"/>
                      <a14:foregroundMark x1="83828" y1="54673" x2="83828" y2="54673"/>
                    </a14:backgroundRemoval>
                  </a14:imgEffect>
                </a14:imgLayer>
              </a14:imgProps>
            </a:ext>
            <a:ext uri="{28A0092B-C50C-407E-A947-70E740481C1C}">
              <a14:useLocalDpi xmlns:a14="http://schemas.microsoft.com/office/drawing/2010/main" val="0"/>
            </a:ext>
          </a:extLst>
        </a:blip>
        <a:srcRect t="26998" b="37334"/>
        <a:stretch/>
      </xdr:blipFill>
      <xdr:spPr>
        <a:xfrm>
          <a:off x="5688133" y="0"/>
          <a:ext cx="3762375" cy="101143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4764208</xdr:colOff>
      <xdr:row>0</xdr:row>
      <xdr:rowOff>0</xdr:rowOff>
    </xdr:from>
    <xdr:to>
      <xdr:col>1</xdr:col>
      <xdr:colOff>8526583</xdr:colOff>
      <xdr:row>4</xdr:row>
      <xdr:rowOff>173233</xdr:rowOff>
    </xdr:to>
    <xdr:pic>
      <xdr:nvPicPr>
        <xdr:cNvPr id="2" name="Imagen 1">
          <a:extLst>
            <a:ext uri="{FF2B5EF4-FFF2-40B4-BE49-F238E27FC236}">
              <a16:creationId xmlns:a16="http://schemas.microsoft.com/office/drawing/2014/main" id="{6D083D79-66E8-4FCC-8542-AF5498333C9C}"/>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30565" b="59099" l="10000" r="90000">
                      <a14:foregroundMark x1="18359" y1="42111" x2="18359" y2="42111"/>
                      <a14:foregroundMark x1="28828" y1="43317" x2="28828" y2="43317"/>
                      <a14:foregroundMark x1="43359" y1="41608" x2="43359" y2="41608"/>
                      <a14:foregroundMark x1="44609" y1="50251" x2="44609" y2="50251"/>
                      <a14:foregroundMark x1="83828" y1="54673" x2="83828" y2="54673"/>
                    </a14:backgroundRemoval>
                  </a14:imgEffect>
                </a14:imgLayer>
              </a14:imgProps>
            </a:ext>
            <a:ext uri="{28A0092B-C50C-407E-A947-70E740481C1C}">
              <a14:useLocalDpi xmlns:a14="http://schemas.microsoft.com/office/drawing/2010/main" val="0"/>
            </a:ext>
          </a:extLst>
        </a:blip>
        <a:srcRect t="26998" b="37334"/>
        <a:stretch/>
      </xdr:blipFill>
      <xdr:spPr>
        <a:xfrm>
          <a:off x="5688133" y="0"/>
          <a:ext cx="3762375" cy="101143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4764208</xdr:colOff>
      <xdr:row>0</xdr:row>
      <xdr:rowOff>0</xdr:rowOff>
    </xdr:from>
    <xdr:to>
      <xdr:col>1</xdr:col>
      <xdr:colOff>8526583</xdr:colOff>
      <xdr:row>4</xdr:row>
      <xdr:rowOff>173233</xdr:rowOff>
    </xdr:to>
    <xdr:pic>
      <xdr:nvPicPr>
        <xdr:cNvPr id="2" name="Imagen 1">
          <a:extLst>
            <a:ext uri="{FF2B5EF4-FFF2-40B4-BE49-F238E27FC236}">
              <a16:creationId xmlns:a16="http://schemas.microsoft.com/office/drawing/2014/main" id="{DACE47E2-3C26-42CB-AC48-3942BD5E266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30565" b="59099" l="10000" r="90000">
                      <a14:foregroundMark x1="18359" y1="42111" x2="18359" y2="42111"/>
                      <a14:foregroundMark x1="28828" y1="43317" x2="28828" y2="43317"/>
                      <a14:foregroundMark x1="43359" y1="41608" x2="43359" y2="41608"/>
                      <a14:foregroundMark x1="44609" y1="50251" x2="44609" y2="50251"/>
                      <a14:foregroundMark x1="83828" y1="54673" x2="83828" y2="54673"/>
                    </a14:backgroundRemoval>
                  </a14:imgEffect>
                </a14:imgLayer>
              </a14:imgProps>
            </a:ext>
            <a:ext uri="{28A0092B-C50C-407E-A947-70E740481C1C}">
              <a14:useLocalDpi xmlns:a14="http://schemas.microsoft.com/office/drawing/2010/main" val="0"/>
            </a:ext>
          </a:extLst>
        </a:blip>
        <a:srcRect t="26998" b="37334"/>
        <a:stretch/>
      </xdr:blipFill>
      <xdr:spPr>
        <a:xfrm>
          <a:off x="5688133" y="0"/>
          <a:ext cx="3762375" cy="101143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4764208</xdr:colOff>
      <xdr:row>0</xdr:row>
      <xdr:rowOff>0</xdr:rowOff>
    </xdr:from>
    <xdr:to>
      <xdr:col>1</xdr:col>
      <xdr:colOff>8526583</xdr:colOff>
      <xdr:row>4</xdr:row>
      <xdr:rowOff>173233</xdr:rowOff>
    </xdr:to>
    <xdr:pic>
      <xdr:nvPicPr>
        <xdr:cNvPr id="2" name="Imagen 1">
          <a:extLst>
            <a:ext uri="{FF2B5EF4-FFF2-40B4-BE49-F238E27FC236}">
              <a16:creationId xmlns:a16="http://schemas.microsoft.com/office/drawing/2014/main" id="{5532640A-2187-4BDC-BE91-144E46F4216B}"/>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30565" b="59099" l="10000" r="90000">
                      <a14:foregroundMark x1="18359" y1="42111" x2="18359" y2="42111"/>
                      <a14:foregroundMark x1="28828" y1="43317" x2="28828" y2="43317"/>
                      <a14:foregroundMark x1="43359" y1="41608" x2="43359" y2="41608"/>
                      <a14:foregroundMark x1="44609" y1="50251" x2="44609" y2="50251"/>
                      <a14:foregroundMark x1="83828" y1="54673" x2="83828" y2="54673"/>
                    </a14:backgroundRemoval>
                  </a14:imgEffect>
                </a14:imgLayer>
              </a14:imgProps>
            </a:ext>
            <a:ext uri="{28A0092B-C50C-407E-A947-70E740481C1C}">
              <a14:useLocalDpi xmlns:a14="http://schemas.microsoft.com/office/drawing/2010/main" val="0"/>
            </a:ext>
          </a:extLst>
        </a:blip>
        <a:srcRect t="26998" b="37334"/>
        <a:stretch/>
      </xdr:blipFill>
      <xdr:spPr>
        <a:xfrm>
          <a:off x="5688133" y="0"/>
          <a:ext cx="3762375" cy="10114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4764208</xdr:colOff>
      <xdr:row>0</xdr:row>
      <xdr:rowOff>0</xdr:rowOff>
    </xdr:from>
    <xdr:to>
      <xdr:col>1</xdr:col>
      <xdr:colOff>8526583</xdr:colOff>
      <xdr:row>4</xdr:row>
      <xdr:rowOff>173233</xdr:rowOff>
    </xdr:to>
    <xdr:pic>
      <xdr:nvPicPr>
        <xdr:cNvPr id="2" name="Imagen 1">
          <a:extLst>
            <a:ext uri="{FF2B5EF4-FFF2-40B4-BE49-F238E27FC236}">
              <a16:creationId xmlns:a16="http://schemas.microsoft.com/office/drawing/2014/main" id="{17AFC8F2-BF74-475D-8078-E457DC4C778B}"/>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30565" b="59099" l="10000" r="90000">
                      <a14:foregroundMark x1="18359" y1="42111" x2="18359" y2="42111"/>
                      <a14:foregroundMark x1="28828" y1="43317" x2="28828" y2="43317"/>
                      <a14:foregroundMark x1="43359" y1="41608" x2="43359" y2="41608"/>
                      <a14:foregroundMark x1="44609" y1="50251" x2="44609" y2="50251"/>
                      <a14:foregroundMark x1="83828" y1="54673" x2="83828" y2="54673"/>
                    </a14:backgroundRemoval>
                  </a14:imgEffect>
                </a14:imgLayer>
              </a14:imgProps>
            </a:ext>
            <a:ext uri="{28A0092B-C50C-407E-A947-70E740481C1C}">
              <a14:useLocalDpi xmlns:a14="http://schemas.microsoft.com/office/drawing/2010/main" val="0"/>
            </a:ext>
          </a:extLst>
        </a:blip>
        <a:srcRect t="26998" b="37334"/>
        <a:stretch/>
      </xdr:blipFill>
      <xdr:spPr>
        <a:xfrm>
          <a:off x="5688133" y="0"/>
          <a:ext cx="3762375" cy="10114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4764208</xdr:colOff>
      <xdr:row>0</xdr:row>
      <xdr:rowOff>0</xdr:rowOff>
    </xdr:from>
    <xdr:to>
      <xdr:col>1</xdr:col>
      <xdr:colOff>8526583</xdr:colOff>
      <xdr:row>4</xdr:row>
      <xdr:rowOff>173233</xdr:rowOff>
    </xdr:to>
    <xdr:pic>
      <xdr:nvPicPr>
        <xdr:cNvPr id="2" name="Imagen 1">
          <a:extLst>
            <a:ext uri="{FF2B5EF4-FFF2-40B4-BE49-F238E27FC236}">
              <a16:creationId xmlns:a16="http://schemas.microsoft.com/office/drawing/2014/main" id="{688941A1-2A4C-443A-A1A2-C2F342D70045}"/>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30565" b="59099" l="10000" r="90000">
                      <a14:foregroundMark x1="18359" y1="42111" x2="18359" y2="42111"/>
                      <a14:foregroundMark x1="28828" y1="43317" x2="28828" y2="43317"/>
                      <a14:foregroundMark x1="43359" y1="41608" x2="43359" y2="41608"/>
                      <a14:foregroundMark x1="44609" y1="50251" x2="44609" y2="50251"/>
                      <a14:foregroundMark x1="83828" y1="54673" x2="83828" y2="54673"/>
                    </a14:backgroundRemoval>
                  </a14:imgEffect>
                </a14:imgLayer>
              </a14:imgProps>
            </a:ext>
            <a:ext uri="{28A0092B-C50C-407E-A947-70E740481C1C}">
              <a14:useLocalDpi xmlns:a14="http://schemas.microsoft.com/office/drawing/2010/main" val="0"/>
            </a:ext>
          </a:extLst>
        </a:blip>
        <a:srcRect t="26998" b="37334"/>
        <a:stretch/>
      </xdr:blipFill>
      <xdr:spPr>
        <a:xfrm>
          <a:off x="5688133" y="0"/>
          <a:ext cx="3762375" cy="10114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4764208</xdr:colOff>
      <xdr:row>0</xdr:row>
      <xdr:rowOff>0</xdr:rowOff>
    </xdr:from>
    <xdr:to>
      <xdr:col>1</xdr:col>
      <xdr:colOff>8526583</xdr:colOff>
      <xdr:row>4</xdr:row>
      <xdr:rowOff>173233</xdr:rowOff>
    </xdr:to>
    <xdr:pic>
      <xdr:nvPicPr>
        <xdr:cNvPr id="2" name="Imagen 1">
          <a:extLst>
            <a:ext uri="{FF2B5EF4-FFF2-40B4-BE49-F238E27FC236}">
              <a16:creationId xmlns:a16="http://schemas.microsoft.com/office/drawing/2014/main" id="{40BA2057-C707-4338-9694-E7AD7384DD03}"/>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30565" b="59099" l="10000" r="90000">
                      <a14:foregroundMark x1="18359" y1="42111" x2="18359" y2="42111"/>
                      <a14:foregroundMark x1="28828" y1="43317" x2="28828" y2="43317"/>
                      <a14:foregroundMark x1="43359" y1="41608" x2="43359" y2="41608"/>
                      <a14:foregroundMark x1="44609" y1="50251" x2="44609" y2="50251"/>
                      <a14:foregroundMark x1="83828" y1="54673" x2="83828" y2="54673"/>
                    </a14:backgroundRemoval>
                  </a14:imgEffect>
                </a14:imgLayer>
              </a14:imgProps>
            </a:ext>
            <a:ext uri="{28A0092B-C50C-407E-A947-70E740481C1C}">
              <a14:useLocalDpi xmlns:a14="http://schemas.microsoft.com/office/drawing/2010/main" val="0"/>
            </a:ext>
          </a:extLst>
        </a:blip>
        <a:srcRect t="26998" b="37334"/>
        <a:stretch/>
      </xdr:blipFill>
      <xdr:spPr>
        <a:xfrm>
          <a:off x="5688133" y="0"/>
          <a:ext cx="3762375" cy="10114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4764208</xdr:colOff>
      <xdr:row>0</xdr:row>
      <xdr:rowOff>0</xdr:rowOff>
    </xdr:from>
    <xdr:to>
      <xdr:col>1</xdr:col>
      <xdr:colOff>8526583</xdr:colOff>
      <xdr:row>4</xdr:row>
      <xdr:rowOff>173233</xdr:rowOff>
    </xdr:to>
    <xdr:pic>
      <xdr:nvPicPr>
        <xdr:cNvPr id="2" name="Imagen 1">
          <a:extLst>
            <a:ext uri="{FF2B5EF4-FFF2-40B4-BE49-F238E27FC236}">
              <a16:creationId xmlns:a16="http://schemas.microsoft.com/office/drawing/2014/main" id="{1E8FCCE1-1B51-4C99-9534-7A9426CEAB5C}"/>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30565" b="59099" l="10000" r="90000">
                      <a14:foregroundMark x1="18359" y1="42111" x2="18359" y2="42111"/>
                      <a14:foregroundMark x1="28828" y1="43317" x2="28828" y2="43317"/>
                      <a14:foregroundMark x1="43359" y1="41608" x2="43359" y2="41608"/>
                      <a14:foregroundMark x1="44609" y1="50251" x2="44609" y2="50251"/>
                      <a14:foregroundMark x1="83828" y1="54673" x2="83828" y2="54673"/>
                    </a14:backgroundRemoval>
                  </a14:imgEffect>
                </a14:imgLayer>
              </a14:imgProps>
            </a:ext>
            <a:ext uri="{28A0092B-C50C-407E-A947-70E740481C1C}">
              <a14:useLocalDpi xmlns:a14="http://schemas.microsoft.com/office/drawing/2010/main" val="0"/>
            </a:ext>
          </a:extLst>
        </a:blip>
        <a:srcRect t="26998" b="37334"/>
        <a:stretch/>
      </xdr:blipFill>
      <xdr:spPr>
        <a:xfrm>
          <a:off x="5688133" y="0"/>
          <a:ext cx="3762375" cy="10114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4764208</xdr:colOff>
      <xdr:row>0</xdr:row>
      <xdr:rowOff>0</xdr:rowOff>
    </xdr:from>
    <xdr:to>
      <xdr:col>1</xdr:col>
      <xdr:colOff>8526583</xdr:colOff>
      <xdr:row>4</xdr:row>
      <xdr:rowOff>173233</xdr:rowOff>
    </xdr:to>
    <xdr:pic>
      <xdr:nvPicPr>
        <xdr:cNvPr id="2" name="Imagen 1">
          <a:extLst>
            <a:ext uri="{FF2B5EF4-FFF2-40B4-BE49-F238E27FC236}">
              <a16:creationId xmlns:a16="http://schemas.microsoft.com/office/drawing/2014/main" id="{DF6C16D7-D85E-4631-85E5-5CABA854FEB5}"/>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30565" b="59099" l="10000" r="90000">
                      <a14:foregroundMark x1="18359" y1="42111" x2="18359" y2="42111"/>
                      <a14:foregroundMark x1="28828" y1="43317" x2="28828" y2="43317"/>
                      <a14:foregroundMark x1="43359" y1="41608" x2="43359" y2="41608"/>
                      <a14:foregroundMark x1="44609" y1="50251" x2="44609" y2="50251"/>
                      <a14:foregroundMark x1="83828" y1="54673" x2="83828" y2="54673"/>
                    </a14:backgroundRemoval>
                  </a14:imgEffect>
                </a14:imgLayer>
              </a14:imgProps>
            </a:ext>
            <a:ext uri="{28A0092B-C50C-407E-A947-70E740481C1C}">
              <a14:useLocalDpi xmlns:a14="http://schemas.microsoft.com/office/drawing/2010/main" val="0"/>
            </a:ext>
          </a:extLst>
        </a:blip>
        <a:srcRect t="26998" b="37334"/>
        <a:stretch/>
      </xdr:blipFill>
      <xdr:spPr>
        <a:xfrm>
          <a:off x="5688133" y="0"/>
          <a:ext cx="3762375" cy="101143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4764208</xdr:colOff>
      <xdr:row>0</xdr:row>
      <xdr:rowOff>0</xdr:rowOff>
    </xdr:from>
    <xdr:to>
      <xdr:col>1</xdr:col>
      <xdr:colOff>8526583</xdr:colOff>
      <xdr:row>4</xdr:row>
      <xdr:rowOff>173233</xdr:rowOff>
    </xdr:to>
    <xdr:pic>
      <xdr:nvPicPr>
        <xdr:cNvPr id="2" name="Imagen 1">
          <a:extLst>
            <a:ext uri="{FF2B5EF4-FFF2-40B4-BE49-F238E27FC236}">
              <a16:creationId xmlns:a16="http://schemas.microsoft.com/office/drawing/2014/main" id="{EC966833-5160-4AA6-A9B7-6B2EFC5E2D5A}"/>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30565" b="59099" l="10000" r="90000">
                      <a14:foregroundMark x1="18359" y1="42111" x2="18359" y2="42111"/>
                      <a14:foregroundMark x1="28828" y1="43317" x2="28828" y2="43317"/>
                      <a14:foregroundMark x1="43359" y1="41608" x2="43359" y2="41608"/>
                      <a14:foregroundMark x1="44609" y1="50251" x2="44609" y2="50251"/>
                      <a14:foregroundMark x1="83828" y1="54673" x2="83828" y2="54673"/>
                    </a14:backgroundRemoval>
                  </a14:imgEffect>
                </a14:imgLayer>
              </a14:imgProps>
            </a:ext>
            <a:ext uri="{28A0092B-C50C-407E-A947-70E740481C1C}">
              <a14:useLocalDpi xmlns:a14="http://schemas.microsoft.com/office/drawing/2010/main" val="0"/>
            </a:ext>
          </a:extLst>
        </a:blip>
        <a:srcRect t="26998" b="37334"/>
        <a:stretch/>
      </xdr:blipFill>
      <xdr:spPr>
        <a:xfrm>
          <a:off x="5688133" y="0"/>
          <a:ext cx="3762375" cy="101143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4764208</xdr:colOff>
      <xdr:row>0</xdr:row>
      <xdr:rowOff>0</xdr:rowOff>
    </xdr:from>
    <xdr:to>
      <xdr:col>1</xdr:col>
      <xdr:colOff>8526583</xdr:colOff>
      <xdr:row>4</xdr:row>
      <xdr:rowOff>173233</xdr:rowOff>
    </xdr:to>
    <xdr:pic>
      <xdr:nvPicPr>
        <xdr:cNvPr id="2" name="Imagen 1">
          <a:extLst>
            <a:ext uri="{FF2B5EF4-FFF2-40B4-BE49-F238E27FC236}">
              <a16:creationId xmlns:a16="http://schemas.microsoft.com/office/drawing/2014/main" id="{EDD8509C-58E1-4521-8DF0-F9098B68BEB4}"/>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30565" b="59099" l="10000" r="90000">
                      <a14:foregroundMark x1="18359" y1="42111" x2="18359" y2="42111"/>
                      <a14:foregroundMark x1="28828" y1="43317" x2="28828" y2="43317"/>
                      <a14:foregroundMark x1="43359" y1="41608" x2="43359" y2="41608"/>
                      <a14:foregroundMark x1="44609" y1="50251" x2="44609" y2="50251"/>
                      <a14:foregroundMark x1="83828" y1="54673" x2="83828" y2="54673"/>
                    </a14:backgroundRemoval>
                  </a14:imgEffect>
                </a14:imgLayer>
              </a14:imgProps>
            </a:ext>
            <a:ext uri="{28A0092B-C50C-407E-A947-70E740481C1C}">
              <a14:useLocalDpi xmlns:a14="http://schemas.microsoft.com/office/drawing/2010/main" val="0"/>
            </a:ext>
          </a:extLst>
        </a:blip>
        <a:srcRect t="26998" b="37334"/>
        <a:stretch/>
      </xdr:blipFill>
      <xdr:spPr>
        <a:xfrm>
          <a:off x="5688133" y="0"/>
          <a:ext cx="3762375" cy="101143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4764208</xdr:colOff>
      <xdr:row>0</xdr:row>
      <xdr:rowOff>0</xdr:rowOff>
    </xdr:from>
    <xdr:to>
      <xdr:col>1</xdr:col>
      <xdr:colOff>8526583</xdr:colOff>
      <xdr:row>4</xdr:row>
      <xdr:rowOff>173233</xdr:rowOff>
    </xdr:to>
    <xdr:pic>
      <xdr:nvPicPr>
        <xdr:cNvPr id="2" name="Imagen 1">
          <a:extLst>
            <a:ext uri="{FF2B5EF4-FFF2-40B4-BE49-F238E27FC236}">
              <a16:creationId xmlns:a16="http://schemas.microsoft.com/office/drawing/2014/main" id="{AA140AA6-4038-4058-86D3-A1B4619AAB81}"/>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30565" b="59099" l="10000" r="90000">
                      <a14:foregroundMark x1="18359" y1="42111" x2="18359" y2="42111"/>
                      <a14:foregroundMark x1="28828" y1="43317" x2="28828" y2="43317"/>
                      <a14:foregroundMark x1="43359" y1="41608" x2="43359" y2="41608"/>
                      <a14:foregroundMark x1="44609" y1="50251" x2="44609" y2="50251"/>
                      <a14:foregroundMark x1="83828" y1="54673" x2="83828" y2="54673"/>
                    </a14:backgroundRemoval>
                  </a14:imgEffect>
                </a14:imgLayer>
              </a14:imgProps>
            </a:ext>
            <a:ext uri="{28A0092B-C50C-407E-A947-70E740481C1C}">
              <a14:useLocalDpi xmlns:a14="http://schemas.microsoft.com/office/drawing/2010/main" val="0"/>
            </a:ext>
          </a:extLst>
        </a:blip>
        <a:srcRect t="26998" b="37334"/>
        <a:stretch/>
      </xdr:blipFill>
      <xdr:spPr>
        <a:xfrm>
          <a:off x="5688133" y="0"/>
          <a:ext cx="3762375" cy="10114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AA9C7-DE23-4990-8BEE-A83ABE230539}">
  <sheetPr codeName="Hoja4">
    <outlinePr summaryBelow="0" summaryRight="0"/>
    <pageSetUpPr fitToPage="1"/>
  </sheetPr>
  <dimension ref="A6:F696"/>
  <sheetViews>
    <sheetView showGridLines="0" topLeftCell="B1" zoomScale="70" zoomScaleNormal="70" zoomScaleSheetLayoutView="80" workbookViewId="0">
      <selection activeCell="B1" sqref="B1"/>
    </sheetView>
  </sheetViews>
  <sheetFormatPr baseColWidth="10" defaultColWidth="26.7109375" defaultRowHeight="16.5" x14ac:dyDescent="0.25"/>
  <cols>
    <col min="1" max="1" width="13.85546875" style="1" bestFit="1" customWidth="1"/>
    <col min="2" max="2" width="167.42578125" style="2" customWidth="1"/>
    <col min="3" max="3" width="21.42578125" style="3" bestFit="1" customWidth="1"/>
    <col min="4" max="4" width="25.42578125" style="4" customWidth="1"/>
    <col min="5" max="5" width="17.85546875" style="51" bestFit="1" customWidth="1"/>
    <col min="6" max="6" width="61.42578125" style="42" customWidth="1"/>
    <col min="7" max="16384" width="26.7109375" style="1"/>
  </cols>
  <sheetData>
    <row r="6" spans="1:6" ht="17.25" thickBot="1" x14ac:dyDescent="0.3"/>
    <row r="7" spans="1:6" ht="23.25" thickBot="1" x14ac:dyDescent="0.3">
      <c r="A7" s="144" t="s">
        <v>0</v>
      </c>
      <c r="B7" s="145"/>
      <c r="C7" s="145"/>
      <c r="D7" s="145"/>
      <c r="E7" s="145"/>
      <c r="F7" s="146"/>
    </row>
    <row r="8" spans="1:6" x14ac:dyDescent="0.25">
      <c r="A8" s="38"/>
      <c r="B8" s="36"/>
      <c r="C8" s="36"/>
      <c r="D8" s="36"/>
      <c r="E8" s="52"/>
      <c r="F8" s="43"/>
    </row>
    <row r="9" spans="1:6" x14ac:dyDescent="0.25">
      <c r="A9" s="40" t="s">
        <v>286</v>
      </c>
      <c r="B9" s="39" t="s">
        <v>283</v>
      </c>
      <c r="C9" s="39"/>
      <c r="D9" s="39"/>
      <c r="E9" s="53"/>
      <c r="F9" s="44"/>
    </row>
    <row r="10" spans="1:6" x14ac:dyDescent="0.25">
      <c r="A10" s="40" t="s">
        <v>285</v>
      </c>
      <c r="B10" s="1" t="s">
        <v>289</v>
      </c>
      <c r="C10" s="1"/>
      <c r="D10" s="1"/>
      <c r="E10" s="54"/>
      <c r="F10" s="37"/>
    </row>
    <row r="11" spans="1:6" s="7" customFormat="1" ht="14.25" x14ac:dyDescent="0.25">
      <c r="A11" s="5"/>
      <c r="B11" s="5"/>
      <c r="C11" s="5"/>
      <c r="D11" s="6"/>
      <c r="E11" s="55"/>
      <c r="F11" s="6"/>
    </row>
    <row r="12" spans="1:6" s="9" customFormat="1" ht="28.5" x14ac:dyDescent="0.25">
      <c r="A12" s="138" t="s">
        <v>1</v>
      </c>
      <c r="B12" s="139"/>
      <c r="C12" s="8" t="s">
        <v>2</v>
      </c>
      <c r="D12" s="8" t="s">
        <v>284</v>
      </c>
      <c r="E12" s="56" t="s">
        <v>293</v>
      </c>
      <c r="F12" s="8" t="s">
        <v>287</v>
      </c>
    </row>
    <row r="13" spans="1:6" s="9" customFormat="1" x14ac:dyDescent="0.25">
      <c r="A13" s="147" t="s">
        <v>3</v>
      </c>
      <c r="B13" s="148"/>
      <c r="C13" s="148"/>
      <c r="D13" s="149"/>
      <c r="E13" s="57">
        <f>SUM(D14:D26)</f>
        <v>17331963</v>
      </c>
      <c r="F13" s="48"/>
    </row>
    <row r="14" spans="1:6" s="9" customFormat="1" x14ac:dyDescent="0.25">
      <c r="A14" s="10">
        <v>1</v>
      </c>
      <c r="B14" s="11" t="s">
        <v>4</v>
      </c>
      <c r="C14" s="12">
        <v>1657345.4545454544</v>
      </c>
      <c r="D14" s="13">
        <v>1190000</v>
      </c>
      <c r="E14" s="58">
        <f>+C14-D14</f>
        <v>467345.45454545435</v>
      </c>
      <c r="F14" s="45"/>
    </row>
    <row r="15" spans="1:6" s="9" customFormat="1" x14ac:dyDescent="0.25">
      <c r="A15" s="14">
        <v>2</v>
      </c>
      <c r="B15" s="15" t="s">
        <v>5</v>
      </c>
      <c r="C15" s="12">
        <v>2819578.7878787876</v>
      </c>
      <c r="D15" s="13">
        <v>1785000</v>
      </c>
      <c r="E15" s="58">
        <f t="shared" ref="E15:E40" si="0">+C15-D15</f>
        <v>1034578.7878787876</v>
      </c>
      <c r="F15" s="45"/>
    </row>
    <row r="16" spans="1:6" s="9" customFormat="1" ht="33" x14ac:dyDescent="0.25">
      <c r="A16" s="10">
        <v>3</v>
      </c>
      <c r="B16" s="11" t="s">
        <v>6</v>
      </c>
      <c r="C16" s="12">
        <v>5458133.333333333</v>
      </c>
      <c r="D16" s="13">
        <v>2500000</v>
      </c>
      <c r="E16" s="58">
        <f t="shared" si="0"/>
        <v>2958133.333333333</v>
      </c>
      <c r="F16" s="45"/>
    </row>
    <row r="17" spans="1:6" s="9" customFormat="1" ht="33" x14ac:dyDescent="0.25">
      <c r="A17" s="10">
        <v>4</v>
      </c>
      <c r="B17" s="11" t="s">
        <v>7</v>
      </c>
      <c r="C17" s="12">
        <v>9066213.333333334</v>
      </c>
      <c r="D17" s="13">
        <v>3808000</v>
      </c>
      <c r="E17" s="58">
        <f t="shared" si="0"/>
        <v>5258213.333333334</v>
      </c>
      <c r="F17" s="45"/>
    </row>
    <row r="18" spans="1:6" s="9" customFormat="1" x14ac:dyDescent="0.25">
      <c r="A18" s="14">
        <v>5</v>
      </c>
      <c r="B18" s="15" t="s">
        <v>8</v>
      </c>
      <c r="C18" s="12">
        <v>4210075.7575757578</v>
      </c>
      <c r="D18" s="13">
        <v>2500000</v>
      </c>
      <c r="E18" s="58">
        <f t="shared" si="0"/>
        <v>1710075.7575757578</v>
      </c>
      <c r="F18" s="45"/>
    </row>
    <row r="19" spans="1:6" s="9" customFormat="1" ht="33" x14ac:dyDescent="0.25">
      <c r="A19" s="10">
        <v>6</v>
      </c>
      <c r="B19" s="15" t="s">
        <v>9</v>
      </c>
      <c r="C19" s="12">
        <v>6982775.7575757578</v>
      </c>
      <c r="D19" s="13">
        <v>3500000</v>
      </c>
      <c r="E19" s="58">
        <f t="shared" si="0"/>
        <v>3482775.7575757578</v>
      </c>
      <c r="F19" s="45"/>
    </row>
    <row r="20" spans="1:6" s="9" customFormat="1" x14ac:dyDescent="0.25">
      <c r="A20" s="10">
        <v>7</v>
      </c>
      <c r="B20" s="11" t="s">
        <v>10</v>
      </c>
      <c r="C20" s="12">
        <v>328151.51515151508</v>
      </c>
      <c r="D20" s="13">
        <v>129708</v>
      </c>
      <c r="E20" s="58">
        <f t="shared" si="0"/>
        <v>198443.51515151508</v>
      </c>
      <c r="F20" s="45"/>
    </row>
    <row r="21" spans="1:6" s="9" customFormat="1" x14ac:dyDescent="0.25">
      <c r="A21" s="14">
        <v>8</v>
      </c>
      <c r="B21" s="11" t="s">
        <v>11</v>
      </c>
      <c r="C21" s="12">
        <v>226100</v>
      </c>
      <c r="D21" s="13">
        <v>191711</v>
      </c>
      <c r="E21" s="58">
        <f t="shared" si="0"/>
        <v>34389</v>
      </c>
      <c r="F21" s="45"/>
    </row>
    <row r="22" spans="1:6" s="9" customFormat="1" x14ac:dyDescent="0.25">
      <c r="A22" s="10">
        <v>9</v>
      </c>
      <c r="B22" s="11" t="s">
        <v>12</v>
      </c>
      <c r="C22" s="12">
        <v>210233.33333333334</v>
      </c>
      <c r="D22" s="13">
        <v>195942</v>
      </c>
      <c r="E22" s="58">
        <f t="shared" si="0"/>
        <v>14291.333333333343</v>
      </c>
      <c r="F22" s="45"/>
    </row>
    <row r="23" spans="1:6" s="9" customFormat="1" x14ac:dyDescent="0.25">
      <c r="A23" s="10">
        <v>10</v>
      </c>
      <c r="B23" s="11" t="s">
        <v>13</v>
      </c>
      <c r="C23" s="12">
        <v>209692.42424242423</v>
      </c>
      <c r="D23" s="13">
        <v>182022</v>
      </c>
      <c r="E23" s="58">
        <f t="shared" si="0"/>
        <v>27670.424242424226</v>
      </c>
      <c r="F23" s="45"/>
    </row>
    <row r="24" spans="1:6" s="9" customFormat="1" x14ac:dyDescent="0.25">
      <c r="A24" s="14">
        <v>11</v>
      </c>
      <c r="B24" s="11" t="s">
        <v>14</v>
      </c>
      <c r="C24" s="12">
        <v>265766.66666666669</v>
      </c>
      <c r="D24" s="13">
        <v>238000</v>
      </c>
      <c r="E24" s="58">
        <f t="shared" si="0"/>
        <v>27766.666666666686</v>
      </c>
      <c r="F24" s="45"/>
    </row>
    <row r="25" spans="1:6" s="9" customFormat="1" x14ac:dyDescent="0.25">
      <c r="A25" s="10">
        <v>12</v>
      </c>
      <c r="B25" s="11" t="s">
        <v>15</v>
      </c>
      <c r="C25" s="12">
        <v>781793.93939393945</v>
      </c>
      <c r="D25" s="13">
        <v>300000</v>
      </c>
      <c r="E25" s="58">
        <f t="shared" si="0"/>
        <v>481793.93939393945</v>
      </c>
      <c r="F25" s="45"/>
    </row>
    <row r="26" spans="1:6" s="9" customFormat="1" x14ac:dyDescent="0.25">
      <c r="A26" s="10">
        <v>13</v>
      </c>
      <c r="B26" s="11" t="s">
        <v>16</v>
      </c>
      <c r="C26" s="12">
        <v>971400.60606060608</v>
      </c>
      <c r="D26" s="13">
        <v>811580</v>
      </c>
      <c r="E26" s="58">
        <f t="shared" si="0"/>
        <v>159820.60606060608</v>
      </c>
      <c r="F26" s="45"/>
    </row>
    <row r="27" spans="1:6" s="9" customFormat="1" x14ac:dyDescent="0.25">
      <c r="A27" s="147" t="s">
        <v>17</v>
      </c>
      <c r="B27" s="148"/>
      <c r="C27" s="148"/>
      <c r="D27" s="149"/>
      <c r="E27" s="59">
        <f>SUM(D28:D40)</f>
        <v>2671223</v>
      </c>
      <c r="F27" s="48"/>
    </row>
    <row r="28" spans="1:6" s="9" customFormat="1" x14ac:dyDescent="0.25">
      <c r="A28" s="10">
        <v>14</v>
      </c>
      <c r="B28" s="11" t="s">
        <v>18</v>
      </c>
      <c r="C28" s="12">
        <v>166316.92424242423</v>
      </c>
      <c r="D28" s="13">
        <v>150000</v>
      </c>
      <c r="E28" s="58">
        <f t="shared" si="0"/>
        <v>16316.924242424226</v>
      </c>
      <c r="F28" s="45"/>
    </row>
    <row r="29" spans="1:6" s="9" customFormat="1" x14ac:dyDescent="0.25">
      <c r="A29" s="10">
        <v>15</v>
      </c>
      <c r="B29" s="11" t="s">
        <v>19</v>
      </c>
      <c r="C29" s="12">
        <v>117914.57575757576</v>
      </c>
      <c r="D29" s="13">
        <v>90000</v>
      </c>
      <c r="E29" s="58">
        <f t="shared" si="0"/>
        <v>27914.57575757576</v>
      </c>
      <c r="F29" s="45"/>
    </row>
    <row r="30" spans="1:6" s="9" customFormat="1" x14ac:dyDescent="0.25">
      <c r="A30" s="10">
        <v>16</v>
      </c>
      <c r="B30" s="11" t="s">
        <v>20</v>
      </c>
      <c r="C30" s="12">
        <v>153717.34848484848</v>
      </c>
      <c r="D30" s="13">
        <v>90000</v>
      </c>
      <c r="E30" s="58">
        <f t="shared" si="0"/>
        <v>63717.34848484848</v>
      </c>
      <c r="F30" s="45"/>
    </row>
    <row r="31" spans="1:6" s="9" customFormat="1" x14ac:dyDescent="0.25">
      <c r="A31" s="10">
        <v>17</v>
      </c>
      <c r="B31" s="11" t="s">
        <v>21</v>
      </c>
      <c r="C31" s="12">
        <v>246654.54545454544</v>
      </c>
      <c r="D31" s="13">
        <v>99045</v>
      </c>
      <c r="E31" s="58">
        <f t="shared" si="0"/>
        <v>147609.54545454544</v>
      </c>
      <c r="F31" s="45"/>
    </row>
    <row r="32" spans="1:6" s="9" customFormat="1" x14ac:dyDescent="0.25">
      <c r="A32" s="10">
        <v>18</v>
      </c>
      <c r="B32" s="15" t="s">
        <v>22</v>
      </c>
      <c r="C32" s="12">
        <v>488332.72727272724</v>
      </c>
      <c r="D32" s="13">
        <v>150000</v>
      </c>
      <c r="E32" s="58">
        <f t="shared" si="0"/>
        <v>338332.72727272724</v>
      </c>
      <c r="F32" s="45"/>
    </row>
    <row r="33" spans="1:6" s="9" customFormat="1" x14ac:dyDescent="0.25">
      <c r="A33" s="10">
        <v>19</v>
      </c>
      <c r="B33" s="15" t="s">
        <v>23</v>
      </c>
      <c r="C33" s="12">
        <v>749339.39393939392</v>
      </c>
      <c r="D33" s="13">
        <v>407192</v>
      </c>
      <c r="E33" s="58">
        <f t="shared" si="0"/>
        <v>342147.39393939392</v>
      </c>
      <c r="F33" s="45"/>
    </row>
    <row r="34" spans="1:6" s="9" customFormat="1" x14ac:dyDescent="0.25">
      <c r="A34" s="10">
        <v>20</v>
      </c>
      <c r="B34" s="11" t="s">
        <v>24</v>
      </c>
      <c r="C34" s="12">
        <v>681833.93939393933</v>
      </c>
      <c r="D34" s="13">
        <v>550000</v>
      </c>
      <c r="E34" s="58">
        <f t="shared" si="0"/>
        <v>131833.93939393933</v>
      </c>
      <c r="F34" s="45"/>
    </row>
    <row r="35" spans="1:6" s="9" customFormat="1" x14ac:dyDescent="0.25">
      <c r="A35" s="10">
        <v>21</v>
      </c>
      <c r="B35" s="11" t="s">
        <v>25</v>
      </c>
      <c r="C35" s="12">
        <v>374850</v>
      </c>
      <c r="D35" s="13">
        <v>142493</v>
      </c>
      <c r="E35" s="58">
        <f t="shared" si="0"/>
        <v>232357</v>
      </c>
      <c r="F35" s="45"/>
    </row>
    <row r="36" spans="1:6" s="9" customFormat="1" x14ac:dyDescent="0.25">
      <c r="A36" s="10">
        <v>22</v>
      </c>
      <c r="B36" s="11" t="s">
        <v>26</v>
      </c>
      <c r="C36" s="12">
        <v>733472.72727272718</v>
      </c>
      <c r="D36" s="13">
        <v>250000</v>
      </c>
      <c r="E36" s="58">
        <f t="shared" si="0"/>
        <v>483472.72727272718</v>
      </c>
      <c r="F36" s="45"/>
    </row>
    <row r="37" spans="1:6" s="9" customFormat="1" x14ac:dyDescent="0.25">
      <c r="A37" s="10">
        <v>23</v>
      </c>
      <c r="B37" s="11" t="s">
        <v>27</v>
      </c>
      <c r="C37" s="12">
        <v>763222.72727272718</v>
      </c>
      <c r="D37" s="13">
        <v>200000</v>
      </c>
      <c r="E37" s="58">
        <f t="shared" si="0"/>
        <v>563222.72727272718</v>
      </c>
      <c r="F37" s="45"/>
    </row>
    <row r="38" spans="1:6" s="9" customFormat="1" x14ac:dyDescent="0.25">
      <c r="A38" s="10">
        <v>24</v>
      </c>
      <c r="B38" s="11" t="s">
        <v>28</v>
      </c>
      <c r="C38" s="12">
        <v>374850</v>
      </c>
      <c r="D38" s="13">
        <v>142493</v>
      </c>
      <c r="E38" s="58">
        <f t="shared" si="0"/>
        <v>232357</v>
      </c>
      <c r="F38" s="45"/>
    </row>
    <row r="39" spans="1:6" s="9" customFormat="1" x14ac:dyDescent="0.25">
      <c r="A39" s="10">
        <v>25</v>
      </c>
      <c r="B39" s="11" t="s">
        <v>29</v>
      </c>
      <c r="C39" s="12">
        <v>859612.72727272718</v>
      </c>
      <c r="D39" s="13">
        <v>250000</v>
      </c>
      <c r="E39" s="58">
        <f t="shared" si="0"/>
        <v>609612.72727272718</v>
      </c>
      <c r="F39" s="45"/>
    </row>
    <row r="40" spans="1:6" s="9" customFormat="1" x14ac:dyDescent="0.25">
      <c r="A40" s="10">
        <v>26</v>
      </c>
      <c r="B40" s="11" t="s">
        <v>30</v>
      </c>
      <c r="C40" s="12">
        <v>775663.63636363635</v>
      </c>
      <c r="D40" s="13">
        <v>150000</v>
      </c>
      <c r="E40" s="58">
        <f t="shared" si="0"/>
        <v>625663.63636363635</v>
      </c>
      <c r="F40" s="45"/>
    </row>
    <row r="41" spans="1:6" s="9" customFormat="1" x14ac:dyDescent="0.25">
      <c r="A41" s="147" t="s">
        <v>31</v>
      </c>
      <c r="B41" s="148"/>
      <c r="C41" s="148"/>
      <c r="D41" s="149"/>
      <c r="E41" s="59">
        <f>SUM(D42:D66)</f>
        <v>43251543</v>
      </c>
      <c r="F41" s="48"/>
    </row>
    <row r="42" spans="1:6" s="9" customFormat="1" x14ac:dyDescent="0.25">
      <c r="A42" s="10">
        <v>27</v>
      </c>
      <c r="B42" s="11" t="s">
        <v>32</v>
      </c>
      <c r="C42" s="12">
        <v>2023000</v>
      </c>
      <c r="D42" s="13">
        <v>800000</v>
      </c>
      <c r="E42" s="58">
        <f>+C42-D42</f>
        <v>1223000</v>
      </c>
      <c r="F42" s="45"/>
    </row>
    <row r="43" spans="1:6" s="9" customFormat="1" x14ac:dyDescent="0.25">
      <c r="A43" s="10">
        <v>28</v>
      </c>
      <c r="B43" s="11" t="s">
        <v>33</v>
      </c>
      <c r="C43" s="12">
        <v>2291651.5151515151</v>
      </c>
      <c r="D43" s="13">
        <v>1521437</v>
      </c>
      <c r="E43" s="58">
        <f t="shared" ref="E43:E83" si="1">+C43-D43</f>
        <v>770214.51515151514</v>
      </c>
      <c r="F43" s="45"/>
    </row>
    <row r="44" spans="1:6" s="9" customFormat="1" x14ac:dyDescent="0.25">
      <c r="A44" s="10">
        <v>29</v>
      </c>
      <c r="B44" s="11" t="s">
        <v>34</v>
      </c>
      <c r="C44" s="12">
        <v>3169727.2727272729</v>
      </c>
      <c r="D44" s="13">
        <v>2500000</v>
      </c>
      <c r="E44" s="58">
        <f t="shared" si="1"/>
        <v>669727.27272727294</v>
      </c>
      <c r="F44" s="45"/>
    </row>
    <row r="45" spans="1:6" s="9" customFormat="1" x14ac:dyDescent="0.25">
      <c r="A45" s="10">
        <v>30</v>
      </c>
      <c r="B45" s="11" t="s">
        <v>35</v>
      </c>
      <c r="C45" s="12">
        <v>4454061.8181818174</v>
      </c>
      <c r="D45" s="13">
        <v>3598954</v>
      </c>
      <c r="E45" s="58">
        <f t="shared" si="1"/>
        <v>855107.81818181742</v>
      </c>
      <c r="F45" s="45"/>
    </row>
    <row r="46" spans="1:6" s="9" customFormat="1" x14ac:dyDescent="0.25">
      <c r="A46" s="10">
        <v>31</v>
      </c>
      <c r="B46" s="15" t="s">
        <v>36</v>
      </c>
      <c r="C46" s="12">
        <v>474413.33333333331</v>
      </c>
      <c r="D46" s="13">
        <v>350000</v>
      </c>
      <c r="E46" s="58">
        <f t="shared" si="1"/>
        <v>124413.33333333331</v>
      </c>
      <c r="F46" s="45"/>
    </row>
    <row r="47" spans="1:6" s="9" customFormat="1" x14ac:dyDescent="0.25">
      <c r="A47" s="10">
        <v>32</v>
      </c>
      <c r="B47" s="11" t="s">
        <v>37</v>
      </c>
      <c r="C47" s="12">
        <v>5703345.4545454532</v>
      </c>
      <c r="D47" s="13">
        <v>3600000</v>
      </c>
      <c r="E47" s="58">
        <f t="shared" si="1"/>
        <v>2103345.4545454532</v>
      </c>
      <c r="F47" s="45"/>
    </row>
    <row r="48" spans="1:6" s="9" customFormat="1" x14ac:dyDescent="0.25">
      <c r="A48" s="10">
        <v>33</v>
      </c>
      <c r="B48" s="11" t="s">
        <v>38</v>
      </c>
      <c r="C48" s="12">
        <v>1173231.8181818181</v>
      </c>
      <c r="D48" s="13">
        <v>815150</v>
      </c>
      <c r="E48" s="58">
        <f t="shared" si="1"/>
        <v>358081.81818181812</v>
      </c>
      <c r="F48" s="45"/>
    </row>
    <row r="49" spans="1:6" s="9" customFormat="1" x14ac:dyDescent="0.25">
      <c r="A49" s="10">
        <v>34</v>
      </c>
      <c r="B49" s="11" t="s">
        <v>39</v>
      </c>
      <c r="C49" s="12">
        <v>1847565.1515151516</v>
      </c>
      <c r="D49" s="13">
        <v>1648150</v>
      </c>
      <c r="E49" s="58">
        <f t="shared" si="1"/>
        <v>199415.15151515161</v>
      </c>
      <c r="F49" s="45"/>
    </row>
    <row r="50" spans="1:6" s="9" customFormat="1" x14ac:dyDescent="0.25">
      <c r="A50" s="10">
        <v>35</v>
      </c>
      <c r="B50" s="11" t="s">
        <v>40</v>
      </c>
      <c r="C50" s="12">
        <v>3013765.1515151518</v>
      </c>
      <c r="D50" s="13">
        <v>3013765</v>
      </c>
      <c r="E50" s="58">
        <f t="shared" si="1"/>
        <v>0.15151515183970332</v>
      </c>
      <c r="F50" s="45"/>
    </row>
    <row r="51" spans="1:6" s="9" customFormat="1" x14ac:dyDescent="0.25">
      <c r="A51" s="10">
        <v>36</v>
      </c>
      <c r="B51" s="11" t="s">
        <v>41</v>
      </c>
      <c r="C51" s="12">
        <v>4402098.4848484853</v>
      </c>
      <c r="D51" s="13">
        <v>3123750</v>
      </c>
      <c r="E51" s="58">
        <f t="shared" si="1"/>
        <v>1278348.4848484853</v>
      </c>
      <c r="F51" s="45"/>
    </row>
    <row r="52" spans="1:6" s="9" customFormat="1" ht="33" x14ac:dyDescent="0.25">
      <c r="A52" s="10">
        <v>37</v>
      </c>
      <c r="B52" s="11" t="s">
        <v>42</v>
      </c>
      <c r="C52" s="12">
        <v>4002006.0606060605</v>
      </c>
      <c r="D52" s="13">
        <v>250000</v>
      </c>
      <c r="E52" s="58">
        <f t="shared" si="1"/>
        <v>3752006.0606060605</v>
      </c>
      <c r="F52" s="45"/>
    </row>
    <row r="53" spans="1:6" s="9" customFormat="1" x14ac:dyDescent="0.25">
      <c r="A53" s="10">
        <v>38</v>
      </c>
      <c r="B53" s="11" t="s">
        <v>43</v>
      </c>
      <c r="C53" s="12">
        <v>4619363.6363636367</v>
      </c>
      <c r="D53" s="13">
        <v>400000</v>
      </c>
      <c r="E53" s="58">
        <f t="shared" si="1"/>
        <v>4219363.6363636367</v>
      </c>
      <c r="F53" s="45"/>
    </row>
    <row r="54" spans="1:6" s="9" customFormat="1" x14ac:dyDescent="0.25">
      <c r="A54" s="10">
        <v>39</v>
      </c>
      <c r="B54" s="11" t="s">
        <v>44</v>
      </c>
      <c r="C54" s="12">
        <v>504848.48484848486</v>
      </c>
      <c r="D54" s="13">
        <v>250000</v>
      </c>
      <c r="E54" s="58">
        <f t="shared" si="1"/>
        <v>254848.48484848486</v>
      </c>
      <c r="F54" s="45"/>
    </row>
    <row r="55" spans="1:6" s="9" customFormat="1" x14ac:dyDescent="0.25">
      <c r="A55" s="10">
        <v>40</v>
      </c>
      <c r="B55" s="11" t="s">
        <v>45</v>
      </c>
      <c r="C55" s="12">
        <v>543072.72727272718</v>
      </c>
      <c r="D55" s="13">
        <v>320000</v>
      </c>
      <c r="E55" s="58">
        <f t="shared" si="1"/>
        <v>223072.72727272718</v>
      </c>
      <c r="F55" s="45"/>
    </row>
    <row r="56" spans="1:6" s="9" customFormat="1" x14ac:dyDescent="0.25">
      <c r="A56" s="10">
        <v>41</v>
      </c>
      <c r="B56" s="11" t="s">
        <v>46</v>
      </c>
      <c r="C56" s="12">
        <v>1075687.8787878787</v>
      </c>
      <c r="D56" s="13">
        <v>800000</v>
      </c>
      <c r="E56" s="58">
        <f t="shared" si="1"/>
        <v>275687.87878787867</v>
      </c>
      <c r="F56" s="45"/>
    </row>
    <row r="57" spans="1:6" s="9" customFormat="1" x14ac:dyDescent="0.25">
      <c r="A57" s="10">
        <v>42</v>
      </c>
      <c r="B57" s="11" t="s">
        <v>47</v>
      </c>
      <c r="C57" s="12">
        <v>3134243.6363636362</v>
      </c>
      <c r="D57" s="13">
        <v>1800000</v>
      </c>
      <c r="E57" s="58">
        <f t="shared" si="1"/>
        <v>1334243.6363636362</v>
      </c>
      <c r="F57" s="45"/>
    </row>
    <row r="58" spans="1:6" s="9" customFormat="1" x14ac:dyDescent="0.25">
      <c r="A58" s="10">
        <v>43</v>
      </c>
      <c r="B58" s="11" t="s">
        <v>48</v>
      </c>
      <c r="C58" s="12">
        <v>2254364.8484848482</v>
      </c>
      <c r="D58" s="13">
        <v>927901</v>
      </c>
      <c r="E58" s="58">
        <f t="shared" si="1"/>
        <v>1326463.8484848482</v>
      </c>
      <c r="F58" s="45"/>
    </row>
    <row r="59" spans="1:6" s="9" customFormat="1" x14ac:dyDescent="0.25">
      <c r="A59" s="10">
        <v>44</v>
      </c>
      <c r="B59" s="11" t="s">
        <v>49</v>
      </c>
      <c r="C59" s="12">
        <v>684250</v>
      </c>
      <c r="D59" s="13">
        <v>132436</v>
      </c>
      <c r="E59" s="58">
        <f t="shared" si="1"/>
        <v>551814</v>
      </c>
      <c r="F59" s="45"/>
    </row>
    <row r="60" spans="1:6" s="9" customFormat="1" ht="33" x14ac:dyDescent="0.25">
      <c r="A60" s="10">
        <v>45</v>
      </c>
      <c r="B60" s="15" t="s">
        <v>50</v>
      </c>
      <c r="C60" s="12">
        <v>9242910.3030303027</v>
      </c>
      <c r="D60" s="13">
        <v>2000000</v>
      </c>
      <c r="E60" s="58">
        <f t="shared" si="1"/>
        <v>7242910.3030303027</v>
      </c>
      <c r="F60" s="45"/>
    </row>
    <row r="61" spans="1:6" s="9" customFormat="1" ht="49.5" x14ac:dyDescent="0.25">
      <c r="A61" s="10">
        <v>46</v>
      </c>
      <c r="B61" s="15" t="s">
        <v>51</v>
      </c>
      <c r="C61" s="12">
        <v>13626293.333333334</v>
      </c>
      <c r="D61" s="13">
        <v>700000</v>
      </c>
      <c r="E61" s="58">
        <f t="shared" si="1"/>
        <v>12926293.333333334</v>
      </c>
      <c r="F61" s="45"/>
    </row>
    <row r="62" spans="1:6" s="9" customFormat="1" ht="49.5" x14ac:dyDescent="0.25">
      <c r="A62" s="10">
        <v>47</v>
      </c>
      <c r="B62" s="16" t="s">
        <v>52</v>
      </c>
      <c r="C62" s="12">
        <v>8475612.7272727266</v>
      </c>
      <c r="D62" s="13">
        <v>3200000</v>
      </c>
      <c r="E62" s="58">
        <f t="shared" si="1"/>
        <v>5275612.7272727266</v>
      </c>
      <c r="F62" s="45"/>
    </row>
    <row r="63" spans="1:6" s="9" customFormat="1" ht="33" x14ac:dyDescent="0.25">
      <c r="A63" s="10">
        <v>48</v>
      </c>
      <c r="B63" s="16" t="s">
        <v>53</v>
      </c>
      <c r="C63" s="12">
        <v>11227036.969696969</v>
      </c>
      <c r="D63" s="13">
        <v>4000000</v>
      </c>
      <c r="E63" s="58">
        <f t="shared" si="1"/>
        <v>7227036.9696969688</v>
      </c>
      <c r="F63" s="45"/>
    </row>
    <row r="64" spans="1:6" s="9" customFormat="1" x14ac:dyDescent="0.25">
      <c r="A64" s="10">
        <v>49</v>
      </c>
      <c r="B64" s="11" t="s">
        <v>54</v>
      </c>
      <c r="C64" s="12">
        <v>2532824.8484848482</v>
      </c>
      <c r="D64" s="13">
        <v>1900000</v>
      </c>
      <c r="E64" s="58">
        <f t="shared" si="1"/>
        <v>632824.84848484816</v>
      </c>
      <c r="F64" s="45"/>
    </row>
    <row r="65" spans="1:6" s="9" customFormat="1" x14ac:dyDescent="0.25">
      <c r="A65" s="10">
        <v>50</v>
      </c>
      <c r="B65" s="11" t="s">
        <v>55</v>
      </c>
      <c r="C65" s="12">
        <v>3368637.5757575757</v>
      </c>
      <c r="D65" s="13">
        <v>2400000</v>
      </c>
      <c r="E65" s="58">
        <f t="shared" si="1"/>
        <v>968637.57575757569</v>
      </c>
      <c r="F65" s="45"/>
    </row>
    <row r="66" spans="1:6" s="9" customFormat="1" x14ac:dyDescent="0.25">
      <c r="A66" s="10">
        <v>51</v>
      </c>
      <c r="B66" s="11" t="s">
        <v>56</v>
      </c>
      <c r="C66" s="12">
        <v>6610450</v>
      </c>
      <c r="D66" s="13">
        <v>3200000</v>
      </c>
      <c r="E66" s="58">
        <f t="shared" si="1"/>
        <v>3410450</v>
      </c>
      <c r="F66" s="45"/>
    </row>
    <row r="67" spans="1:6" s="9" customFormat="1" x14ac:dyDescent="0.25">
      <c r="A67" s="147" t="s">
        <v>57</v>
      </c>
      <c r="B67" s="148"/>
      <c r="C67" s="148"/>
      <c r="D67" s="149"/>
      <c r="E67" s="59">
        <f>SUM(D68:D83)</f>
        <v>16970000</v>
      </c>
      <c r="F67" s="48"/>
    </row>
    <row r="68" spans="1:6" s="9" customFormat="1" ht="49.5" x14ac:dyDescent="0.25">
      <c r="A68" s="10">
        <v>52</v>
      </c>
      <c r="B68" s="17" t="s">
        <v>58</v>
      </c>
      <c r="C68" s="12">
        <v>2840926.6666666665</v>
      </c>
      <c r="D68" s="13">
        <v>2800000</v>
      </c>
      <c r="E68" s="58">
        <f t="shared" si="1"/>
        <v>40926.666666666511</v>
      </c>
      <c r="F68" s="45"/>
    </row>
    <row r="69" spans="1:6" s="9" customFormat="1" ht="99" x14ac:dyDescent="0.25">
      <c r="A69" s="14">
        <v>53</v>
      </c>
      <c r="B69" s="17" t="s">
        <v>59</v>
      </c>
      <c r="C69" s="12">
        <v>5015849.9999999991</v>
      </c>
      <c r="D69" s="13">
        <v>3200000</v>
      </c>
      <c r="E69" s="58">
        <f t="shared" si="1"/>
        <v>1815849.9999999991</v>
      </c>
      <c r="F69" s="45"/>
    </row>
    <row r="70" spans="1:6" s="9" customFormat="1" ht="33" x14ac:dyDescent="0.25">
      <c r="A70" s="10">
        <v>54</v>
      </c>
      <c r="B70" s="18" t="s">
        <v>60</v>
      </c>
      <c r="C70" s="12">
        <v>1635348.4848484846</v>
      </c>
      <c r="D70" s="13">
        <v>500000</v>
      </c>
      <c r="E70" s="58">
        <f t="shared" si="1"/>
        <v>1135348.4848484846</v>
      </c>
      <c r="F70" s="45"/>
    </row>
    <row r="71" spans="1:6" s="9" customFormat="1" ht="33" x14ac:dyDescent="0.25">
      <c r="A71" s="10">
        <v>55</v>
      </c>
      <c r="B71" s="19" t="s">
        <v>61</v>
      </c>
      <c r="C71" s="12">
        <v>1875728.4848484846</v>
      </c>
      <c r="D71" s="13">
        <v>600000</v>
      </c>
      <c r="E71" s="58">
        <f t="shared" si="1"/>
        <v>1275728.4848484846</v>
      </c>
      <c r="F71" s="45"/>
    </row>
    <row r="72" spans="1:6" s="9" customFormat="1" ht="33" x14ac:dyDescent="0.25">
      <c r="A72" s="14">
        <v>56</v>
      </c>
      <c r="B72" s="19" t="s">
        <v>62</v>
      </c>
      <c r="C72" s="12">
        <v>2661849.6969696968</v>
      </c>
      <c r="D72" s="13">
        <v>900000</v>
      </c>
      <c r="E72" s="58">
        <f t="shared" si="1"/>
        <v>1761849.6969696968</v>
      </c>
      <c r="F72" s="45"/>
    </row>
    <row r="73" spans="1:6" s="9" customFormat="1" ht="33" x14ac:dyDescent="0.25">
      <c r="A73" s="10">
        <v>57</v>
      </c>
      <c r="B73" s="19" t="s">
        <v>63</v>
      </c>
      <c r="C73" s="12">
        <v>3091656.0606060605</v>
      </c>
      <c r="D73" s="13">
        <v>1100000</v>
      </c>
      <c r="E73" s="58">
        <f t="shared" si="1"/>
        <v>1991656.0606060605</v>
      </c>
      <c r="F73" s="45"/>
    </row>
    <row r="74" spans="1:6" s="9" customFormat="1" ht="33" x14ac:dyDescent="0.25">
      <c r="A74" s="10">
        <v>58</v>
      </c>
      <c r="B74" s="18" t="s">
        <v>64</v>
      </c>
      <c r="C74" s="12">
        <v>3826607.272727272</v>
      </c>
      <c r="D74" s="13">
        <v>1300000</v>
      </c>
      <c r="E74" s="58">
        <f t="shared" si="1"/>
        <v>2526607.272727272</v>
      </c>
      <c r="F74" s="45"/>
    </row>
    <row r="75" spans="1:6" s="9" customFormat="1" ht="33" x14ac:dyDescent="0.25">
      <c r="A75" s="14">
        <v>59</v>
      </c>
      <c r="B75" s="18" t="s">
        <v>65</v>
      </c>
      <c r="C75" s="12">
        <v>4801469.6969696963</v>
      </c>
      <c r="D75" s="13">
        <v>1500000</v>
      </c>
      <c r="E75" s="58">
        <f t="shared" si="1"/>
        <v>3301469.6969696963</v>
      </c>
      <c r="F75" s="45"/>
    </row>
    <row r="76" spans="1:6" s="9" customFormat="1" ht="33" x14ac:dyDescent="0.25">
      <c r="A76" s="10">
        <v>60</v>
      </c>
      <c r="B76" s="18" t="s">
        <v>66</v>
      </c>
      <c r="C76" s="12">
        <v>5626175.7575757578</v>
      </c>
      <c r="D76" s="13">
        <v>1800000</v>
      </c>
      <c r="E76" s="58">
        <f t="shared" si="1"/>
        <v>3826175.7575757578</v>
      </c>
      <c r="F76" s="45"/>
    </row>
    <row r="77" spans="1:6" s="9" customFormat="1" ht="33" x14ac:dyDescent="0.25">
      <c r="A77" s="10">
        <v>61</v>
      </c>
      <c r="B77" s="20" t="s">
        <v>67</v>
      </c>
      <c r="C77" s="12">
        <v>476540.90909090912</v>
      </c>
      <c r="D77" s="13">
        <v>80000</v>
      </c>
      <c r="E77" s="58">
        <f t="shared" si="1"/>
        <v>396540.90909090912</v>
      </c>
      <c r="F77" s="45"/>
    </row>
    <row r="78" spans="1:6" s="9" customFormat="1" x14ac:dyDescent="0.25">
      <c r="A78" s="14">
        <v>62</v>
      </c>
      <c r="B78" s="20" t="s">
        <v>68</v>
      </c>
      <c r="C78" s="12">
        <v>385307.57575757575</v>
      </c>
      <c r="D78" s="13">
        <v>80000</v>
      </c>
      <c r="E78" s="58">
        <f t="shared" si="1"/>
        <v>305307.57575757575</v>
      </c>
      <c r="F78" s="45"/>
    </row>
    <row r="79" spans="1:6" s="9" customFormat="1" ht="33" x14ac:dyDescent="0.25">
      <c r="A79" s="10">
        <v>63</v>
      </c>
      <c r="B79" s="20" t="s">
        <v>69</v>
      </c>
      <c r="C79" s="12">
        <v>345640.90909090912</v>
      </c>
      <c r="D79" s="13">
        <v>80000</v>
      </c>
      <c r="E79" s="58">
        <f t="shared" si="1"/>
        <v>265640.90909090912</v>
      </c>
      <c r="F79" s="45"/>
    </row>
    <row r="80" spans="1:6" s="9" customFormat="1" ht="33" x14ac:dyDescent="0.25">
      <c r="A80" s="10">
        <v>64</v>
      </c>
      <c r="B80" s="20" t="s">
        <v>70</v>
      </c>
      <c r="C80" s="12">
        <v>345640.90909090912</v>
      </c>
      <c r="D80" s="13">
        <v>80000</v>
      </c>
      <c r="E80" s="58">
        <f t="shared" si="1"/>
        <v>265640.90909090912</v>
      </c>
      <c r="F80" s="45"/>
    </row>
    <row r="81" spans="1:6" s="9" customFormat="1" x14ac:dyDescent="0.25">
      <c r="A81" s="14">
        <v>65</v>
      </c>
      <c r="B81" s="20" t="s">
        <v>71</v>
      </c>
      <c r="C81" s="12">
        <v>1967466.6666666667</v>
      </c>
      <c r="D81" s="13">
        <v>850000</v>
      </c>
      <c r="E81" s="58">
        <f t="shared" si="1"/>
        <v>1117466.6666666667</v>
      </c>
      <c r="F81" s="45"/>
    </row>
    <row r="82" spans="1:6" s="9" customFormat="1" x14ac:dyDescent="0.25">
      <c r="A82" s="10">
        <v>66</v>
      </c>
      <c r="B82" s="11" t="s">
        <v>72</v>
      </c>
      <c r="C82" s="12">
        <v>2356200</v>
      </c>
      <c r="D82" s="13">
        <v>900000</v>
      </c>
      <c r="E82" s="58">
        <f t="shared" si="1"/>
        <v>1456200</v>
      </c>
      <c r="F82" s="45"/>
    </row>
    <row r="83" spans="1:6" s="9" customFormat="1" x14ac:dyDescent="0.25">
      <c r="A83" s="10">
        <v>67</v>
      </c>
      <c r="B83" s="11" t="s">
        <v>73</v>
      </c>
      <c r="C83" s="12">
        <v>4284000</v>
      </c>
      <c r="D83" s="13">
        <v>1200000</v>
      </c>
      <c r="E83" s="58">
        <f t="shared" si="1"/>
        <v>3084000</v>
      </c>
      <c r="F83" s="45"/>
    </row>
    <row r="84" spans="1:6" s="9" customFormat="1" x14ac:dyDescent="0.25">
      <c r="A84" s="150" t="s">
        <v>74</v>
      </c>
      <c r="B84" s="151"/>
      <c r="C84" s="152"/>
      <c r="D84" s="21">
        <f>SUM(D14:D83)</f>
        <v>80224729</v>
      </c>
      <c r="E84" s="60">
        <f>+E13+E27+E41+E67</f>
        <v>80224729</v>
      </c>
      <c r="F84" s="50"/>
    </row>
    <row r="85" spans="1:6" s="9" customFormat="1" x14ac:dyDescent="0.25">
      <c r="A85" s="153"/>
      <c r="B85" s="153"/>
      <c r="C85" s="22"/>
      <c r="D85" s="23"/>
      <c r="E85" s="61"/>
      <c r="F85" s="46"/>
    </row>
    <row r="86" spans="1:6" s="9" customFormat="1" x14ac:dyDescent="0.25">
      <c r="A86" s="24"/>
      <c r="B86" s="25"/>
      <c r="C86" s="26"/>
      <c r="D86" s="27"/>
      <c r="E86" s="62"/>
      <c r="F86" s="27"/>
    </row>
    <row r="87" spans="1:6" s="9" customFormat="1" ht="28.5" x14ac:dyDescent="0.25">
      <c r="A87" s="138" t="s">
        <v>75</v>
      </c>
      <c r="B87" s="139"/>
      <c r="C87" s="8" t="s">
        <v>2</v>
      </c>
      <c r="D87" s="8" t="s">
        <v>284</v>
      </c>
      <c r="E87" s="56" t="s">
        <v>293</v>
      </c>
      <c r="F87" s="8" t="s">
        <v>287</v>
      </c>
    </row>
    <row r="88" spans="1:6" s="9" customFormat="1" x14ac:dyDescent="0.25">
      <c r="A88" s="143" t="s">
        <v>76</v>
      </c>
      <c r="B88" s="143"/>
      <c r="C88" s="143"/>
      <c r="D88" s="143"/>
      <c r="E88" s="59">
        <f>SUM(D89:D137)</f>
        <v>146334233</v>
      </c>
      <c r="F88" s="48"/>
    </row>
    <row r="89" spans="1:6" s="9" customFormat="1" x14ac:dyDescent="0.25">
      <c r="A89" s="10">
        <v>68</v>
      </c>
      <c r="B89" s="11" t="s">
        <v>77</v>
      </c>
      <c r="C89" s="12">
        <v>313186.36363636359</v>
      </c>
      <c r="D89" s="41">
        <v>313186</v>
      </c>
      <c r="E89" s="58">
        <f t="shared" ref="E89:E152" si="2">+C89-D89</f>
        <v>0.36363636358873919</v>
      </c>
      <c r="F89" s="45"/>
    </row>
    <row r="90" spans="1:6" s="9" customFormat="1" x14ac:dyDescent="0.25">
      <c r="A90" s="10">
        <v>69</v>
      </c>
      <c r="B90" s="11" t="s">
        <v>78</v>
      </c>
      <c r="C90" s="12">
        <v>367277.27272727271</v>
      </c>
      <c r="D90" s="41">
        <v>346182</v>
      </c>
      <c r="E90" s="58">
        <f t="shared" si="2"/>
        <v>21095.272727272706</v>
      </c>
      <c r="F90" s="45"/>
    </row>
    <row r="91" spans="1:6" s="9" customFormat="1" x14ac:dyDescent="0.25">
      <c r="A91" s="10">
        <v>70</v>
      </c>
      <c r="B91" s="11" t="s">
        <v>79</v>
      </c>
      <c r="C91" s="12">
        <v>604556.06060606055</v>
      </c>
      <c r="D91" s="41">
        <v>500000</v>
      </c>
      <c r="E91" s="58">
        <f t="shared" si="2"/>
        <v>104556.06060606055</v>
      </c>
      <c r="F91" s="47"/>
    </row>
    <row r="92" spans="1:6" s="9" customFormat="1" x14ac:dyDescent="0.25">
      <c r="A92" s="10">
        <v>71</v>
      </c>
      <c r="B92" s="11" t="s">
        <v>80</v>
      </c>
      <c r="C92" s="12">
        <v>435972.72727272724</v>
      </c>
      <c r="D92" s="41">
        <v>420000</v>
      </c>
      <c r="E92" s="58">
        <f t="shared" si="2"/>
        <v>15972.727272727236</v>
      </c>
      <c r="F92" s="47"/>
    </row>
    <row r="93" spans="1:6" s="9" customFormat="1" x14ac:dyDescent="0.25">
      <c r="A93" s="10">
        <v>72</v>
      </c>
      <c r="B93" s="11" t="s">
        <v>81</v>
      </c>
      <c r="C93" s="12">
        <v>352853.03030303027</v>
      </c>
      <c r="D93" s="41">
        <v>200000</v>
      </c>
      <c r="E93" s="58">
        <f t="shared" si="2"/>
        <v>152853.03030303027</v>
      </c>
      <c r="F93" s="47"/>
    </row>
    <row r="94" spans="1:6" s="9" customFormat="1" x14ac:dyDescent="0.25">
      <c r="A94" s="10">
        <v>73</v>
      </c>
      <c r="B94" s="11" t="s">
        <v>82</v>
      </c>
      <c r="C94" s="12">
        <v>424072.72727272724</v>
      </c>
      <c r="D94" s="41">
        <v>360000</v>
      </c>
      <c r="E94" s="58">
        <f t="shared" si="2"/>
        <v>64072.727272727236</v>
      </c>
      <c r="F94" s="47"/>
    </row>
    <row r="95" spans="1:6" s="9" customFormat="1" x14ac:dyDescent="0.25">
      <c r="A95" s="10">
        <v>74</v>
      </c>
      <c r="B95" s="11" t="s">
        <v>83</v>
      </c>
      <c r="C95" s="12">
        <v>653959.09090909094</v>
      </c>
      <c r="D95" s="41">
        <v>600000</v>
      </c>
      <c r="E95" s="58">
        <f t="shared" si="2"/>
        <v>53959.090909090941</v>
      </c>
      <c r="F95" s="47"/>
    </row>
    <row r="96" spans="1:6" s="9" customFormat="1" x14ac:dyDescent="0.25">
      <c r="A96" s="10">
        <v>75</v>
      </c>
      <c r="B96" s="28" t="s">
        <v>84</v>
      </c>
      <c r="C96" s="12">
        <v>3207410.606060606</v>
      </c>
      <c r="D96" s="41">
        <v>500000</v>
      </c>
      <c r="E96" s="58">
        <f t="shared" si="2"/>
        <v>2707410.606060606</v>
      </c>
      <c r="F96" s="47"/>
    </row>
    <row r="97" spans="1:6" s="9" customFormat="1" x14ac:dyDescent="0.25">
      <c r="A97" s="10">
        <v>76</v>
      </c>
      <c r="B97" s="28" t="s">
        <v>85</v>
      </c>
      <c r="C97" s="12">
        <v>3906625.7575757578</v>
      </c>
      <c r="D97" s="41">
        <v>800000</v>
      </c>
      <c r="E97" s="58">
        <f t="shared" si="2"/>
        <v>3106625.7575757578</v>
      </c>
      <c r="F97" s="45"/>
    </row>
    <row r="98" spans="1:6" s="9" customFormat="1" x14ac:dyDescent="0.25">
      <c r="A98" s="10">
        <v>77</v>
      </c>
      <c r="B98" s="28" t="s">
        <v>86</v>
      </c>
      <c r="C98" s="12">
        <v>3798443.9393939395</v>
      </c>
      <c r="D98" s="41">
        <v>1350000</v>
      </c>
      <c r="E98" s="58">
        <f t="shared" si="2"/>
        <v>2448443.9393939395</v>
      </c>
      <c r="F98" s="45"/>
    </row>
    <row r="99" spans="1:6" s="9" customFormat="1" x14ac:dyDescent="0.25">
      <c r="A99" s="10">
        <v>78</v>
      </c>
      <c r="B99" s="11" t="s">
        <v>87</v>
      </c>
      <c r="C99" s="12">
        <v>3838110.606060606</v>
      </c>
      <c r="D99" s="41">
        <v>1300000</v>
      </c>
      <c r="E99" s="58">
        <f t="shared" si="2"/>
        <v>2538110.606060606</v>
      </c>
      <c r="F99" s="45"/>
    </row>
    <row r="100" spans="1:6" s="9" customFormat="1" x14ac:dyDescent="0.25">
      <c r="A100" s="10">
        <v>79</v>
      </c>
      <c r="B100" s="11" t="s">
        <v>88</v>
      </c>
      <c r="C100" s="12">
        <v>4879721.2121212119</v>
      </c>
      <c r="D100" s="41">
        <v>1800000</v>
      </c>
      <c r="E100" s="58">
        <f t="shared" si="2"/>
        <v>3079721.2121212119</v>
      </c>
      <c r="F100" s="45"/>
    </row>
    <row r="101" spans="1:6" s="9" customFormat="1" x14ac:dyDescent="0.25">
      <c r="A101" s="10">
        <v>80</v>
      </c>
      <c r="B101" s="11" t="s">
        <v>89</v>
      </c>
      <c r="C101" s="12">
        <v>4973334.5454545459</v>
      </c>
      <c r="D101" s="41">
        <v>1800000</v>
      </c>
      <c r="E101" s="58">
        <f t="shared" si="2"/>
        <v>3173334.5454545459</v>
      </c>
      <c r="F101" s="45"/>
    </row>
    <row r="102" spans="1:6" s="9" customFormat="1" x14ac:dyDescent="0.25">
      <c r="A102" s="10">
        <v>81</v>
      </c>
      <c r="B102" s="11" t="s">
        <v>90</v>
      </c>
      <c r="C102" s="12">
        <v>5959015.1515151514</v>
      </c>
      <c r="D102" s="41">
        <v>3600000</v>
      </c>
      <c r="E102" s="58">
        <f t="shared" si="2"/>
        <v>2359015.1515151514</v>
      </c>
      <c r="F102" s="45"/>
    </row>
    <row r="103" spans="1:6" s="9" customFormat="1" x14ac:dyDescent="0.25">
      <c r="A103" s="10">
        <v>82</v>
      </c>
      <c r="B103" s="11" t="s">
        <v>91</v>
      </c>
      <c r="C103" s="12">
        <v>7170651.5151515156</v>
      </c>
      <c r="D103" s="41">
        <v>4800000</v>
      </c>
      <c r="E103" s="58">
        <f t="shared" si="2"/>
        <v>2370651.5151515156</v>
      </c>
      <c r="F103" s="45"/>
    </row>
    <row r="104" spans="1:6" s="9" customFormat="1" x14ac:dyDescent="0.25">
      <c r="A104" s="10">
        <v>83</v>
      </c>
      <c r="B104" s="11" t="s">
        <v>92</v>
      </c>
      <c r="C104" s="12">
        <v>8185757.5757575752</v>
      </c>
      <c r="D104" s="41">
        <v>6300000</v>
      </c>
      <c r="E104" s="58">
        <f t="shared" si="2"/>
        <v>1885757.5757575752</v>
      </c>
      <c r="F104" s="45"/>
    </row>
    <row r="105" spans="1:6" s="9" customFormat="1" x14ac:dyDescent="0.25">
      <c r="A105" s="10">
        <v>84</v>
      </c>
      <c r="B105" s="11" t="s">
        <v>93</v>
      </c>
      <c r="C105" s="12">
        <v>10201112.727272727</v>
      </c>
      <c r="D105" s="41">
        <v>6345256</v>
      </c>
      <c r="E105" s="58">
        <f t="shared" si="2"/>
        <v>3855856.7272727266</v>
      </c>
      <c r="F105" s="45"/>
    </row>
    <row r="106" spans="1:6" s="9" customFormat="1" x14ac:dyDescent="0.25">
      <c r="A106" s="10">
        <v>85</v>
      </c>
      <c r="B106" s="11" t="s">
        <v>94</v>
      </c>
      <c r="C106" s="12">
        <v>11504775.757575758</v>
      </c>
      <c r="D106" s="41">
        <v>9200000</v>
      </c>
      <c r="E106" s="58">
        <f t="shared" si="2"/>
        <v>2304775.7575757578</v>
      </c>
      <c r="F106" s="45"/>
    </row>
    <row r="107" spans="1:6" s="9" customFormat="1" x14ac:dyDescent="0.25">
      <c r="A107" s="10">
        <v>86</v>
      </c>
      <c r="B107" s="11" t="s">
        <v>95</v>
      </c>
      <c r="C107" s="12">
        <v>13261648.484848484</v>
      </c>
      <c r="D107" s="41">
        <v>10600000</v>
      </c>
      <c r="E107" s="58">
        <f t="shared" si="2"/>
        <v>2661648.4848484844</v>
      </c>
      <c r="F107" s="45"/>
    </row>
    <row r="108" spans="1:6" s="9" customFormat="1" x14ac:dyDescent="0.25">
      <c r="A108" s="10">
        <v>87</v>
      </c>
      <c r="B108" s="11" t="s">
        <v>96</v>
      </c>
      <c r="C108" s="12">
        <v>9154345.4545454532</v>
      </c>
      <c r="D108" s="41">
        <v>9000000</v>
      </c>
      <c r="E108" s="58">
        <f t="shared" si="2"/>
        <v>154345.45454545319</v>
      </c>
      <c r="F108" s="45"/>
    </row>
    <row r="109" spans="1:6" s="9" customFormat="1" x14ac:dyDescent="0.25">
      <c r="A109" s="10">
        <v>88</v>
      </c>
      <c r="B109" s="11" t="s">
        <v>97</v>
      </c>
      <c r="C109" s="12">
        <v>34072945.454545453</v>
      </c>
      <c r="D109" s="41">
        <v>16800000</v>
      </c>
      <c r="E109" s="58">
        <f t="shared" si="2"/>
        <v>17272945.454545453</v>
      </c>
      <c r="F109" s="45"/>
    </row>
    <row r="110" spans="1:6" s="9" customFormat="1" x14ac:dyDescent="0.25">
      <c r="A110" s="10">
        <v>89</v>
      </c>
      <c r="B110" s="11" t="s">
        <v>98</v>
      </c>
      <c r="C110" s="12">
        <v>38615860.606060602</v>
      </c>
      <c r="D110" s="41">
        <v>20000000</v>
      </c>
      <c r="E110" s="58">
        <f t="shared" si="2"/>
        <v>18615860.606060602</v>
      </c>
      <c r="F110" s="45"/>
    </row>
    <row r="111" spans="1:6" s="9" customFormat="1" x14ac:dyDescent="0.25">
      <c r="A111" s="10">
        <v>90</v>
      </c>
      <c r="B111" s="11" t="s">
        <v>99</v>
      </c>
      <c r="C111" s="12">
        <v>1153398.4848484849</v>
      </c>
      <c r="D111" s="41">
        <v>150272</v>
      </c>
      <c r="E111" s="58">
        <f t="shared" si="2"/>
        <v>1003126.4848484849</v>
      </c>
      <c r="F111" s="45"/>
    </row>
    <row r="112" spans="1:6" s="9" customFormat="1" x14ac:dyDescent="0.25">
      <c r="A112" s="10">
        <v>91</v>
      </c>
      <c r="B112" s="11" t="s">
        <v>100</v>
      </c>
      <c r="C112" s="12">
        <v>1507910.303030303</v>
      </c>
      <c r="D112" s="41">
        <v>250000</v>
      </c>
      <c r="E112" s="58">
        <f t="shared" si="2"/>
        <v>1257910.303030303</v>
      </c>
      <c r="F112" s="45"/>
    </row>
    <row r="113" spans="1:6" s="9" customFormat="1" x14ac:dyDescent="0.25">
      <c r="A113" s="10">
        <v>92</v>
      </c>
      <c r="B113" s="15" t="s">
        <v>101</v>
      </c>
      <c r="C113" s="12">
        <v>1757413.6363636365</v>
      </c>
      <c r="D113" s="41">
        <v>240000</v>
      </c>
      <c r="E113" s="58">
        <f t="shared" si="2"/>
        <v>1517413.6363636365</v>
      </c>
      <c r="F113" s="45"/>
    </row>
    <row r="114" spans="1:6" s="9" customFormat="1" ht="33" x14ac:dyDescent="0.25">
      <c r="A114" s="10">
        <v>93</v>
      </c>
      <c r="B114" s="11" t="s">
        <v>102</v>
      </c>
      <c r="C114" s="12">
        <v>3109794.5454545454</v>
      </c>
      <c r="D114" s="13">
        <v>695746</v>
      </c>
      <c r="E114" s="58">
        <f t="shared" si="2"/>
        <v>2414048.5454545454</v>
      </c>
      <c r="F114" s="45"/>
    </row>
    <row r="115" spans="1:6" s="9" customFormat="1" ht="33" x14ac:dyDescent="0.25">
      <c r="A115" s="10">
        <v>94</v>
      </c>
      <c r="B115" s="15" t="s">
        <v>103</v>
      </c>
      <c r="C115" s="12">
        <v>4901213.333333333</v>
      </c>
      <c r="D115" s="13">
        <v>350000</v>
      </c>
      <c r="E115" s="58">
        <f t="shared" si="2"/>
        <v>4551213.333333333</v>
      </c>
      <c r="F115" s="45"/>
    </row>
    <row r="116" spans="1:6" s="9" customFormat="1" x14ac:dyDescent="0.25">
      <c r="A116" s="10">
        <v>95</v>
      </c>
      <c r="B116" s="11" t="s">
        <v>104</v>
      </c>
      <c r="C116" s="12">
        <v>7524045.4545454541</v>
      </c>
      <c r="D116" s="13">
        <v>1300000</v>
      </c>
      <c r="E116" s="58">
        <f t="shared" si="2"/>
        <v>6224045.4545454541</v>
      </c>
      <c r="F116" s="45"/>
    </row>
    <row r="117" spans="1:6" s="9" customFormat="1" x14ac:dyDescent="0.25">
      <c r="A117" s="10">
        <v>96</v>
      </c>
      <c r="B117" s="11" t="s">
        <v>105</v>
      </c>
      <c r="C117" s="12">
        <v>11484581.818181818</v>
      </c>
      <c r="D117" s="13">
        <v>2800000</v>
      </c>
      <c r="E117" s="58">
        <f t="shared" si="2"/>
        <v>8684581.8181818184</v>
      </c>
      <c r="F117" s="45"/>
    </row>
    <row r="118" spans="1:6" s="9" customFormat="1" x14ac:dyDescent="0.25">
      <c r="A118" s="10">
        <v>97</v>
      </c>
      <c r="B118" s="11" t="s">
        <v>106</v>
      </c>
      <c r="C118" s="12">
        <v>13658279.090909088</v>
      </c>
      <c r="D118" s="13">
        <v>3200000</v>
      </c>
      <c r="E118" s="58">
        <f t="shared" si="2"/>
        <v>10458279.090909088</v>
      </c>
      <c r="F118" s="45"/>
    </row>
    <row r="119" spans="1:6" s="9" customFormat="1" x14ac:dyDescent="0.25">
      <c r="A119" s="10">
        <v>98</v>
      </c>
      <c r="B119" s="11" t="s">
        <v>107</v>
      </c>
      <c r="C119" s="12">
        <v>16356946.666666666</v>
      </c>
      <c r="D119" s="13">
        <v>3500000</v>
      </c>
      <c r="E119" s="58">
        <f t="shared" si="2"/>
        <v>12856946.666666666</v>
      </c>
      <c r="F119" s="45"/>
    </row>
    <row r="120" spans="1:6" s="9" customFormat="1" x14ac:dyDescent="0.25">
      <c r="A120" s="10">
        <v>99</v>
      </c>
      <c r="B120" s="11" t="s">
        <v>108</v>
      </c>
      <c r="C120" s="12">
        <v>21067327.272727273</v>
      </c>
      <c r="D120" s="13">
        <v>4200000</v>
      </c>
      <c r="E120" s="58">
        <f t="shared" si="2"/>
        <v>16867327.272727273</v>
      </c>
      <c r="F120" s="45"/>
    </row>
    <row r="121" spans="1:6" s="9" customFormat="1" ht="33" x14ac:dyDescent="0.25">
      <c r="A121" s="10">
        <v>100</v>
      </c>
      <c r="B121" s="11" t="s">
        <v>109</v>
      </c>
      <c r="C121" s="12">
        <v>1660050</v>
      </c>
      <c r="D121" s="13">
        <v>1000000</v>
      </c>
      <c r="E121" s="58">
        <f t="shared" si="2"/>
        <v>660050</v>
      </c>
      <c r="F121" s="45"/>
    </row>
    <row r="122" spans="1:6" s="9" customFormat="1" ht="33" x14ac:dyDescent="0.25">
      <c r="A122" s="10">
        <v>101</v>
      </c>
      <c r="B122" s="15" t="s">
        <v>110</v>
      </c>
      <c r="C122" s="12">
        <v>12028916.666666666</v>
      </c>
      <c r="D122" s="13">
        <v>10000000</v>
      </c>
      <c r="E122" s="58">
        <f t="shared" si="2"/>
        <v>2028916.666666666</v>
      </c>
      <c r="F122" s="45"/>
    </row>
    <row r="123" spans="1:6" s="9" customFormat="1" ht="33" x14ac:dyDescent="0.25">
      <c r="A123" s="10">
        <v>102</v>
      </c>
      <c r="B123" s="11" t="s">
        <v>111</v>
      </c>
      <c r="C123" s="12">
        <v>21723630.303030301</v>
      </c>
      <c r="D123" s="13">
        <v>20000000</v>
      </c>
      <c r="E123" s="58">
        <f t="shared" si="2"/>
        <v>1723630.3030303009</v>
      </c>
      <c r="F123" s="45"/>
    </row>
    <row r="124" spans="1:6" s="9" customFormat="1" x14ac:dyDescent="0.25">
      <c r="A124" s="10">
        <v>103</v>
      </c>
      <c r="B124" s="11" t="s">
        <v>112</v>
      </c>
      <c r="C124" s="12">
        <v>43327.539393939391</v>
      </c>
      <c r="D124" s="13">
        <v>22975</v>
      </c>
      <c r="E124" s="58">
        <f t="shared" si="2"/>
        <v>20352.539393939391</v>
      </c>
      <c r="F124" s="45"/>
    </row>
    <row r="125" spans="1:6" s="9" customFormat="1" ht="33" x14ac:dyDescent="0.25">
      <c r="A125" s="10">
        <v>104</v>
      </c>
      <c r="B125" s="11" t="s">
        <v>113</v>
      </c>
      <c r="C125" s="12">
        <v>935231.81818181823</v>
      </c>
      <c r="D125" s="13">
        <v>369416</v>
      </c>
      <c r="E125" s="58">
        <f t="shared" si="2"/>
        <v>565815.81818181823</v>
      </c>
      <c r="F125" s="45"/>
    </row>
    <row r="126" spans="1:6" s="9" customFormat="1" ht="33" x14ac:dyDescent="0.25">
      <c r="A126" s="10">
        <v>105</v>
      </c>
      <c r="B126" s="11" t="s">
        <v>114</v>
      </c>
      <c r="C126" s="12">
        <v>1116696</v>
      </c>
      <c r="D126" s="13">
        <v>250000</v>
      </c>
      <c r="E126" s="58">
        <f t="shared" si="2"/>
        <v>866696</v>
      </c>
      <c r="F126" s="45"/>
    </row>
    <row r="127" spans="1:6" s="9" customFormat="1" ht="33" x14ac:dyDescent="0.25">
      <c r="A127" s="10">
        <v>106</v>
      </c>
      <c r="B127" s="11" t="s">
        <v>115</v>
      </c>
      <c r="C127" s="12">
        <v>102592.42424242424</v>
      </c>
      <c r="D127" s="13">
        <v>89250</v>
      </c>
      <c r="E127" s="58">
        <f t="shared" si="2"/>
        <v>13342.42424242424</v>
      </c>
      <c r="F127" s="45"/>
    </row>
    <row r="128" spans="1:6" s="9" customFormat="1" x14ac:dyDescent="0.25">
      <c r="A128" s="10">
        <v>107</v>
      </c>
      <c r="B128" s="11" t="s">
        <v>116</v>
      </c>
      <c r="C128" s="12">
        <v>46247.727272727272</v>
      </c>
      <c r="D128" s="13">
        <v>6462</v>
      </c>
      <c r="E128" s="58">
        <f t="shared" si="2"/>
        <v>39785.727272727272</v>
      </c>
      <c r="F128" s="45"/>
    </row>
    <row r="129" spans="1:6" s="9" customFormat="1" x14ac:dyDescent="0.25">
      <c r="A129" s="10">
        <v>108</v>
      </c>
      <c r="B129" s="11" t="s">
        <v>117</v>
      </c>
      <c r="C129" s="12">
        <v>178860.60606060605</v>
      </c>
      <c r="D129" s="13">
        <v>150000</v>
      </c>
      <c r="E129" s="58">
        <f t="shared" si="2"/>
        <v>28860.606060606049</v>
      </c>
      <c r="F129" s="45"/>
    </row>
    <row r="130" spans="1:6" s="9" customFormat="1" x14ac:dyDescent="0.25">
      <c r="A130" s="10">
        <v>109</v>
      </c>
      <c r="B130" s="11" t="s">
        <v>118</v>
      </c>
      <c r="C130" s="12">
        <v>60491.666666666664</v>
      </c>
      <c r="D130" s="13">
        <v>25015</v>
      </c>
      <c r="E130" s="58">
        <f t="shared" si="2"/>
        <v>35476.666666666664</v>
      </c>
      <c r="F130" s="45"/>
    </row>
    <row r="131" spans="1:6" s="9" customFormat="1" ht="33" x14ac:dyDescent="0.25">
      <c r="A131" s="10">
        <v>110</v>
      </c>
      <c r="B131" s="11" t="s">
        <v>119</v>
      </c>
      <c r="C131" s="12">
        <v>458510.60606060602</v>
      </c>
      <c r="D131" s="13">
        <v>434511</v>
      </c>
      <c r="E131" s="58">
        <f t="shared" si="2"/>
        <v>23999.60606060602</v>
      </c>
      <c r="F131" s="45"/>
    </row>
    <row r="132" spans="1:6" s="9" customFormat="1" x14ac:dyDescent="0.25">
      <c r="A132" s="10">
        <v>111</v>
      </c>
      <c r="B132" s="11" t="s">
        <v>120</v>
      </c>
      <c r="C132" s="12">
        <v>80180.757575757569</v>
      </c>
      <c r="D132" s="13">
        <v>48261</v>
      </c>
      <c r="E132" s="58">
        <f t="shared" si="2"/>
        <v>31919.757575757569</v>
      </c>
      <c r="F132" s="45"/>
    </row>
    <row r="133" spans="1:6" s="9" customFormat="1" x14ac:dyDescent="0.25">
      <c r="A133" s="10">
        <v>112</v>
      </c>
      <c r="B133" s="11" t="s">
        <v>121</v>
      </c>
      <c r="C133" s="12">
        <v>27496.212121212116</v>
      </c>
      <c r="D133" s="13">
        <v>23860</v>
      </c>
      <c r="E133" s="58">
        <f t="shared" si="2"/>
        <v>3636.2121212121165</v>
      </c>
      <c r="F133" s="45"/>
    </row>
    <row r="134" spans="1:6" s="9" customFormat="1" x14ac:dyDescent="0.25">
      <c r="A134" s="10">
        <v>113</v>
      </c>
      <c r="B134" s="11" t="s">
        <v>122</v>
      </c>
      <c r="C134" s="12">
        <v>192621.33333333334</v>
      </c>
      <c r="D134" s="13">
        <v>143336</v>
      </c>
      <c r="E134" s="58">
        <f t="shared" si="2"/>
        <v>49285.333333333343</v>
      </c>
      <c r="F134" s="45"/>
    </row>
    <row r="135" spans="1:6" s="9" customFormat="1" x14ac:dyDescent="0.25">
      <c r="A135" s="10">
        <v>114</v>
      </c>
      <c r="B135" s="11" t="s">
        <v>123</v>
      </c>
      <c r="C135" s="12">
        <v>318343.03030303027</v>
      </c>
      <c r="D135" s="13">
        <v>20505</v>
      </c>
      <c r="E135" s="58">
        <f t="shared" si="2"/>
        <v>297838.03030303027</v>
      </c>
      <c r="F135" s="45"/>
    </row>
    <row r="136" spans="1:6" s="9" customFormat="1" x14ac:dyDescent="0.25">
      <c r="A136" s="10">
        <v>115</v>
      </c>
      <c r="B136" s="11" t="s">
        <v>124</v>
      </c>
      <c r="C136" s="12">
        <v>63214.242424242424</v>
      </c>
      <c r="D136" s="13">
        <v>50000</v>
      </c>
      <c r="E136" s="58">
        <f t="shared" si="2"/>
        <v>13214.242424242424</v>
      </c>
      <c r="F136" s="45"/>
    </row>
    <row r="137" spans="1:6" s="9" customFormat="1" x14ac:dyDescent="0.25">
      <c r="A137" s="10">
        <v>116</v>
      </c>
      <c r="B137" s="11" t="s">
        <v>125</v>
      </c>
      <c r="C137" s="12">
        <v>98625.757575757569</v>
      </c>
      <c r="D137" s="13">
        <v>80000</v>
      </c>
      <c r="E137" s="58">
        <f t="shared" si="2"/>
        <v>18625.757575757569</v>
      </c>
      <c r="F137" s="45"/>
    </row>
    <row r="138" spans="1:6" s="9" customFormat="1" x14ac:dyDescent="0.25">
      <c r="A138" s="142" t="s">
        <v>126</v>
      </c>
      <c r="B138" s="142"/>
      <c r="C138" s="142"/>
      <c r="D138" s="142"/>
      <c r="E138" s="59">
        <f>SUM(D139:D156)</f>
        <v>1076529</v>
      </c>
      <c r="F138" s="48"/>
    </row>
    <row r="139" spans="1:6" s="9" customFormat="1" x14ac:dyDescent="0.25">
      <c r="A139" s="14">
        <v>117</v>
      </c>
      <c r="B139" s="15" t="s">
        <v>127</v>
      </c>
      <c r="C139" s="12">
        <v>1284.8033333333301</v>
      </c>
      <c r="D139" s="13">
        <v>425</v>
      </c>
      <c r="E139" s="58">
        <f t="shared" si="2"/>
        <v>859.8033333333301</v>
      </c>
      <c r="F139" s="45"/>
    </row>
    <row r="140" spans="1:6" s="9" customFormat="1" x14ac:dyDescent="0.25">
      <c r="A140" s="14">
        <v>118</v>
      </c>
      <c r="B140" s="15" t="s">
        <v>128</v>
      </c>
      <c r="C140" s="12">
        <v>1567.8790909090906</v>
      </c>
      <c r="D140" s="13">
        <v>825</v>
      </c>
      <c r="E140" s="58">
        <f t="shared" si="2"/>
        <v>742.87909090909056</v>
      </c>
      <c r="F140" s="45"/>
    </row>
    <row r="141" spans="1:6" s="9" customFormat="1" x14ac:dyDescent="0.25">
      <c r="A141" s="14">
        <v>119</v>
      </c>
      <c r="B141" s="15" t="s">
        <v>129</v>
      </c>
      <c r="C141" s="12">
        <v>1274.9227272727273</v>
      </c>
      <c r="D141" s="13">
        <v>263</v>
      </c>
      <c r="E141" s="58">
        <f t="shared" si="2"/>
        <v>1011.9227272727273</v>
      </c>
      <c r="F141" s="45"/>
    </row>
    <row r="142" spans="1:6" s="9" customFormat="1" x14ac:dyDescent="0.25">
      <c r="A142" s="14">
        <v>120</v>
      </c>
      <c r="B142" s="15" t="s">
        <v>130</v>
      </c>
      <c r="C142" s="12">
        <v>1412.8184848484846</v>
      </c>
      <c r="D142" s="13">
        <v>530</v>
      </c>
      <c r="E142" s="58">
        <f t="shared" si="2"/>
        <v>882.81848484848456</v>
      </c>
      <c r="F142" s="45"/>
    </row>
    <row r="143" spans="1:6" s="9" customFormat="1" x14ac:dyDescent="0.25">
      <c r="A143" s="14">
        <v>121</v>
      </c>
      <c r="B143" s="15" t="s">
        <v>131</v>
      </c>
      <c r="C143" s="12">
        <v>1039.8075757575757</v>
      </c>
      <c r="D143" s="13">
        <v>158</v>
      </c>
      <c r="E143" s="58">
        <f t="shared" si="2"/>
        <v>881.80757575757571</v>
      </c>
      <c r="F143" s="45"/>
    </row>
    <row r="144" spans="1:6" s="9" customFormat="1" x14ac:dyDescent="0.25">
      <c r="A144" s="14">
        <v>122</v>
      </c>
      <c r="B144" s="15" t="s">
        <v>132</v>
      </c>
      <c r="C144" s="12">
        <v>1075.9042424242423</v>
      </c>
      <c r="D144" s="13">
        <v>318</v>
      </c>
      <c r="E144" s="58">
        <f t="shared" si="2"/>
        <v>757.90424242424228</v>
      </c>
      <c r="F144" s="45"/>
    </row>
    <row r="145" spans="1:6" s="9" customFormat="1" x14ac:dyDescent="0.25">
      <c r="A145" s="14">
        <v>123</v>
      </c>
      <c r="B145" s="15" t="s">
        <v>133</v>
      </c>
      <c r="C145" s="12">
        <v>836.06515151515157</v>
      </c>
      <c r="D145" s="13">
        <v>79</v>
      </c>
      <c r="E145" s="58">
        <f t="shared" si="2"/>
        <v>757.06515151515157</v>
      </c>
      <c r="F145" s="45"/>
    </row>
    <row r="146" spans="1:6" s="9" customFormat="1" ht="33" x14ac:dyDescent="0.25">
      <c r="A146" s="14">
        <v>124</v>
      </c>
      <c r="B146" s="11" t="s">
        <v>134</v>
      </c>
      <c r="C146" s="12">
        <v>20747.469696969696</v>
      </c>
      <c r="D146" s="13">
        <v>13631</v>
      </c>
      <c r="E146" s="58">
        <f t="shared" si="2"/>
        <v>7116.4696969696961</v>
      </c>
      <c r="F146" s="45"/>
    </row>
    <row r="147" spans="1:6" s="9" customFormat="1" x14ac:dyDescent="0.25">
      <c r="A147" s="14">
        <v>125</v>
      </c>
      <c r="B147" s="11" t="s">
        <v>135</v>
      </c>
      <c r="C147" s="12">
        <v>4562.2436363636361</v>
      </c>
      <c r="D147" s="13">
        <v>1250</v>
      </c>
      <c r="E147" s="58">
        <f t="shared" si="2"/>
        <v>3312.2436363636361</v>
      </c>
      <c r="F147" s="45"/>
    </row>
    <row r="148" spans="1:6" s="9" customFormat="1" x14ac:dyDescent="0.25">
      <c r="A148" s="14">
        <v>126</v>
      </c>
      <c r="B148" s="11" t="s">
        <v>136</v>
      </c>
      <c r="C148" s="12">
        <v>6453.045454545455</v>
      </c>
      <c r="D148" s="13">
        <v>1250</v>
      </c>
      <c r="E148" s="58">
        <f t="shared" si="2"/>
        <v>5203.045454545455</v>
      </c>
      <c r="F148" s="45"/>
    </row>
    <row r="149" spans="1:6" s="9" customFormat="1" x14ac:dyDescent="0.25">
      <c r="A149" s="14">
        <v>127</v>
      </c>
      <c r="B149" s="11" t="s">
        <v>137</v>
      </c>
      <c r="C149" s="12">
        <v>4488.1030303030302</v>
      </c>
      <c r="D149" s="13">
        <v>1800</v>
      </c>
      <c r="E149" s="58">
        <f t="shared" si="2"/>
        <v>2688.1030303030302</v>
      </c>
      <c r="F149" s="45"/>
    </row>
    <row r="150" spans="1:6" s="9" customFormat="1" x14ac:dyDescent="0.25">
      <c r="A150" s="14">
        <v>128</v>
      </c>
      <c r="B150" s="15" t="s">
        <v>138</v>
      </c>
      <c r="C150" s="12">
        <v>405575.0066666666</v>
      </c>
      <c r="D150" s="13">
        <v>360000</v>
      </c>
      <c r="E150" s="58">
        <f t="shared" si="2"/>
        <v>45575.006666666595</v>
      </c>
      <c r="F150" s="45"/>
    </row>
    <row r="151" spans="1:6" s="9" customFormat="1" x14ac:dyDescent="0.25">
      <c r="A151" s="14">
        <v>129</v>
      </c>
      <c r="B151" s="11" t="s">
        <v>139</v>
      </c>
      <c r="C151" s="12">
        <v>69725.345454545444</v>
      </c>
      <c r="D151" s="13">
        <v>50000</v>
      </c>
      <c r="E151" s="58">
        <f t="shared" si="2"/>
        <v>19725.345454545444</v>
      </c>
      <c r="F151" s="45"/>
    </row>
    <row r="152" spans="1:6" s="9" customFormat="1" x14ac:dyDescent="0.25">
      <c r="A152" s="14">
        <v>130</v>
      </c>
      <c r="B152" s="11" t="s">
        <v>140</v>
      </c>
      <c r="C152" s="12">
        <v>11862.136363636362</v>
      </c>
      <c r="D152" s="13">
        <v>10000</v>
      </c>
      <c r="E152" s="58">
        <f t="shared" si="2"/>
        <v>1862.1363636363621</v>
      </c>
      <c r="F152" s="45"/>
    </row>
    <row r="153" spans="1:6" s="9" customFormat="1" x14ac:dyDescent="0.25">
      <c r="A153" s="14">
        <v>131</v>
      </c>
      <c r="B153" s="11" t="s">
        <v>141</v>
      </c>
      <c r="C153" s="12">
        <v>477586.66666666669</v>
      </c>
      <c r="D153" s="13">
        <v>400000</v>
      </c>
      <c r="E153" s="58">
        <f t="shared" ref="E153:E168" si="3">+C153-D153</f>
        <v>77586.666666666686</v>
      </c>
      <c r="F153" s="45"/>
    </row>
    <row r="154" spans="1:6" s="9" customFormat="1" x14ac:dyDescent="0.25">
      <c r="A154" s="14">
        <v>132</v>
      </c>
      <c r="B154" s="15" t="s">
        <v>142</v>
      </c>
      <c r="C154" s="12">
        <v>30260.618181818183</v>
      </c>
      <c r="D154" s="13">
        <v>18000</v>
      </c>
      <c r="E154" s="58">
        <f t="shared" si="3"/>
        <v>12260.618181818183</v>
      </c>
      <c r="F154" s="45"/>
    </row>
    <row r="155" spans="1:6" s="9" customFormat="1" x14ac:dyDescent="0.25">
      <c r="A155" s="14">
        <v>133</v>
      </c>
      <c r="B155" s="11" t="s">
        <v>143</v>
      </c>
      <c r="C155" s="12">
        <v>30260.618181818183</v>
      </c>
      <c r="D155" s="13">
        <v>18000</v>
      </c>
      <c r="E155" s="58">
        <f t="shared" si="3"/>
        <v>12260.618181818183</v>
      </c>
      <c r="F155" s="45"/>
    </row>
    <row r="156" spans="1:6" s="9" customFormat="1" x14ac:dyDescent="0.25">
      <c r="A156" s="14">
        <v>134</v>
      </c>
      <c r="B156" s="11" t="s">
        <v>144</v>
      </c>
      <c r="C156" s="12">
        <v>325814.06666666659</v>
      </c>
      <c r="D156" s="13">
        <v>200000</v>
      </c>
      <c r="E156" s="58">
        <f t="shared" si="3"/>
        <v>125814.06666666659</v>
      </c>
      <c r="F156" s="45"/>
    </row>
    <row r="157" spans="1:6" s="9" customFormat="1" x14ac:dyDescent="0.25">
      <c r="A157" s="143" t="s">
        <v>145</v>
      </c>
      <c r="B157" s="143"/>
      <c r="C157" s="143"/>
      <c r="D157" s="143"/>
      <c r="E157" s="59">
        <f>SUM(D158:D161)</f>
        <v>1040000</v>
      </c>
      <c r="F157" s="48"/>
    </row>
    <row r="158" spans="1:6" s="9" customFormat="1" x14ac:dyDescent="0.25">
      <c r="A158" s="10">
        <v>135</v>
      </c>
      <c r="B158" s="18" t="s">
        <v>146</v>
      </c>
      <c r="C158" s="12">
        <v>624750</v>
      </c>
      <c r="D158" s="13">
        <v>550000</v>
      </c>
      <c r="E158" s="58">
        <f t="shared" si="3"/>
        <v>74750</v>
      </c>
      <c r="F158" s="45"/>
    </row>
    <row r="159" spans="1:6" s="9" customFormat="1" x14ac:dyDescent="0.25">
      <c r="A159" s="10">
        <v>136</v>
      </c>
      <c r="B159" s="19" t="s">
        <v>147</v>
      </c>
      <c r="C159" s="12">
        <v>194366.66666666666</v>
      </c>
      <c r="D159" s="13">
        <v>120000</v>
      </c>
      <c r="E159" s="58">
        <f t="shared" si="3"/>
        <v>74366.666666666657</v>
      </c>
      <c r="F159" s="45"/>
    </row>
    <row r="160" spans="1:6" s="9" customFormat="1" x14ac:dyDescent="0.25">
      <c r="A160" s="10">
        <v>137</v>
      </c>
      <c r="B160" s="19" t="s">
        <v>148</v>
      </c>
      <c r="C160" s="12">
        <v>210233.33333333334</v>
      </c>
      <c r="D160" s="13">
        <v>120000</v>
      </c>
      <c r="E160" s="58">
        <f t="shared" si="3"/>
        <v>90233.333333333343</v>
      </c>
      <c r="F160" s="45"/>
    </row>
    <row r="161" spans="1:6" s="9" customFormat="1" x14ac:dyDescent="0.25">
      <c r="A161" s="10">
        <v>138</v>
      </c>
      <c r="B161" s="19" t="s">
        <v>149</v>
      </c>
      <c r="C161" s="12">
        <v>518731.81818181818</v>
      </c>
      <c r="D161" s="13">
        <v>250000</v>
      </c>
      <c r="E161" s="58">
        <f t="shared" si="3"/>
        <v>268731.81818181818</v>
      </c>
      <c r="F161" s="45"/>
    </row>
    <row r="162" spans="1:6" s="9" customFormat="1" x14ac:dyDescent="0.25">
      <c r="A162" s="142" t="s">
        <v>150</v>
      </c>
      <c r="B162" s="142"/>
      <c r="C162" s="142"/>
      <c r="D162" s="142"/>
      <c r="E162" s="59">
        <f>SUM(D163:D165)</f>
        <v>25500000</v>
      </c>
      <c r="F162" s="48"/>
    </row>
    <row r="163" spans="1:6" s="9" customFormat="1" ht="33" x14ac:dyDescent="0.25">
      <c r="A163" s="10">
        <v>139</v>
      </c>
      <c r="B163" s="11" t="s">
        <v>151</v>
      </c>
      <c r="C163" s="12">
        <v>5408081.2121212119</v>
      </c>
      <c r="D163" s="13">
        <v>3000000</v>
      </c>
      <c r="E163" s="58">
        <f t="shared" si="3"/>
        <v>2408081.2121212119</v>
      </c>
      <c r="F163" s="45"/>
    </row>
    <row r="164" spans="1:6" s="9" customFormat="1" ht="33" x14ac:dyDescent="0.25">
      <c r="A164" s="10">
        <v>140</v>
      </c>
      <c r="B164" s="11" t="s">
        <v>152</v>
      </c>
      <c r="C164" s="12">
        <v>6573776.3636363633</v>
      </c>
      <c r="D164" s="13">
        <v>4500000</v>
      </c>
      <c r="E164" s="58">
        <f t="shared" si="3"/>
        <v>2073776.3636363633</v>
      </c>
      <c r="F164" s="45"/>
    </row>
    <row r="165" spans="1:6" s="9" customFormat="1" ht="33" x14ac:dyDescent="0.25">
      <c r="A165" s="10">
        <v>141</v>
      </c>
      <c r="B165" s="11" t="s">
        <v>153</v>
      </c>
      <c r="C165" s="12">
        <v>21800800</v>
      </c>
      <c r="D165" s="13">
        <v>18000000</v>
      </c>
      <c r="E165" s="58">
        <f t="shared" si="3"/>
        <v>3800800</v>
      </c>
      <c r="F165" s="45"/>
    </row>
    <row r="166" spans="1:6" s="9" customFormat="1" x14ac:dyDescent="0.25">
      <c r="A166" s="142" t="s">
        <v>154</v>
      </c>
      <c r="B166" s="142"/>
      <c r="C166" s="142"/>
      <c r="D166" s="142"/>
      <c r="E166" s="59">
        <f>SUM(D167:D168)</f>
        <v>3600000</v>
      </c>
      <c r="F166" s="48"/>
    </row>
    <row r="167" spans="1:6" s="9" customFormat="1" ht="33" x14ac:dyDescent="0.25">
      <c r="A167" s="10">
        <v>142</v>
      </c>
      <c r="B167" s="11" t="s">
        <v>155</v>
      </c>
      <c r="C167" s="12">
        <v>3010916.3636363633</v>
      </c>
      <c r="D167" s="13">
        <v>1400000</v>
      </c>
      <c r="E167" s="58">
        <f t="shared" si="3"/>
        <v>1610916.3636363633</v>
      </c>
      <c r="F167" s="45"/>
    </row>
    <row r="168" spans="1:6" s="9" customFormat="1" ht="33" x14ac:dyDescent="0.25">
      <c r="A168" s="10">
        <v>143</v>
      </c>
      <c r="B168" s="11" t="s">
        <v>156</v>
      </c>
      <c r="C168" s="12">
        <v>4182128.7878787876</v>
      </c>
      <c r="D168" s="13">
        <v>2200000</v>
      </c>
      <c r="E168" s="58">
        <f t="shared" si="3"/>
        <v>1982128.7878787876</v>
      </c>
      <c r="F168" s="45"/>
    </row>
    <row r="169" spans="1:6" s="9" customFormat="1" x14ac:dyDescent="0.25">
      <c r="A169" s="137" t="s">
        <v>157</v>
      </c>
      <c r="B169" s="137"/>
      <c r="C169" s="137"/>
      <c r="D169" s="21">
        <f>SUM(D89:D168)</f>
        <v>177550762</v>
      </c>
      <c r="E169" s="60">
        <f>+E88+E138+E157+E162+E166</f>
        <v>177550762</v>
      </c>
      <c r="F169" s="50"/>
    </row>
    <row r="170" spans="1:6" s="9" customFormat="1" x14ac:dyDescent="0.25">
      <c r="A170" s="24"/>
      <c r="B170" s="25"/>
      <c r="C170" s="26"/>
      <c r="D170" s="27"/>
      <c r="E170" s="62"/>
      <c r="F170" s="27"/>
    </row>
    <row r="171" spans="1:6" s="9" customFormat="1" x14ac:dyDescent="0.25">
      <c r="A171" s="24"/>
      <c r="B171" s="25"/>
      <c r="C171" s="26"/>
      <c r="D171" s="27"/>
      <c r="E171" s="62"/>
      <c r="F171" s="27"/>
    </row>
    <row r="172" spans="1:6" s="9" customFormat="1" ht="28.5" x14ac:dyDescent="0.25">
      <c r="A172" s="138" t="s">
        <v>158</v>
      </c>
      <c r="B172" s="139"/>
      <c r="C172" s="8" t="s">
        <v>2</v>
      </c>
      <c r="D172" s="8" t="s">
        <v>284</v>
      </c>
      <c r="E172" s="56" t="s">
        <v>293</v>
      </c>
      <c r="F172" s="8" t="s">
        <v>287</v>
      </c>
    </row>
    <row r="173" spans="1:6" s="9" customFormat="1" x14ac:dyDescent="0.25">
      <c r="A173" s="140" t="s">
        <v>159</v>
      </c>
      <c r="B173" s="140"/>
      <c r="C173" s="140"/>
      <c r="D173" s="140"/>
      <c r="E173" s="59">
        <f>SUM(D174:D191)</f>
        <v>4115800</v>
      </c>
      <c r="F173" s="48"/>
    </row>
    <row r="174" spans="1:6" s="9" customFormat="1" ht="66" x14ac:dyDescent="0.25">
      <c r="A174" s="14">
        <v>144</v>
      </c>
      <c r="B174" s="29" t="s">
        <v>160</v>
      </c>
      <c r="C174" s="12">
        <v>367637.87878787873</v>
      </c>
      <c r="D174" s="41">
        <v>170000</v>
      </c>
      <c r="E174" s="58">
        <f t="shared" ref="E174:E237" si="4">+C174-D174</f>
        <v>197637.87878787873</v>
      </c>
      <c r="F174" s="45"/>
    </row>
    <row r="175" spans="1:6" s="9" customFormat="1" ht="66" x14ac:dyDescent="0.25">
      <c r="A175" s="14">
        <v>145</v>
      </c>
      <c r="B175" s="29" t="s">
        <v>161</v>
      </c>
      <c r="C175" s="12">
        <v>704912.72727272718</v>
      </c>
      <c r="D175" s="41">
        <v>425000</v>
      </c>
      <c r="E175" s="58">
        <f t="shared" si="4"/>
        <v>279912.72727272718</v>
      </c>
      <c r="F175" s="45"/>
    </row>
    <row r="176" spans="1:6" s="9" customFormat="1" ht="66" x14ac:dyDescent="0.25">
      <c r="A176" s="14">
        <v>146</v>
      </c>
      <c r="B176" s="29" t="s">
        <v>162</v>
      </c>
      <c r="C176" s="12">
        <v>1016873.0303030303</v>
      </c>
      <c r="D176" s="41">
        <v>595000</v>
      </c>
      <c r="E176" s="58">
        <f t="shared" si="4"/>
        <v>421873.03030303027</v>
      </c>
      <c r="F176" s="47"/>
    </row>
    <row r="177" spans="1:6" s="9" customFormat="1" ht="66" x14ac:dyDescent="0.25">
      <c r="A177" s="14">
        <v>147</v>
      </c>
      <c r="B177" s="29" t="s">
        <v>163</v>
      </c>
      <c r="C177" s="12">
        <v>1486778.7878787878</v>
      </c>
      <c r="D177" s="41">
        <v>850000</v>
      </c>
      <c r="E177" s="58">
        <f t="shared" si="4"/>
        <v>636778.78787878784</v>
      </c>
      <c r="F177" s="47"/>
    </row>
    <row r="178" spans="1:6" s="9" customFormat="1" ht="66" x14ac:dyDescent="0.25">
      <c r="A178" s="14">
        <v>148</v>
      </c>
      <c r="B178" s="29" t="s">
        <v>164</v>
      </c>
      <c r="C178" s="12">
        <v>2660551.5151515151</v>
      </c>
      <c r="D178" s="41">
        <v>1700000</v>
      </c>
      <c r="E178" s="58">
        <f t="shared" si="4"/>
        <v>960551.51515151514</v>
      </c>
      <c r="F178" s="45"/>
    </row>
    <row r="179" spans="1:6" s="9" customFormat="1" ht="33" x14ac:dyDescent="0.25">
      <c r="A179" s="14">
        <v>149</v>
      </c>
      <c r="B179" s="30" t="s">
        <v>165</v>
      </c>
      <c r="C179" s="12">
        <v>13845.830303030301</v>
      </c>
      <c r="D179" s="41">
        <v>6000</v>
      </c>
      <c r="E179" s="58">
        <f t="shared" si="4"/>
        <v>7845.8303030303014</v>
      </c>
      <c r="F179" s="47"/>
    </row>
    <row r="180" spans="1:6" s="9" customFormat="1" ht="33" x14ac:dyDescent="0.25">
      <c r="A180" s="14">
        <v>150</v>
      </c>
      <c r="B180" s="30" t="s">
        <v>166</v>
      </c>
      <c r="C180" s="12">
        <v>17657.436363636363</v>
      </c>
      <c r="D180" s="41">
        <v>8500</v>
      </c>
      <c r="E180" s="58">
        <f t="shared" si="4"/>
        <v>9157.4363636363632</v>
      </c>
      <c r="F180" s="47"/>
    </row>
    <row r="181" spans="1:6" s="9" customFormat="1" ht="33" x14ac:dyDescent="0.25">
      <c r="A181" s="14">
        <v>151</v>
      </c>
      <c r="B181" s="30" t="s">
        <v>167</v>
      </c>
      <c r="C181" s="12">
        <v>21714.254545454543</v>
      </c>
      <c r="D181" s="41">
        <v>12500</v>
      </c>
      <c r="E181" s="58">
        <f t="shared" si="4"/>
        <v>9214.2545454545434</v>
      </c>
      <c r="F181" s="47"/>
    </row>
    <row r="182" spans="1:6" s="9" customFormat="1" ht="49.5" x14ac:dyDescent="0.25">
      <c r="A182" s="14">
        <v>152</v>
      </c>
      <c r="B182" s="30" t="s">
        <v>168</v>
      </c>
      <c r="C182" s="12">
        <v>34533.799999999996</v>
      </c>
      <c r="D182" s="41">
        <v>22000</v>
      </c>
      <c r="E182" s="58">
        <f t="shared" si="4"/>
        <v>12533.799999999996</v>
      </c>
      <c r="F182" s="47"/>
    </row>
    <row r="183" spans="1:6" s="9" customFormat="1" ht="49.5" x14ac:dyDescent="0.25">
      <c r="A183" s="14">
        <v>153</v>
      </c>
      <c r="B183" s="30" t="s">
        <v>169</v>
      </c>
      <c r="C183" s="12">
        <v>39841.560606060608</v>
      </c>
      <c r="D183" s="41">
        <v>27000</v>
      </c>
      <c r="E183" s="58">
        <f t="shared" si="4"/>
        <v>12841.560606060608</v>
      </c>
      <c r="F183" s="47"/>
    </row>
    <row r="184" spans="1:6" s="9" customFormat="1" ht="49.5" x14ac:dyDescent="0.25">
      <c r="A184" s="14">
        <v>154</v>
      </c>
      <c r="B184" s="29" t="s">
        <v>170</v>
      </c>
      <c r="C184" s="12">
        <v>39841.560606060608</v>
      </c>
      <c r="D184" s="41">
        <v>23000</v>
      </c>
      <c r="E184" s="58">
        <f t="shared" si="4"/>
        <v>16841.560606060608</v>
      </c>
      <c r="F184" s="47"/>
    </row>
    <row r="185" spans="1:6" s="9" customFormat="1" ht="33" x14ac:dyDescent="0.25">
      <c r="A185" s="14">
        <v>155</v>
      </c>
      <c r="B185" s="29" t="s">
        <v>171</v>
      </c>
      <c r="C185" s="12">
        <v>43763.151515151512</v>
      </c>
      <c r="D185" s="41">
        <v>33000</v>
      </c>
      <c r="E185" s="58">
        <f t="shared" si="4"/>
        <v>10763.151515151512</v>
      </c>
      <c r="F185" s="47"/>
    </row>
    <row r="186" spans="1:6" s="9" customFormat="1" ht="49.5" x14ac:dyDescent="0.25">
      <c r="A186" s="14">
        <v>156</v>
      </c>
      <c r="B186" s="29" t="s">
        <v>172</v>
      </c>
      <c r="C186" s="12">
        <v>34559.763636363634</v>
      </c>
      <c r="D186" s="41">
        <v>20000</v>
      </c>
      <c r="E186" s="58">
        <f t="shared" si="4"/>
        <v>14559.763636363634</v>
      </c>
      <c r="F186" s="47"/>
    </row>
    <row r="187" spans="1:6" s="9" customFormat="1" ht="49.5" x14ac:dyDescent="0.25">
      <c r="A187" s="14">
        <v>157</v>
      </c>
      <c r="B187" s="29" t="s">
        <v>173</v>
      </c>
      <c r="C187" s="12">
        <v>53780.066666666658</v>
      </c>
      <c r="D187" s="41">
        <v>37000</v>
      </c>
      <c r="E187" s="58">
        <f t="shared" si="4"/>
        <v>16780.066666666658</v>
      </c>
      <c r="F187" s="47"/>
    </row>
    <row r="188" spans="1:6" s="9" customFormat="1" x14ac:dyDescent="0.25">
      <c r="A188" s="14">
        <v>158</v>
      </c>
      <c r="B188" s="29" t="s">
        <v>174</v>
      </c>
      <c r="C188" s="12">
        <v>65996.678787878787</v>
      </c>
      <c r="D188" s="41">
        <v>45000</v>
      </c>
      <c r="E188" s="58">
        <f t="shared" si="4"/>
        <v>20996.678787878787</v>
      </c>
      <c r="F188" s="47"/>
    </row>
    <row r="189" spans="1:6" s="9" customFormat="1" x14ac:dyDescent="0.25">
      <c r="A189" s="14">
        <v>159</v>
      </c>
      <c r="B189" s="29" t="s">
        <v>175</v>
      </c>
      <c r="C189" s="12">
        <v>86502.181818181809</v>
      </c>
      <c r="D189" s="41">
        <v>69900</v>
      </c>
      <c r="E189" s="58">
        <f t="shared" si="4"/>
        <v>16602.181818181809</v>
      </c>
      <c r="F189" s="45"/>
    </row>
    <row r="190" spans="1:6" s="9" customFormat="1" x14ac:dyDescent="0.25">
      <c r="A190" s="14">
        <v>160</v>
      </c>
      <c r="B190" s="30" t="s">
        <v>176</v>
      </c>
      <c r="C190" s="12">
        <v>86502.181818181809</v>
      </c>
      <c r="D190" s="41">
        <v>69900</v>
      </c>
      <c r="E190" s="58">
        <f t="shared" si="4"/>
        <v>16602.181818181809</v>
      </c>
      <c r="F190" s="45"/>
    </row>
    <row r="191" spans="1:6" s="9" customFormat="1" x14ac:dyDescent="0.25">
      <c r="A191" s="14">
        <v>161</v>
      </c>
      <c r="B191" s="29" t="s">
        <v>177</v>
      </c>
      <c r="C191" s="12">
        <v>4698.6969696969691</v>
      </c>
      <c r="D191" s="41">
        <v>2000</v>
      </c>
      <c r="E191" s="58">
        <f t="shared" si="4"/>
        <v>2698.6969696969691</v>
      </c>
      <c r="F191" s="45"/>
    </row>
    <row r="192" spans="1:6" s="9" customFormat="1" x14ac:dyDescent="0.25">
      <c r="A192" s="141" t="s">
        <v>178</v>
      </c>
      <c r="B192" s="141"/>
      <c r="C192" s="141"/>
      <c r="D192" s="141"/>
      <c r="E192" s="59">
        <f>SUM(D193:D223)</f>
        <v>25430000</v>
      </c>
      <c r="F192" s="48"/>
    </row>
    <row r="193" spans="1:6" s="9" customFormat="1" x14ac:dyDescent="0.25">
      <c r="A193" s="10">
        <v>162</v>
      </c>
      <c r="B193" s="30" t="s">
        <v>179</v>
      </c>
      <c r="C193" s="12">
        <v>243409.09090909091</v>
      </c>
      <c r="D193" s="13">
        <v>120000</v>
      </c>
      <c r="E193" s="58">
        <f t="shared" si="4"/>
        <v>123409.09090909091</v>
      </c>
      <c r="F193" s="45"/>
    </row>
    <row r="194" spans="1:6" s="9" customFormat="1" x14ac:dyDescent="0.25">
      <c r="A194" s="10">
        <v>163</v>
      </c>
      <c r="B194" s="30" t="s">
        <v>180</v>
      </c>
      <c r="C194" s="12">
        <v>301466.66666666669</v>
      </c>
      <c r="D194" s="13">
        <v>150000</v>
      </c>
      <c r="E194" s="58">
        <f t="shared" si="4"/>
        <v>151466.66666666669</v>
      </c>
      <c r="F194" s="45"/>
    </row>
    <row r="195" spans="1:6" s="9" customFormat="1" x14ac:dyDescent="0.25">
      <c r="A195" s="10">
        <v>164</v>
      </c>
      <c r="B195" s="30" t="s">
        <v>181</v>
      </c>
      <c r="C195" s="12">
        <v>184630.30303030301</v>
      </c>
      <c r="D195" s="13">
        <v>50000</v>
      </c>
      <c r="E195" s="58">
        <f t="shared" si="4"/>
        <v>134630.30303030301</v>
      </c>
      <c r="F195" s="45"/>
    </row>
    <row r="196" spans="1:6" s="9" customFormat="1" x14ac:dyDescent="0.25">
      <c r="A196" s="10">
        <v>165</v>
      </c>
      <c r="B196" s="30" t="s">
        <v>182</v>
      </c>
      <c r="C196" s="12">
        <v>231509.09090909091</v>
      </c>
      <c r="D196" s="13">
        <v>70000</v>
      </c>
      <c r="E196" s="58">
        <f t="shared" si="4"/>
        <v>161509.09090909091</v>
      </c>
      <c r="F196" s="45"/>
    </row>
    <row r="197" spans="1:6" s="9" customFormat="1" x14ac:dyDescent="0.25">
      <c r="A197" s="10">
        <v>166</v>
      </c>
      <c r="B197" s="30" t="s">
        <v>183</v>
      </c>
      <c r="C197" s="12">
        <v>224296.9696969697</v>
      </c>
      <c r="D197" s="13">
        <v>50000</v>
      </c>
      <c r="E197" s="58">
        <f t="shared" si="4"/>
        <v>174296.9696969697</v>
      </c>
      <c r="F197" s="45"/>
    </row>
    <row r="198" spans="1:6" s="9" customFormat="1" x14ac:dyDescent="0.25">
      <c r="A198" s="10">
        <v>167</v>
      </c>
      <c r="B198" s="30" t="s">
        <v>184</v>
      </c>
      <c r="C198" s="12">
        <v>283075.75757575757</v>
      </c>
      <c r="D198" s="13">
        <v>70000</v>
      </c>
      <c r="E198" s="58">
        <f t="shared" si="4"/>
        <v>213075.75757575757</v>
      </c>
      <c r="F198" s="45"/>
    </row>
    <row r="199" spans="1:6" s="9" customFormat="1" ht="33" x14ac:dyDescent="0.25">
      <c r="A199" s="10">
        <v>168</v>
      </c>
      <c r="B199" s="30" t="s">
        <v>185</v>
      </c>
      <c r="C199" s="12">
        <v>664416.66666666663</v>
      </c>
      <c r="D199" s="13">
        <v>200000</v>
      </c>
      <c r="E199" s="58">
        <f t="shared" si="4"/>
        <v>464416.66666666663</v>
      </c>
      <c r="F199" s="45"/>
    </row>
    <row r="200" spans="1:6" s="9" customFormat="1" x14ac:dyDescent="0.25">
      <c r="A200" s="10">
        <v>169</v>
      </c>
      <c r="B200" s="30" t="s">
        <v>186</v>
      </c>
      <c r="C200" s="12">
        <v>636289.39393939392</v>
      </c>
      <c r="D200" s="13">
        <v>250000</v>
      </c>
      <c r="E200" s="58">
        <f t="shared" si="4"/>
        <v>386289.39393939392</v>
      </c>
      <c r="F200" s="45"/>
    </row>
    <row r="201" spans="1:6" s="9" customFormat="1" ht="49.5" x14ac:dyDescent="0.25">
      <c r="A201" s="10">
        <v>170</v>
      </c>
      <c r="B201" s="30" t="s">
        <v>187</v>
      </c>
      <c r="C201" s="12">
        <v>519813.63636363641</v>
      </c>
      <c r="D201" s="13">
        <v>350000</v>
      </c>
      <c r="E201" s="58">
        <f t="shared" si="4"/>
        <v>169813.63636363641</v>
      </c>
      <c r="F201" s="45"/>
    </row>
    <row r="202" spans="1:6" s="9" customFormat="1" ht="33" x14ac:dyDescent="0.25">
      <c r="A202" s="10">
        <v>171</v>
      </c>
      <c r="B202" s="30" t="s">
        <v>188</v>
      </c>
      <c r="C202" s="12">
        <v>423351.51515151514</v>
      </c>
      <c r="D202" s="13">
        <v>300000</v>
      </c>
      <c r="E202" s="58">
        <f t="shared" si="4"/>
        <v>123351.51515151514</v>
      </c>
      <c r="F202" s="45"/>
    </row>
    <row r="203" spans="1:6" s="9" customFormat="1" ht="49.5" x14ac:dyDescent="0.25">
      <c r="A203" s="10">
        <v>172</v>
      </c>
      <c r="B203" s="30" t="s">
        <v>189</v>
      </c>
      <c r="C203" s="12">
        <v>558218.18181818177</v>
      </c>
      <c r="D203" s="13">
        <v>200000</v>
      </c>
      <c r="E203" s="58">
        <f t="shared" si="4"/>
        <v>358218.18181818177</v>
      </c>
      <c r="F203" s="45"/>
    </row>
    <row r="204" spans="1:6" s="9" customFormat="1" x14ac:dyDescent="0.25">
      <c r="A204" s="10">
        <v>173</v>
      </c>
      <c r="B204" s="29" t="s">
        <v>190</v>
      </c>
      <c r="C204" s="12">
        <v>5234196.9696969697</v>
      </c>
      <c r="D204" s="13">
        <v>3500000</v>
      </c>
      <c r="E204" s="58">
        <f t="shared" si="4"/>
        <v>1734196.9696969697</v>
      </c>
      <c r="F204" s="45"/>
    </row>
    <row r="205" spans="1:6" s="9" customFormat="1" x14ac:dyDescent="0.25">
      <c r="A205" s="10">
        <v>174</v>
      </c>
      <c r="B205" s="30" t="s">
        <v>191</v>
      </c>
      <c r="C205" s="12">
        <v>1398069.696969697</v>
      </c>
      <c r="D205" s="13">
        <v>250000</v>
      </c>
      <c r="E205" s="58">
        <f t="shared" si="4"/>
        <v>1148069.696969697</v>
      </c>
      <c r="F205" s="45"/>
    </row>
    <row r="206" spans="1:6" s="9" customFormat="1" x14ac:dyDescent="0.25">
      <c r="A206" s="10">
        <v>175</v>
      </c>
      <c r="B206" s="30" t="s">
        <v>192</v>
      </c>
      <c r="C206" s="12">
        <v>5895548.4848484844</v>
      </c>
      <c r="D206" s="13">
        <v>4000000</v>
      </c>
      <c r="E206" s="58">
        <f t="shared" si="4"/>
        <v>1895548.4848484844</v>
      </c>
      <c r="F206" s="45"/>
    </row>
    <row r="207" spans="1:6" s="9" customFormat="1" x14ac:dyDescent="0.25">
      <c r="A207" s="10">
        <v>176</v>
      </c>
      <c r="B207" s="30" t="s">
        <v>193</v>
      </c>
      <c r="C207" s="12">
        <v>8789772.7272727266</v>
      </c>
      <c r="D207" s="13">
        <v>6000000</v>
      </c>
      <c r="E207" s="58">
        <f t="shared" si="4"/>
        <v>2789772.7272727266</v>
      </c>
      <c r="F207" s="45"/>
    </row>
    <row r="208" spans="1:6" s="9" customFormat="1" x14ac:dyDescent="0.25">
      <c r="A208" s="10">
        <v>177</v>
      </c>
      <c r="B208" s="30" t="s">
        <v>194</v>
      </c>
      <c r="C208" s="12">
        <v>155601.51515151514</v>
      </c>
      <c r="D208" s="13">
        <v>120000</v>
      </c>
      <c r="E208" s="58">
        <f t="shared" si="4"/>
        <v>35601.515151515137</v>
      </c>
      <c r="F208" s="45"/>
    </row>
    <row r="209" spans="1:6" s="9" customFormat="1" x14ac:dyDescent="0.25">
      <c r="A209" s="10">
        <v>178</v>
      </c>
      <c r="B209" s="30" t="s">
        <v>195</v>
      </c>
      <c r="C209" s="12">
        <v>224837.87878787878</v>
      </c>
      <c r="D209" s="13">
        <v>170000</v>
      </c>
      <c r="E209" s="58">
        <f t="shared" si="4"/>
        <v>54837.878787878784</v>
      </c>
      <c r="F209" s="45"/>
    </row>
    <row r="210" spans="1:6" s="9" customFormat="1" x14ac:dyDescent="0.25">
      <c r="A210" s="10">
        <v>179</v>
      </c>
      <c r="B210" s="30" t="s">
        <v>196</v>
      </c>
      <c r="C210" s="12">
        <v>286140.90909090912</v>
      </c>
      <c r="D210" s="13">
        <v>210000</v>
      </c>
      <c r="E210" s="58">
        <f t="shared" si="4"/>
        <v>76140.909090909117</v>
      </c>
      <c r="F210" s="45"/>
    </row>
    <row r="211" spans="1:6" s="9" customFormat="1" x14ac:dyDescent="0.25">
      <c r="A211" s="10">
        <v>180</v>
      </c>
      <c r="B211" s="29" t="s">
        <v>197</v>
      </c>
      <c r="C211" s="12">
        <v>199775.75757575757</v>
      </c>
      <c r="D211" s="13">
        <v>160000</v>
      </c>
      <c r="E211" s="58">
        <f t="shared" si="4"/>
        <v>39775.757575757569</v>
      </c>
      <c r="F211" s="45"/>
    </row>
    <row r="212" spans="1:6" s="9" customFormat="1" x14ac:dyDescent="0.25">
      <c r="A212" s="10">
        <v>181</v>
      </c>
      <c r="B212" s="29" t="s">
        <v>198</v>
      </c>
      <c r="C212" s="12">
        <v>243084.54545454544</v>
      </c>
      <c r="D212" s="13">
        <v>220000</v>
      </c>
      <c r="E212" s="58">
        <f t="shared" si="4"/>
        <v>23084.545454545441</v>
      </c>
      <c r="F212" s="45"/>
    </row>
    <row r="213" spans="1:6" s="9" customFormat="1" x14ac:dyDescent="0.25">
      <c r="A213" s="10">
        <v>182</v>
      </c>
      <c r="B213" s="29" t="s">
        <v>199</v>
      </c>
      <c r="C213" s="12">
        <v>221412.12121212122</v>
      </c>
      <c r="D213" s="13">
        <v>160000</v>
      </c>
      <c r="E213" s="58">
        <f t="shared" si="4"/>
        <v>61412.121212121216</v>
      </c>
      <c r="F213" s="45"/>
    </row>
    <row r="214" spans="1:6" s="9" customFormat="1" x14ac:dyDescent="0.25">
      <c r="A214" s="10">
        <v>183</v>
      </c>
      <c r="B214" s="29" t="s">
        <v>200</v>
      </c>
      <c r="C214" s="12">
        <v>275539.09090909088</v>
      </c>
      <c r="D214" s="13">
        <v>180000</v>
      </c>
      <c r="E214" s="58">
        <f t="shared" si="4"/>
        <v>95539.090909090883</v>
      </c>
      <c r="F214" s="45"/>
    </row>
    <row r="215" spans="1:6" s="9" customFormat="1" ht="66" x14ac:dyDescent="0.25">
      <c r="A215" s="10">
        <v>184</v>
      </c>
      <c r="B215" s="30" t="s">
        <v>201</v>
      </c>
      <c r="C215" s="12">
        <v>1939339.3939393938</v>
      </c>
      <c r="D215" s="13">
        <v>900000</v>
      </c>
      <c r="E215" s="58">
        <f t="shared" si="4"/>
        <v>1039339.3939393938</v>
      </c>
      <c r="F215" s="45"/>
    </row>
    <row r="216" spans="1:6" s="9" customFormat="1" ht="66" x14ac:dyDescent="0.25">
      <c r="A216" s="10">
        <v>185</v>
      </c>
      <c r="B216" s="30" t="s">
        <v>202</v>
      </c>
      <c r="C216" s="12">
        <v>2761881.8181818179</v>
      </c>
      <c r="D216" s="13">
        <v>1100000</v>
      </c>
      <c r="E216" s="58">
        <f t="shared" si="4"/>
        <v>1661881.8181818179</v>
      </c>
      <c r="F216" s="45"/>
    </row>
    <row r="217" spans="1:6" s="9" customFormat="1" x14ac:dyDescent="0.25">
      <c r="A217" s="10">
        <v>186</v>
      </c>
      <c r="B217" s="30" t="s">
        <v>203</v>
      </c>
      <c r="C217" s="12">
        <v>568675.75757575757</v>
      </c>
      <c r="D217" s="13">
        <v>400000</v>
      </c>
      <c r="E217" s="58">
        <f t="shared" si="4"/>
        <v>168675.75757575757</v>
      </c>
      <c r="F217" s="45"/>
    </row>
    <row r="218" spans="1:6" s="9" customFormat="1" x14ac:dyDescent="0.25">
      <c r="A218" s="10">
        <v>187</v>
      </c>
      <c r="B218" s="30" t="s">
        <v>204</v>
      </c>
      <c r="C218" s="12">
        <v>751503.03030303027</v>
      </c>
      <c r="D218" s="13">
        <v>500000</v>
      </c>
      <c r="E218" s="58">
        <f t="shared" si="4"/>
        <v>251503.03030303027</v>
      </c>
      <c r="F218" s="45"/>
    </row>
    <row r="219" spans="1:6" s="9" customFormat="1" x14ac:dyDescent="0.25">
      <c r="A219" s="10">
        <v>188</v>
      </c>
      <c r="B219" s="30" t="s">
        <v>205</v>
      </c>
      <c r="C219" s="12">
        <v>1053150</v>
      </c>
      <c r="D219" s="13">
        <v>600000</v>
      </c>
      <c r="E219" s="58">
        <f t="shared" si="4"/>
        <v>453150</v>
      </c>
      <c r="F219" s="45"/>
    </row>
    <row r="220" spans="1:6" s="9" customFormat="1" ht="49.5" x14ac:dyDescent="0.25">
      <c r="A220" s="10">
        <v>189</v>
      </c>
      <c r="B220" s="29" t="s">
        <v>206</v>
      </c>
      <c r="C220" s="12">
        <v>5552431.8181818174</v>
      </c>
      <c r="D220" s="13">
        <v>4000000</v>
      </c>
      <c r="E220" s="58">
        <f t="shared" si="4"/>
        <v>1552431.8181818174</v>
      </c>
      <c r="F220" s="45"/>
    </row>
    <row r="221" spans="1:6" s="9" customFormat="1" x14ac:dyDescent="0.25">
      <c r="A221" s="10">
        <v>190</v>
      </c>
      <c r="B221" s="30" t="s">
        <v>207</v>
      </c>
      <c r="C221" s="12">
        <v>539827.27272727271</v>
      </c>
      <c r="D221" s="13">
        <v>250000</v>
      </c>
      <c r="E221" s="58">
        <f t="shared" si="4"/>
        <v>289827.27272727271</v>
      </c>
      <c r="F221" s="45"/>
    </row>
    <row r="222" spans="1:6" s="9" customFormat="1" x14ac:dyDescent="0.25">
      <c r="A222" s="10">
        <v>191</v>
      </c>
      <c r="B222" s="30" t="s">
        <v>208</v>
      </c>
      <c r="C222" s="12">
        <v>663695.45454545447</v>
      </c>
      <c r="D222" s="13">
        <v>350000</v>
      </c>
      <c r="E222" s="58">
        <f t="shared" si="4"/>
        <v>313695.45454545447</v>
      </c>
      <c r="F222" s="45"/>
    </row>
    <row r="223" spans="1:6" s="9" customFormat="1" x14ac:dyDescent="0.25">
      <c r="A223" s="10">
        <v>192</v>
      </c>
      <c r="B223" s="29" t="s">
        <v>209</v>
      </c>
      <c r="C223" s="12">
        <v>595180.3030303031</v>
      </c>
      <c r="D223" s="13">
        <v>550000</v>
      </c>
      <c r="E223" s="58">
        <f t="shared" si="4"/>
        <v>45180.303030303097</v>
      </c>
      <c r="F223" s="45"/>
    </row>
    <row r="224" spans="1:6" s="9" customFormat="1" x14ac:dyDescent="0.25">
      <c r="A224" s="142" t="s">
        <v>210</v>
      </c>
      <c r="B224" s="142"/>
      <c r="C224" s="142"/>
      <c r="D224" s="142"/>
      <c r="E224" s="59">
        <f>SUM(D225:D260)</f>
        <v>3954182</v>
      </c>
      <c r="F224" s="48"/>
    </row>
    <row r="225" spans="1:6" s="9" customFormat="1" x14ac:dyDescent="0.25">
      <c r="A225" s="14">
        <v>193</v>
      </c>
      <c r="B225" s="31" t="s">
        <v>211</v>
      </c>
      <c r="C225" s="12">
        <v>34377.466666666667</v>
      </c>
      <c r="D225" s="13">
        <v>9500</v>
      </c>
      <c r="E225" s="58">
        <f t="shared" si="4"/>
        <v>24877.466666666667</v>
      </c>
      <c r="F225" s="45"/>
    </row>
    <row r="226" spans="1:6" s="9" customFormat="1" x14ac:dyDescent="0.25">
      <c r="A226" s="14">
        <v>194</v>
      </c>
      <c r="B226" s="31" t="s">
        <v>212</v>
      </c>
      <c r="C226" s="12">
        <v>49432.133333333331</v>
      </c>
      <c r="D226" s="13">
        <v>21000</v>
      </c>
      <c r="E226" s="58">
        <f t="shared" si="4"/>
        <v>28432.133333333331</v>
      </c>
      <c r="F226" s="45"/>
    </row>
    <row r="227" spans="1:6" s="9" customFormat="1" x14ac:dyDescent="0.25">
      <c r="A227" s="14">
        <v>195</v>
      </c>
      <c r="B227" s="31" t="s">
        <v>213</v>
      </c>
      <c r="C227" s="12">
        <v>66162.133333333346</v>
      </c>
      <c r="D227" s="13">
        <v>38000</v>
      </c>
      <c r="E227" s="58">
        <f t="shared" si="4"/>
        <v>28162.133333333346</v>
      </c>
      <c r="F227" s="45"/>
    </row>
    <row r="228" spans="1:6" s="9" customFormat="1" x14ac:dyDescent="0.25">
      <c r="A228" s="14">
        <v>196</v>
      </c>
      <c r="B228" s="31" t="s">
        <v>214</v>
      </c>
      <c r="C228" s="12">
        <v>52628.333333333336</v>
      </c>
      <c r="D228" s="13">
        <v>51700</v>
      </c>
      <c r="E228" s="58">
        <f t="shared" si="4"/>
        <v>928.33333333333576</v>
      </c>
      <c r="F228" s="45"/>
    </row>
    <row r="229" spans="1:6" s="9" customFormat="1" x14ac:dyDescent="0.25">
      <c r="A229" s="14">
        <v>197</v>
      </c>
      <c r="B229" s="18" t="s">
        <v>215</v>
      </c>
      <c r="C229" s="12">
        <v>5684233.333333333</v>
      </c>
      <c r="D229" s="13">
        <v>2500000</v>
      </c>
      <c r="E229" s="58">
        <f t="shared" si="4"/>
        <v>3184233.333333333</v>
      </c>
      <c r="F229" s="45"/>
    </row>
    <row r="230" spans="1:6" s="9" customFormat="1" x14ac:dyDescent="0.25">
      <c r="A230" s="14">
        <v>198</v>
      </c>
      <c r="B230" s="18" t="s">
        <v>216</v>
      </c>
      <c r="C230" s="12">
        <v>31515.166666666668</v>
      </c>
      <c r="D230" s="13">
        <v>28500</v>
      </c>
      <c r="E230" s="58">
        <f t="shared" si="4"/>
        <v>3015.1666666666679</v>
      </c>
      <c r="F230" s="45"/>
    </row>
    <row r="231" spans="1:6" s="9" customFormat="1" x14ac:dyDescent="0.25">
      <c r="A231" s="14">
        <v>199</v>
      </c>
      <c r="B231" s="19" t="s">
        <v>217</v>
      </c>
      <c r="C231" s="12">
        <v>2827.0666666666671</v>
      </c>
      <c r="D231" s="13">
        <v>2827</v>
      </c>
      <c r="E231" s="58">
        <f t="shared" si="4"/>
        <v>6.6666666667060781E-2</v>
      </c>
      <c r="F231" s="45"/>
    </row>
    <row r="232" spans="1:6" s="9" customFormat="1" ht="33" x14ac:dyDescent="0.25">
      <c r="A232" s="14">
        <v>200</v>
      </c>
      <c r="B232" s="19" t="s">
        <v>218</v>
      </c>
      <c r="C232" s="12">
        <v>23174.666666666668</v>
      </c>
      <c r="D232" s="13">
        <v>23174</v>
      </c>
      <c r="E232" s="58">
        <f t="shared" si="4"/>
        <v>0.66666666666787933</v>
      </c>
      <c r="F232" s="45"/>
    </row>
    <row r="233" spans="1:6" s="9" customFormat="1" x14ac:dyDescent="0.25">
      <c r="A233" s="14">
        <v>201</v>
      </c>
      <c r="B233" s="19" t="s">
        <v>219</v>
      </c>
      <c r="C233" s="12">
        <v>37368.799999999996</v>
      </c>
      <c r="D233" s="13">
        <v>30000</v>
      </c>
      <c r="E233" s="58">
        <f t="shared" si="4"/>
        <v>7368.7999999999956</v>
      </c>
      <c r="F233" s="45"/>
    </row>
    <row r="234" spans="1:6" s="9" customFormat="1" x14ac:dyDescent="0.25">
      <c r="A234" s="14">
        <v>202</v>
      </c>
      <c r="B234" s="19" t="s">
        <v>220</v>
      </c>
      <c r="C234" s="12">
        <v>2278.5</v>
      </c>
      <c r="D234" s="13">
        <v>2279</v>
      </c>
      <c r="E234" s="58">
        <f t="shared" si="4"/>
        <v>-0.5</v>
      </c>
      <c r="F234" s="45"/>
    </row>
    <row r="235" spans="1:6" s="9" customFormat="1" x14ac:dyDescent="0.25">
      <c r="A235" s="14">
        <v>203</v>
      </c>
      <c r="B235" s="19" t="s">
        <v>221</v>
      </c>
      <c r="C235" s="12">
        <v>844.719696969697</v>
      </c>
      <c r="D235" s="13">
        <v>200</v>
      </c>
      <c r="E235" s="58">
        <f t="shared" si="4"/>
        <v>644.719696969697</v>
      </c>
      <c r="F235" s="45"/>
    </row>
    <row r="236" spans="1:6" s="9" customFormat="1" x14ac:dyDescent="0.25">
      <c r="A236" s="14">
        <v>204</v>
      </c>
      <c r="B236" s="19" t="s">
        <v>222</v>
      </c>
      <c r="C236" s="12">
        <v>707.14848484848483</v>
      </c>
      <c r="D236" s="13">
        <v>250</v>
      </c>
      <c r="E236" s="58">
        <f t="shared" si="4"/>
        <v>457.14848484848483</v>
      </c>
      <c r="F236" s="45"/>
    </row>
    <row r="237" spans="1:6" s="9" customFormat="1" x14ac:dyDescent="0.25">
      <c r="A237" s="14">
        <v>205</v>
      </c>
      <c r="B237" s="19" t="s">
        <v>223</v>
      </c>
      <c r="C237" s="12">
        <v>232086.06060606058</v>
      </c>
      <c r="D237" s="13">
        <v>200000</v>
      </c>
      <c r="E237" s="58">
        <f t="shared" si="4"/>
        <v>32086.060606060579</v>
      </c>
      <c r="F237" s="45"/>
    </row>
    <row r="238" spans="1:6" s="9" customFormat="1" x14ac:dyDescent="0.25">
      <c r="A238" s="14">
        <v>206</v>
      </c>
      <c r="B238" s="19" t="s">
        <v>224</v>
      </c>
      <c r="C238" s="12">
        <v>174064.54545454544</v>
      </c>
      <c r="D238" s="13">
        <v>63900</v>
      </c>
      <c r="E238" s="58">
        <f t="shared" ref="E238:E295" si="5">+C238-D238</f>
        <v>110164.54545454544</v>
      </c>
      <c r="F238" s="45"/>
    </row>
    <row r="239" spans="1:6" s="9" customFormat="1" x14ac:dyDescent="0.25">
      <c r="A239" s="14">
        <v>207</v>
      </c>
      <c r="B239" s="19" t="s">
        <v>225</v>
      </c>
      <c r="C239" s="12">
        <v>18310.133333333335</v>
      </c>
      <c r="D239" s="13">
        <v>10000</v>
      </c>
      <c r="E239" s="58">
        <f t="shared" si="5"/>
        <v>8310.133333333335</v>
      </c>
      <c r="F239" s="45"/>
    </row>
    <row r="240" spans="1:6" s="9" customFormat="1" x14ac:dyDescent="0.25">
      <c r="A240" s="14">
        <v>208</v>
      </c>
      <c r="B240" s="19" t="s">
        <v>226</v>
      </c>
      <c r="C240" s="12">
        <v>22857.015151515152</v>
      </c>
      <c r="D240" s="13">
        <v>15000</v>
      </c>
      <c r="E240" s="58">
        <f t="shared" si="5"/>
        <v>7857.015151515152</v>
      </c>
      <c r="F240" s="45"/>
    </row>
    <row r="241" spans="1:6" s="9" customFormat="1" ht="33" x14ac:dyDescent="0.25">
      <c r="A241" s="14">
        <v>209</v>
      </c>
      <c r="B241" s="19" t="s">
        <v>227</v>
      </c>
      <c r="C241" s="12">
        <v>28140.975757575754</v>
      </c>
      <c r="D241" s="13">
        <v>18000</v>
      </c>
      <c r="E241" s="58">
        <f t="shared" si="5"/>
        <v>10140.975757575754</v>
      </c>
      <c r="F241" s="45"/>
    </row>
    <row r="242" spans="1:6" s="9" customFormat="1" x14ac:dyDescent="0.25">
      <c r="A242" s="14">
        <v>210</v>
      </c>
      <c r="B242" s="19" t="s">
        <v>228</v>
      </c>
      <c r="C242" s="12">
        <v>32720.672727272729</v>
      </c>
      <c r="D242" s="13">
        <v>32721</v>
      </c>
      <c r="E242" s="58">
        <f t="shared" si="5"/>
        <v>-0.32727272727061063</v>
      </c>
      <c r="F242" s="45"/>
    </row>
    <row r="243" spans="1:6" s="9" customFormat="1" ht="33" x14ac:dyDescent="0.25">
      <c r="A243" s="14">
        <v>211</v>
      </c>
      <c r="B243" s="19" t="s">
        <v>229</v>
      </c>
      <c r="C243" s="12">
        <v>37039.651515151512</v>
      </c>
      <c r="D243" s="13">
        <v>32000</v>
      </c>
      <c r="E243" s="58">
        <f t="shared" si="5"/>
        <v>5039.6515151515123</v>
      </c>
      <c r="F243" s="45"/>
    </row>
    <row r="244" spans="1:6" s="9" customFormat="1" x14ac:dyDescent="0.25">
      <c r="A244" s="14">
        <v>212</v>
      </c>
      <c r="B244" s="19" t="s">
        <v>230</v>
      </c>
      <c r="C244" s="12">
        <v>41583.648484848491</v>
      </c>
      <c r="D244" s="13">
        <v>40000</v>
      </c>
      <c r="E244" s="58">
        <f t="shared" si="5"/>
        <v>1583.6484848484906</v>
      </c>
      <c r="F244" s="45"/>
    </row>
    <row r="245" spans="1:6" s="9" customFormat="1" x14ac:dyDescent="0.25">
      <c r="A245" s="14">
        <v>213</v>
      </c>
      <c r="B245" s="19" t="s">
        <v>231</v>
      </c>
      <c r="C245" s="12">
        <v>43494.860606060603</v>
      </c>
      <c r="D245" s="13">
        <v>40000</v>
      </c>
      <c r="E245" s="58">
        <f t="shared" si="5"/>
        <v>3494.8606060606035</v>
      </c>
      <c r="F245" s="45"/>
    </row>
    <row r="246" spans="1:6" s="9" customFormat="1" ht="33" x14ac:dyDescent="0.25">
      <c r="A246" s="14">
        <v>214</v>
      </c>
      <c r="B246" s="19" t="s">
        <v>232</v>
      </c>
      <c r="C246" s="12">
        <v>59806.515151515159</v>
      </c>
      <c r="D246" s="13">
        <v>35000</v>
      </c>
      <c r="E246" s="58">
        <f t="shared" si="5"/>
        <v>24806.515151515159</v>
      </c>
      <c r="F246" s="45"/>
    </row>
    <row r="247" spans="1:6" s="9" customFormat="1" x14ac:dyDescent="0.25">
      <c r="A247" s="14">
        <v>215</v>
      </c>
      <c r="B247" s="19" t="s">
        <v>233</v>
      </c>
      <c r="C247" s="12">
        <v>88498.496969696964</v>
      </c>
      <c r="D247" s="13">
        <v>55000</v>
      </c>
      <c r="E247" s="58">
        <f t="shared" si="5"/>
        <v>33498.496969696964</v>
      </c>
      <c r="F247" s="45"/>
    </row>
    <row r="248" spans="1:6" s="9" customFormat="1" x14ac:dyDescent="0.25">
      <c r="A248" s="14">
        <v>216</v>
      </c>
      <c r="B248" s="19" t="s">
        <v>234</v>
      </c>
      <c r="C248" s="12">
        <v>70084.86969696969</v>
      </c>
      <c r="D248" s="13">
        <v>42270</v>
      </c>
      <c r="E248" s="58">
        <f t="shared" si="5"/>
        <v>27814.86969696969</v>
      </c>
      <c r="F248" s="45"/>
    </row>
    <row r="249" spans="1:6" s="9" customFormat="1" x14ac:dyDescent="0.25">
      <c r="A249" s="14">
        <v>217</v>
      </c>
      <c r="B249" s="19" t="s">
        <v>235</v>
      </c>
      <c r="C249" s="12">
        <v>45557.166666666664</v>
      </c>
      <c r="D249" s="13">
        <v>20000</v>
      </c>
      <c r="E249" s="58">
        <f t="shared" si="5"/>
        <v>25557.166666666664</v>
      </c>
      <c r="F249" s="45"/>
    </row>
    <row r="250" spans="1:6" s="9" customFormat="1" x14ac:dyDescent="0.25">
      <c r="A250" s="14">
        <v>218</v>
      </c>
      <c r="B250" s="19" t="s">
        <v>236</v>
      </c>
      <c r="C250" s="12">
        <v>18468.8</v>
      </c>
      <c r="D250" s="13">
        <v>18469</v>
      </c>
      <c r="E250" s="58">
        <f t="shared" si="5"/>
        <v>-0.2000000000007276</v>
      </c>
      <c r="F250" s="45"/>
    </row>
    <row r="251" spans="1:6" s="9" customFormat="1" x14ac:dyDescent="0.25">
      <c r="A251" s="14">
        <v>219</v>
      </c>
      <c r="B251" s="19" t="s">
        <v>237</v>
      </c>
      <c r="C251" s="12">
        <v>7647.0121212121221</v>
      </c>
      <c r="D251" s="13">
        <v>5000</v>
      </c>
      <c r="E251" s="58">
        <f t="shared" si="5"/>
        <v>2647.0121212121221</v>
      </c>
      <c r="F251" s="45"/>
    </row>
    <row r="252" spans="1:6" s="9" customFormat="1" x14ac:dyDescent="0.25">
      <c r="A252" s="14">
        <v>220</v>
      </c>
      <c r="B252" s="19" t="s">
        <v>238</v>
      </c>
      <c r="C252" s="12">
        <v>8000.4060606060602</v>
      </c>
      <c r="D252" s="13">
        <v>5000</v>
      </c>
      <c r="E252" s="58">
        <f t="shared" si="5"/>
        <v>3000.4060606060602</v>
      </c>
      <c r="F252" s="45"/>
    </row>
    <row r="253" spans="1:6" s="9" customFormat="1" x14ac:dyDescent="0.25">
      <c r="A253" s="14">
        <v>221</v>
      </c>
      <c r="B253" s="19" t="s">
        <v>239</v>
      </c>
      <c r="C253" s="12">
        <v>6939.1424242424246</v>
      </c>
      <c r="D253" s="13">
        <v>3500</v>
      </c>
      <c r="E253" s="58">
        <f t="shared" si="5"/>
        <v>3439.1424242424246</v>
      </c>
      <c r="F253" s="45"/>
    </row>
    <row r="254" spans="1:6" s="9" customFormat="1" x14ac:dyDescent="0.25">
      <c r="A254" s="14">
        <v>222</v>
      </c>
      <c r="B254" s="19" t="s">
        <v>240</v>
      </c>
      <c r="C254" s="12">
        <v>7478.2484848484846</v>
      </c>
      <c r="D254" s="13">
        <v>7478</v>
      </c>
      <c r="E254" s="58">
        <f t="shared" si="5"/>
        <v>0.24848484848462249</v>
      </c>
      <c r="F254" s="45"/>
    </row>
    <row r="255" spans="1:6" s="9" customFormat="1" x14ac:dyDescent="0.25">
      <c r="A255" s="14">
        <v>223</v>
      </c>
      <c r="B255" s="19" t="s">
        <v>241</v>
      </c>
      <c r="C255" s="12">
        <v>4836.4484848484854</v>
      </c>
      <c r="D255" s="13">
        <v>4600</v>
      </c>
      <c r="E255" s="58">
        <f t="shared" si="5"/>
        <v>236.44848484848535</v>
      </c>
      <c r="F255" s="45"/>
    </row>
    <row r="256" spans="1:6" s="9" customFormat="1" x14ac:dyDescent="0.25">
      <c r="A256" s="14">
        <v>224</v>
      </c>
      <c r="B256" s="19" t="s">
        <v>242</v>
      </c>
      <c r="C256" s="12">
        <v>424480</v>
      </c>
      <c r="D256" s="13">
        <v>380914</v>
      </c>
      <c r="E256" s="58">
        <f t="shared" si="5"/>
        <v>43566</v>
      </c>
      <c r="F256" s="45"/>
    </row>
    <row r="257" spans="1:6" s="9" customFormat="1" x14ac:dyDescent="0.25">
      <c r="A257" s="14">
        <v>225</v>
      </c>
      <c r="B257" s="19" t="s">
        <v>243</v>
      </c>
      <c r="C257" s="12">
        <v>75402.600000000006</v>
      </c>
      <c r="D257" s="13">
        <v>72900</v>
      </c>
      <c r="E257" s="58">
        <f t="shared" si="5"/>
        <v>2502.6000000000058</v>
      </c>
      <c r="F257" s="45"/>
    </row>
    <row r="258" spans="1:6" s="9" customFormat="1" x14ac:dyDescent="0.25">
      <c r="A258" s="14">
        <v>226</v>
      </c>
      <c r="B258" s="19" t="s">
        <v>244</v>
      </c>
      <c r="C258" s="12">
        <v>99134</v>
      </c>
      <c r="D258" s="13">
        <v>88000</v>
      </c>
      <c r="E258" s="58">
        <f t="shared" si="5"/>
        <v>11134</v>
      </c>
      <c r="F258" s="45"/>
    </row>
    <row r="259" spans="1:6" s="9" customFormat="1" x14ac:dyDescent="0.25">
      <c r="A259" s="14">
        <v>227</v>
      </c>
      <c r="B259" s="19" t="s">
        <v>245</v>
      </c>
      <c r="C259" s="12">
        <v>186599</v>
      </c>
      <c r="D259" s="13">
        <v>35000</v>
      </c>
      <c r="E259" s="58">
        <f t="shared" si="5"/>
        <v>151599</v>
      </c>
      <c r="F259" s="45"/>
    </row>
    <row r="260" spans="1:6" s="9" customFormat="1" x14ac:dyDescent="0.25">
      <c r="A260" s="14">
        <v>228</v>
      </c>
      <c r="B260" s="20" t="s">
        <v>246</v>
      </c>
      <c r="C260" s="12">
        <v>207071.66666666666</v>
      </c>
      <c r="D260" s="13">
        <v>22000</v>
      </c>
      <c r="E260" s="58">
        <f t="shared" si="5"/>
        <v>185071.66666666666</v>
      </c>
      <c r="F260" s="45"/>
    </row>
    <row r="261" spans="1:6" s="9" customFormat="1" x14ac:dyDescent="0.25">
      <c r="A261" s="143" t="s">
        <v>247</v>
      </c>
      <c r="B261" s="143"/>
      <c r="C261" s="143"/>
      <c r="D261" s="143"/>
      <c r="E261" s="59">
        <f>SUM(D262:D283)</f>
        <v>15311766</v>
      </c>
      <c r="F261" s="48"/>
    </row>
    <row r="262" spans="1:6" s="9" customFormat="1" x14ac:dyDescent="0.25">
      <c r="A262" s="10">
        <v>229</v>
      </c>
      <c r="B262" s="30" t="s">
        <v>248</v>
      </c>
      <c r="C262" s="12">
        <v>831737.87878787878</v>
      </c>
      <c r="D262" s="13">
        <v>450000</v>
      </c>
      <c r="E262" s="58">
        <f t="shared" si="5"/>
        <v>381737.87878787878</v>
      </c>
      <c r="F262" s="45"/>
    </row>
    <row r="263" spans="1:6" s="9" customFormat="1" x14ac:dyDescent="0.25">
      <c r="A263" s="10">
        <v>230</v>
      </c>
      <c r="B263" s="30" t="s">
        <v>249</v>
      </c>
      <c r="C263" s="12">
        <v>1771837.8787878789</v>
      </c>
      <c r="D263" s="13">
        <v>800000</v>
      </c>
      <c r="E263" s="58">
        <f t="shared" si="5"/>
        <v>971837.8787878789</v>
      </c>
      <c r="F263" s="45"/>
    </row>
    <row r="264" spans="1:6" s="9" customFormat="1" x14ac:dyDescent="0.25">
      <c r="A264" s="10">
        <v>231</v>
      </c>
      <c r="B264" s="30" t="s">
        <v>250</v>
      </c>
      <c r="C264" s="12">
        <v>692435.75757575757</v>
      </c>
      <c r="D264" s="13">
        <v>350000</v>
      </c>
      <c r="E264" s="58">
        <f t="shared" si="5"/>
        <v>342435.75757575757</v>
      </c>
      <c r="F264" s="45"/>
    </row>
    <row r="265" spans="1:6" s="9" customFormat="1" x14ac:dyDescent="0.25">
      <c r="A265" s="10">
        <v>232</v>
      </c>
      <c r="B265" s="30" t="s">
        <v>251</v>
      </c>
      <c r="C265" s="12">
        <v>1191622.7272727273</v>
      </c>
      <c r="D265" s="13">
        <v>600000</v>
      </c>
      <c r="E265" s="58">
        <f t="shared" si="5"/>
        <v>591622.72727272729</v>
      </c>
      <c r="F265" s="45"/>
    </row>
    <row r="266" spans="1:6" s="9" customFormat="1" x14ac:dyDescent="0.25">
      <c r="A266" s="10">
        <v>233</v>
      </c>
      <c r="B266" s="30" t="s">
        <v>252</v>
      </c>
      <c r="C266" s="12">
        <v>983372.72727272718</v>
      </c>
      <c r="D266" s="13">
        <v>871766</v>
      </c>
      <c r="E266" s="58">
        <f t="shared" si="5"/>
        <v>111606.72727272718</v>
      </c>
      <c r="F266" s="45"/>
    </row>
    <row r="267" spans="1:6" s="9" customFormat="1" x14ac:dyDescent="0.25">
      <c r="A267" s="10">
        <v>234</v>
      </c>
      <c r="B267" s="30" t="s">
        <v>253</v>
      </c>
      <c r="C267" s="12">
        <v>1198510.303030303</v>
      </c>
      <c r="D267" s="13">
        <v>950000</v>
      </c>
      <c r="E267" s="58">
        <f t="shared" si="5"/>
        <v>248510.30303030298</v>
      </c>
      <c r="F267" s="45"/>
    </row>
    <row r="268" spans="1:6" s="9" customFormat="1" x14ac:dyDescent="0.25">
      <c r="A268" s="10">
        <v>235</v>
      </c>
      <c r="B268" s="30" t="s">
        <v>254</v>
      </c>
      <c r="C268" s="12">
        <v>1970279.3939393938</v>
      </c>
      <c r="D268" s="13">
        <v>1900000</v>
      </c>
      <c r="E268" s="58">
        <f t="shared" si="5"/>
        <v>70279.393939393805</v>
      </c>
      <c r="F268" s="45"/>
    </row>
    <row r="269" spans="1:6" s="9" customFormat="1" x14ac:dyDescent="0.25">
      <c r="A269" s="10">
        <v>236</v>
      </c>
      <c r="B269" s="29" t="s">
        <v>255</v>
      </c>
      <c r="C269" s="12">
        <v>1296018.1818181816</v>
      </c>
      <c r="D269" s="13">
        <v>950000</v>
      </c>
      <c r="E269" s="58">
        <f t="shared" si="5"/>
        <v>346018.18181818165</v>
      </c>
      <c r="F269" s="45"/>
    </row>
    <row r="270" spans="1:6" s="9" customFormat="1" x14ac:dyDescent="0.25">
      <c r="A270" s="10">
        <v>237</v>
      </c>
      <c r="B270" s="29" t="s">
        <v>256</v>
      </c>
      <c r="C270" s="12">
        <v>1194507.5757575757</v>
      </c>
      <c r="D270" s="13">
        <v>680000</v>
      </c>
      <c r="E270" s="58">
        <f t="shared" si="5"/>
        <v>514507.57575757569</v>
      </c>
      <c r="F270" s="45"/>
    </row>
    <row r="271" spans="1:6" s="9" customFormat="1" x14ac:dyDescent="0.25">
      <c r="A271" s="10">
        <v>238</v>
      </c>
      <c r="B271" s="29" t="s">
        <v>257</v>
      </c>
      <c r="C271" s="12">
        <v>1058919.696969697</v>
      </c>
      <c r="D271" s="13">
        <v>680000</v>
      </c>
      <c r="E271" s="58">
        <f t="shared" si="5"/>
        <v>378919.69696969702</v>
      </c>
      <c r="F271" s="45"/>
    </row>
    <row r="272" spans="1:6" s="9" customFormat="1" x14ac:dyDescent="0.25">
      <c r="A272" s="10">
        <v>239</v>
      </c>
      <c r="B272" s="29" t="s">
        <v>258</v>
      </c>
      <c r="C272" s="12">
        <v>909160</v>
      </c>
      <c r="D272" s="13">
        <v>520000</v>
      </c>
      <c r="E272" s="58">
        <f t="shared" si="5"/>
        <v>389160</v>
      </c>
      <c r="F272" s="45"/>
    </row>
    <row r="273" spans="1:6" s="9" customFormat="1" x14ac:dyDescent="0.25">
      <c r="A273" s="10">
        <v>240</v>
      </c>
      <c r="B273" s="29" t="s">
        <v>259</v>
      </c>
      <c r="C273" s="12">
        <v>813743.63636363635</v>
      </c>
      <c r="D273" s="13">
        <v>520000</v>
      </c>
      <c r="E273" s="58">
        <f t="shared" si="5"/>
        <v>293743.63636363635</v>
      </c>
      <c r="F273" s="45"/>
    </row>
    <row r="274" spans="1:6" s="9" customFormat="1" x14ac:dyDescent="0.25">
      <c r="A274" s="10">
        <v>241</v>
      </c>
      <c r="B274" s="30" t="s">
        <v>260</v>
      </c>
      <c r="C274" s="12">
        <v>717786.36363636365</v>
      </c>
      <c r="D274" s="13">
        <v>470000</v>
      </c>
      <c r="E274" s="58">
        <f t="shared" si="5"/>
        <v>247786.36363636365</v>
      </c>
      <c r="F274" s="45"/>
    </row>
    <row r="275" spans="1:6" s="9" customFormat="1" x14ac:dyDescent="0.25">
      <c r="A275" s="10">
        <v>242</v>
      </c>
      <c r="B275" s="29" t="s">
        <v>261</v>
      </c>
      <c r="C275" s="12">
        <v>383216.06060606055</v>
      </c>
      <c r="D275" s="13">
        <v>290000</v>
      </c>
      <c r="E275" s="58">
        <f t="shared" si="5"/>
        <v>93216.06060606055</v>
      </c>
      <c r="F275" s="45"/>
    </row>
    <row r="276" spans="1:6" s="9" customFormat="1" x14ac:dyDescent="0.25">
      <c r="A276" s="10">
        <v>243</v>
      </c>
      <c r="B276" s="30" t="s">
        <v>262</v>
      </c>
      <c r="C276" s="12">
        <v>2407406.0606060605</v>
      </c>
      <c r="D276" s="13">
        <v>1050000</v>
      </c>
      <c r="E276" s="58">
        <f t="shared" si="5"/>
        <v>1357406.0606060605</v>
      </c>
      <c r="F276" s="45"/>
    </row>
    <row r="277" spans="1:6" s="9" customFormat="1" x14ac:dyDescent="0.25">
      <c r="A277" s="10">
        <v>244</v>
      </c>
      <c r="B277" s="30" t="s">
        <v>263</v>
      </c>
      <c r="C277" s="12">
        <v>2244267.8787878789</v>
      </c>
      <c r="D277" s="13">
        <v>880000</v>
      </c>
      <c r="E277" s="58">
        <f t="shared" si="5"/>
        <v>1364267.8787878789</v>
      </c>
      <c r="F277" s="45"/>
    </row>
    <row r="278" spans="1:6" s="9" customFormat="1" x14ac:dyDescent="0.25">
      <c r="A278" s="10">
        <v>245</v>
      </c>
      <c r="B278" s="30" t="s">
        <v>264</v>
      </c>
      <c r="C278" s="12">
        <v>1910851.5151515149</v>
      </c>
      <c r="D278" s="13">
        <v>880000</v>
      </c>
      <c r="E278" s="58">
        <f t="shared" si="5"/>
        <v>1030851.5151515149</v>
      </c>
      <c r="F278" s="45"/>
    </row>
    <row r="279" spans="1:6" s="9" customFormat="1" x14ac:dyDescent="0.25">
      <c r="A279" s="10">
        <v>246</v>
      </c>
      <c r="B279" s="30" t="s">
        <v>265</v>
      </c>
      <c r="C279" s="12">
        <v>1341310.303030303</v>
      </c>
      <c r="D279" s="13">
        <v>720000</v>
      </c>
      <c r="E279" s="58">
        <f t="shared" si="5"/>
        <v>621310.30303030298</v>
      </c>
      <c r="F279" s="45"/>
    </row>
    <row r="280" spans="1:6" s="9" customFormat="1" x14ac:dyDescent="0.25">
      <c r="A280" s="10">
        <v>247</v>
      </c>
      <c r="B280" s="30" t="s">
        <v>266</v>
      </c>
      <c r="C280" s="12">
        <v>1455261.8181818184</v>
      </c>
      <c r="D280" s="13">
        <v>720000</v>
      </c>
      <c r="E280" s="58">
        <f t="shared" si="5"/>
        <v>735261.81818181835</v>
      </c>
      <c r="F280" s="45"/>
    </row>
    <row r="281" spans="1:6" s="9" customFormat="1" x14ac:dyDescent="0.25">
      <c r="A281" s="10">
        <v>248</v>
      </c>
      <c r="B281" s="30" t="s">
        <v>267</v>
      </c>
      <c r="C281" s="12">
        <v>766107.5757575758</v>
      </c>
      <c r="D281" s="13">
        <v>580000</v>
      </c>
      <c r="E281" s="58">
        <f t="shared" si="5"/>
        <v>186107.5757575758</v>
      </c>
      <c r="F281" s="45"/>
    </row>
    <row r="282" spans="1:6" s="9" customFormat="1" x14ac:dyDescent="0.25">
      <c r="A282" s="10">
        <v>249</v>
      </c>
      <c r="B282" s="30" t="s">
        <v>268</v>
      </c>
      <c r="C282" s="12">
        <v>367277.27272727271</v>
      </c>
      <c r="D282" s="13">
        <v>150000</v>
      </c>
      <c r="E282" s="58">
        <f t="shared" si="5"/>
        <v>217277.27272727271</v>
      </c>
      <c r="F282" s="45"/>
    </row>
    <row r="283" spans="1:6" s="9" customFormat="1" x14ac:dyDescent="0.25">
      <c r="A283" s="10">
        <v>250</v>
      </c>
      <c r="B283" s="30" t="s">
        <v>269</v>
      </c>
      <c r="C283" s="12">
        <v>544774.78787878796</v>
      </c>
      <c r="D283" s="13">
        <v>300000</v>
      </c>
      <c r="E283" s="58">
        <f t="shared" si="5"/>
        <v>244774.78787878796</v>
      </c>
      <c r="F283" s="45"/>
    </row>
    <row r="284" spans="1:6" s="9" customFormat="1" x14ac:dyDescent="0.25">
      <c r="A284" s="143" t="s">
        <v>270</v>
      </c>
      <c r="B284" s="143"/>
      <c r="C284" s="143"/>
      <c r="D284" s="143"/>
      <c r="E284" s="59">
        <f>SUM(D285:D295)</f>
        <v>29469772</v>
      </c>
      <c r="F284" s="48"/>
    </row>
    <row r="285" spans="1:6" s="9" customFormat="1" ht="33" x14ac:dyDescent="0.25">
      <c r="A285" s="10">
        <v>251</v>
      </c>
      <c r="B285" s="30" t="s">
        <v>271</v>
      </c>
      <c r="C285" s="12">
        <v>5627618.1818181826</v>
      </c>
      <c r="D285" s="13">
        <v>3500000</v>
      </c>
      <c r="E285" s="58">
        <f t="shared" si="5"/>
        <v>2127618.1818181826</v>
      </c>
      <c r="F285" s="45"/>
    </row>
    <row r="286" spans="1:6" s="9" customFormat="1" ht="33" x14ac:dyDescent="0.25">
      <c r="A286" s="10">
        <v>252</v>
      </c>
      <c r="B286" s="30" t="s">
        <v>272</v>
      </c>
      <c r="C286" s="12">
        <v>7130624.2424242422</v>
      </c>
      <c r="D286" s="13">
        <v>4462000</v>
      </c>
      <c r="E286" s="58">
        <f t="shared" si="5"/>
        <v>2668624.2424242422</v>
      </c>
      <c r="F286" s="45"/>
    </row>
    <row r="287" spans="1:6" s="9" customFormat="1" x14ac:dyDescent="0.25">
      <c r="A287" s="10">
        <v>253</v>
      </c>
      <c r="B287" s="30" t="s">
        <v>273</v>
      </c>
      <c r="C287" s="12">
        <v>2367378.7878787876</v>
      </c>
      <c r="D287" s="13">
        <v>2163636</v>
      </c>
      <c r="E287" s="58">
        <f t="shared" si="5"/>
        <v>203742.78787878761</v>
      </c>
      <c r="F287" s="45"/>
    </row>
    <row r="288" spans="1:6" s="9" customFormat="1" x14ac:dyDescent="0.25">
      <c r="A288" s="10">
        <v>254</v>
      </c>
      <c r="B288" s="30" t="s">
        <v>274</v>
      </c>
      <c r="C288" s="12">
        <v>2367378.7878787876</v>
      </c>
      <c r="D288" s="13">
        <v>1200000</v>
      </c>
      <c r="E288" s="58">
        <f t="shared" si="5"/>
        <v>1167378.7878787876</v>
      </c>
      <c r="F288" s="45"/>
    </row>
    <row r="289" spans="1:6" s="9" customFormat="1" x14ac:dyDescent="0.25">
      <c r="A289" s="10">
        <v>255</v>
      </c>
      <c r="B289" s="30" t="s">
        <v>275</v>
      </c>
      <c r="C289" s="12">
        <v>3243651.5151515151</v>
      </c>
      <c r="D289" s="13">
        <v>3153500</v>
      </c>
      <c r="E289" s="58">
        <f t="shared" si="5"/>
        <v>90151.515151515137</v>
      </c>
      <c r="F289" s="45"/>
    </row>
    <row r="290" spans="1:6" s="9" customFormat="1" x14ac:dyDescent="0.25">
      <c r="A290" s="10">
        <v>256</v>
      </c>
      <c r="B290" s="30" t="s">
        <v>276</v>
      </c>
      <c r="C290" s="12">
        <v>2764045.4545454546</v>
      </c>
      <c r="D290" s="13">
        <v>2163636</v>
      </c>
      <c r="E290" s="58">
        <f t="shared" si="5"/>
        <v>600409.45454545459</v>
      </c>
      <c r="F290" s="45"/>
    </row>
    <row r="291" spans="1:6" s="9" customFormat="1" x14ac:dyDescent="0.25">
      <c r="A291" s="10">
        <v>257</v>
      </c>
      <c r="B291" s="30" t="s">
        <v>277</v>
      </c>
      <c r="C291" s="12">
        <v>2673893.9393939395</v>
      </c>
      <c r="D291" s="13">
        <v>1963500</v>
      </c>
      <c r="E291" s="58">
        <f t="shared" si="5"/>
        <v>710393.93939393945</v>
      </c>
      <c r="F291" s="45"/>
    </row>
    <row r="292" spans="1:6" s="9" customFormat="1" x14ac:dyDescent="0.25">
      <c r="A292" s="10">
        <v>258</v>
      </c>
      <c r="B292" s="30" t="s">
        <v>278</v>
      </c>
      <c r="C292" s="12">
        <v>4109106.0606060605</v>
      </c>
      <c r="D292" s="13">
        <v>900000</v>
      </c>
      <c r="E292" s="58">
        <f t="shared" si="5"/>
        <v>3209106.0606060605</v>
      </c>
      <c r="F292" s="45"/>
    </row>
    <row r="293" spans="1:6" s="9" customFormat="1" x14ac:dyDescent="0.25">
      <c r="A293" s="10">
        <v>259</v>
      </c>
      <c r="B293" s="30" t="s">
        <v>279</v>
      </c>
      <c r="C293" s="12">
        <v>5266651.5151515147</v>
      </c>
      <c r="D293" s="13">
        <v>3000000</v>
      </c>
      <c r="E293" s="58">
        <f t="shared" si="5"/>
        <v>2266651.5151515147</v>
      </c>
      <c r="F293" s="45"/>
    </row>
    <row r="294" spans="1:6" s="9" customFormat="1" x14ac:dyDescent="0.25">
      <c r="A294" s="10">
        <v>260</v>
      </c>
      <c r="B294" s="30" t="s">
        <v>280</v>
      </c>
      <c r="C294" s="12">
        <v>6142924.2424242422</v>
      </c>
      <c r="D294" s="13">
        <v>5000000</v>
      </c>
      <c r="E294" s="58">
        <f t="shared" si="5"/>
        <v>1142924.2424242422</v>
      </c>
      <c r="F294" s="45"/>
    </row>
    <row r="295" spans="1:6" s="9" customFormat="1" x14ac:dyDescent="0.25">
      <c r="A295" s="10">
        <v>261</v>
      </c>
      <c r="B295" s="30" t="s">
        <v>281</v>
      </c>
      <c r="C295" s="12">
        <v>6105060.6060606064</v>
      </c>
      <c r="D295" s="13">
        <v>1963500</v>
      </c>
      <c r="E295" s="58">
        <f t="shared" si="5"/>
        <v>4141560.6060606064</v>
      </c>
      <c r="F295" s="45"/>
    </row>
    <row r="296" spans="1:6" s="9" customFormat="1" x14ac:dyDescent="0.25">
      <c r="A296" s="137" t="s">
        <v>282</v>
      </c>
      <c r="B296" s="137"/>
      <c r="C296" s="137"/>
      <c r="D296" s="21">
        <f>SUM(D174:D295)</f>
        <v>78281520</v>
      </c>
      <c r="E296" s="60">
        <f>+E173+E192+E224+E261+E284</f>
        <v>78281520</v>
      </c>
      <c r="F296" s="50"/>
    </row>
    <row r="297" spans="1:6" s="9" customFormat="1" x14ac:dyDescent="0.25">
      <c r="A297" s="24"/>
      <c r="B297" s="32"/>
      <c r="C297" s="26"/>
      <c r="D297" s="27"/>
      <c r="E297" s="62"/>
      <c r="F297" s="27"/>
    </row>
    <row r="298" spans="1:6" s="9" customFormat="1" x14ac:dyDescent="0.25">
      <c r="A298" s="24"/>
      <c r="B298" s="32"/>
      <c r="C298" s="26"/>
      <c r="D298" s="27"/>
      <c r="E298" s="62"/>
      <c r="F298" s="27"/>
    </row>
    <row r="299" spans="1:6" x14ac:dyDescent="0.25">
      <c r="A299" s="33"/>
      <c r="B299" s="34"/>
      <c r="C299" s="35"/>
    </row>
    <row r="300" spans="1:6" x14ac:dyDescent="0.25">
      <c r="A300" s="33"/>
      <c r="B300" s="34"/>
      <c r="C300" s="35"/>
    </row>
    <row r="301" spans="1:6" x14ac:dyDescent="0.25">
      <c r="A301" s="33"/>
      <c r="B301" s="34"/>
      <c r="C301" s="35"/>
    </row>
    <row r="302" spans="1:6" x14ac:dyDescent="0.25">
      <c r="A302" s="33"/>
      <c r="B302" s="34"/>
      <c r="C302" s="35"/>
    </row>
    <row r="303" spans="1:6" x14ac:dyDescent="0.25">
      <c r="A303" s="33"/>
      <c r="B303" s="34"/>
      <c r="C303" s="35"/>
    </row>
    <row r="304" spans="1:6" s="4" customFormat="1" x14ac:dyDescent="0.25">
      <c r="A304" s="33"/>
      <c r="B304" s="34"/>
      <c r="C304" s="35"/>
      <c r="E304" s="51"/>
      <c r="F304" s="42"/>
    </row>
    <row r="305" spans="1:6" s="4" customFormat="1" x14ac:dyDescent="0.25">
      <c r="A305" s="33"/>
      <c r="B305" s="34"/>
      <c r="C305" s="35"/>
      <c r="E305" s="51"/>
      <c r="F305" s="42"/>
    </row>
    <row r="306" spans="1:6" s="4" customFormat="1" x14ac:dyDescent="0.25">
      <c r="A306" s="33"/>
      <c r="B306" s="34"/>
      <c r="C306" s="35"/>
      <c r="E306" s="51"/>
      <c r="F306" s="42"/>
    </row>
    <row r="307" spans="1:6" s="4" customFormat="1" x14ac:dyDescent="0.25">
      <c r="A307" s="33"/>
      <c r="B307" s="34"/>
      <c r="C307" s="35"/>
      <c r="E307" s="51"/>
      <c r="F307" s="42"/>
    </row>
    <row r="308" spans="1:6" s="4" customFormat="1" x14ac:dyDescent="0.25">
      <c r="A308" s="33"/>
      <c r="B308" s="34"/>
      <c r="C308" s="35"/>
      <c r="E308" s="51"/>
      <c r="F308" s="42"/>
    </row>
    <row r="309" spans="1:6" s="4" customFormat="1" x14ac:dyDescent="0.25">
      <c r="A309" s="33"/>
      <c r="B309" s="34"/>
      <c r="C309" s="35"/>
      <c r="E309" s="51"/>
      <c r="F309" s="42"/>
    </row>
    <row r="310" spans="1:6" s="4" customFormat="1" x14ac:dyDescent="0.25">
      <c r="A310" s="33"/>
      <c r="B310" s="34"/>
      <c r="C310" s="35"/>
      <c r="E310" s="51"/>
      <c r="F310" s="42"/>
    </row>
    <row r="311" spans="1:6" s="4" customFormat="1" x14ac:dyDescent="0.25">
      <c r="A311" s="33"/>
      <c r="B311" s="34"/>
      <c r="C311" s="35"/>
      <c r="E311" s="51"/>
      <c r="F311" s="42"/>
    </row>
    <row r="312" spans="1:6" s="4" customFormat="1" x14ac:dyDescent="0.25">
      <c r="A312" s="33"/>
      <c r="B312" s="34"/>
      <c r="C312" s="35"/>
      <c r="E312" s="51"/>
      <c r="F312" s="42"/>
    </row>
    <row r="313" spans="1:6" s="4" customFormat="1" x14ac:dyDescent="0.25">
      <c r="A313" s="33"/>
      <c r="B313" s="34"/>
      <c r="C313" s="35"/>
      <c r="E313" s="51"/>
      <c r="F313" s="42"/>
    </row>
    <row r="314" spans="1:6" s="4" customFormat="1" x14ac:dyDescent="0.25">
      <c r="A314" s="33"/>
      <c r="B314" s="34"/>
      <c r="C314" s="35"/>
      <c r="E314" s="51"/>
      <c r="F314" s="42"/>
    </row>
    <row r="315" spans="1:6" s="4" customFormat="1" x14ac:dyDescent="0.25">
      <c r="A315" s="33"/>
      <c r="B315" s="34"/>
      <c r="C315" s="35"/>
      <c r="E315" s="51"/>
      <c r="F315" s="42"/>
    </row>
    <row r="316" spans="1:6" s="4" customFormat="1" x14ac:dyDescent="0.25">
      <c r="A316" s="33"/>
      <c r="B316" s="34"/>
      <c r="C316" s="35"/>
      <c r="E316" s="51"/>
      <c r="F316" s="42"/>
    </row>
    <row r="317" spans="1:6" s="4" customFormat="1" x14ac:dyDescent="0.25">
      <c r="A317" s="33"/>
      <c r="B317" s="34"/>
      <c r="C317" s="35"/>
      <c r="E317" s="51"/>
      <c r="F317" s="42"/>
    </row>
    <row r="318" spans="1:6" s="4" customFormat="1" x14ac:dyDescent="0.25">
      <c r="A318" s="33"/>
      <c r="B318" s="34"/>
      <c r="C318" s="35"/>
      <c r="E318" s="51"/>
      <c r="F318" s="42"/>
    </row>
    <row r="319" spans="1:6" s="4" customFormat="1" x14ac:dyDescent="0.25">
      <c r="A319" s="33"/>
      <c r="B319" s="34"/>
      <c r="C319" s="35"/>
      <c r="E319" s="51"/>
      <c r="F319" s="42"/>
    </row>
    <row r="320" spans="1:6" s="4" customFormat="1" x14ac:dyDescent="0.25">
      <c r="A320" s="33"/>
      <c r="B320" s="34"/>
      <c r="C320" s="35"/>
      <c r="E320" s="51"/>
      <c r="F320" s="42"/>
    </row>
    <row r="321" spans="1:6" s="4" customFormat="1" x14ac:dyDescent="0.25">
      <c r="A321" s="33"/>
      <c r="B321" s="34"/>
      <c r="C321" s="35"/>
      <c r="E321" s="51"/>
      <c r="F321" s="42"/>
    </row>
    <row r="322" spans="1:6" s="4" customFormat="1" x14ac:dyDescent="0.25">
      <c r="A322" s="33"/>
      <c r="B322" s="34"/>
      <c r="C322" s="35"/>
      <c r="E322" s="51"/>
      <c r="F322" s="42"/>
    </row>
    <row r="323" spans="1:6" s="4" customFormat="1" x14ac:dyDescent="0.25">
      <c r="A323" s="33"/>
      <c r="B323" s="34"/>
      <c r="C323" s="35"/>
      <c r="E323" s="51"/>
      <c r="F323" s="42"/>
    </row>
    <row r="324" spans="1:6" s="4" customFormat="1" x14ac:dyDescent="0.25">
      <c r="A324" s="33"/>
      <c r="B324" s="34"/>
      <c r="C324" s="35"/>
      <c r="E324" s="51"/>
      <c r="F324" s="42"/>
    </row>
    <row r="325" spans="1:6" s="4" customFormat="1" x14ac:dyDescent="0.25">
      <c r="A325" s="33"/>
      <c r="B325" s="34"/>
      <c r="C325" s="35"/>
      <c r="E325" s="51"/>
      <c r="F325" s="42"/>
    </row>
    <row r="326" spans="1:6" s="4" customFormat="1" x14ac:dyDescent="0.25">
      <c r="A326" s="33"/>
      <c r="B326" s="34"/>
      <c r="C326" s="35"/>
      <c r="E326" s="51"/>
      <c r="F326" s="42"/>
    </row>
    <row r="327" spans="1:6" s="4" customFormat="1" x14ac:dyDescent="0.25">
      <c r="A327" s="33"/>
      <c r="B327" s="34"/>
      <c r="C327" s="35"/>
      <c r="E327" s="51"/>
      <c r="F327" s="42"/>
    </row>
    <row r="328" spans="1:6" s="4" customFormat="1" x14ac:dyDescent="0.25">
      <c r="A328" s="33"/>
      <c r="B328" s="34"/>
      <c r="C328" s="35"/>
      <c r="E328" s="51"/>
      <c r="F328" s="42"/>
    </row>
    <row r="329" spans="1:6" s="4" customFormat="1" x14ac:dyDescent="0.25">
      <c r="A329" s="33"/>
      <c r="B329" s="34"/>
      <c r="C329" s="35"/>
      <c r="E329" s="51"/>
      <c r="F329" s="42"/>
    </row>
    <row r="330" spans="1:6" s="4" customFormat="1" x14ac:dyDescent="0.25">
      <c r="A330" s="33"/>
      <c r="B330" s="34"/>
      <c r="C330" s="35"/>
      <c r="E330" s="51"/>
      <c r="F330" s="42"/>
    </row>
    <row r="331" spans="1:6" s="4" customFormat="1" x14ac:dyDescent="0.25">
      <c r="A331" s="33"/>
      <c r="B331" s="34"/>
      <c r="C331" s="35"/>
      <c r="E331" s="51"/>
      <c r="F331" s="42"/>
    </row>
    <row r="332" spans="1:6" s="4" customFormat="1" x14ac:dyDescent="0.25">
      <c r="A332" s="33"/>
      <c r="B332" s="34"/>
      <c r="C332" s="35"/>
      <c r="E332" s="51"/>
      <c r="F332" s="42"/>
    </row>
    <row r="333" spans="1:6" s="4" customFormat="1" x14ac:dyDescent="0.25">
      <c r="A333" s="33"/>
      <c r="B333" s="34"/>
      <c r="C333" s="35"/>
      <c r="E333" s="51"/>
      <c r="F333" s="42"/>
    </row>
    <row r="334" spans="1:6" s="4" customFormat="1" x14ac:dyDescent="0.25">
      <c r="A334" s="33"/>
      <c r="B334" s="34"/>
      <c r="C334" s="35"/>
      <c r="E334" s="51"/>
      <c r="F334" s="42"/>
    </row>
    <row r="335" spans="1:6" s="4" customFormat="1" x14ac:dyDescent="0.25">
      <c r="A335" s="33"/>
      <c r="B335" s="34"/>
      <c r="C335" s="35"/>
      <c r="E335" s="51"/>
      <c r="F335" s="42"/>
    </row>
    <row r="336" spans="1:6" s="4" customFormat="1" x14ac:dyDescent="0.25">
      <c r="A336" s="33"/>
      <c r="B336" s="34"/>
      <c r="C336" s="35"/>
      <c r="E336" s="51"/>
      <c r="F336" s="42"/>
    </row>
    <row r="337" spans="1:6" s="4" customFormat="1" x14ac:dyDescent="0.25">
      <c r="A337" s="33"/>
      <c r="B337" s="34"/>
      <c r="C337" s="35"/>
      <c r="E337" s="51"/>
      <c r="F337" s="42"/>
    </row>
    <row r="338" spans="1:6" s="4" customFormat="1" x14ac:dyDescent="0.25">
      <c r="A338" s="33"/>
      <c r="B338" s="34"/>
      <c r="C338" s="35"/>
      <c r="E338" s="51"/>
      <c r="F338" s="42"/>
    </row>
    <row r="339" spans="1:6" s="4" customFormat="1" x14ac:dyDescent="0.25">
      <c r="A339" s="33"/>
      <c r="B339" s="34"/>
      <c r="C339" s="35"/>
      <c r="E339" s="51"/>
      <c r="F339" s="42"/>
    </row>
    <row r="340" spans="1:6" s="4" customFormat="1" x14ac:dyDescent="0.25">
      <c r="A340" s="33"/>
      <c r="B340" s="34"/>
      <c r="C340" s="35"/>
      <c r="E340" s="51"/>
      <c r="F340" s="42"/>
    </row>
    <row r="341" spans="1:6" s="4" customFormat="1" x14ac:dyDescent="0.25">
      <c r="A341" s="33"/>
      <c r="B341" s="34"/>
      <c r="C341" s="35"/>
      <c r="E341" s="51"/>
      <c r="F341" s="42"/>
    </row>
    <row r="342" spans="1:6" s="4" customFormat="1" x14ac:dyDescent="0.25">
      <c r="A342" s="33"/>
      <c r="B342" s="34"/>
      <c r="C342" s="35"/>
      <c r="E342" s="51"/>
      <c r="F342" s="42"/>
    </row>
    <row r="343" spans="1:6" s="4" customFormat="1" x14ac:dyDescent="0.25">
      <c r="A343" s="33"/>
      <c r="B343" s="34"/>
      <c r="C343" s="35"/>
      <c r="E343" s="51"/>
      <c r="F343" s="42"/>
    </row>
    <row r="344" spans="1:6" s="4" customFormat="1" x14ac:dyDescent="0.25">
      <c r="A344" s="33"/>
      <c r="B344" s="34"/>
      <c r="C344" s="35"/>
      <c r="E344" s="51"/>
      <c r="F344" s="42"/>
    </row>
    <row r="345" spans="1:6" s="4" customFormat="1" x14ac:dyDescent="0.25">
      <c r="A345" s="33"/>
      <c r="B345" s="34"/>
      <c r="C345" s="35"/>
      <c r="E345" s="51"/>
      <c r="F345" s="42"/>
    </row>
    <row r="346" spans="1:6" s="4" customFormat="1" x14ac:dyDescent="0.25">
      <c r="A346" s="33"/>
      <c r="B346" s="34"/>
      <c r="C346" s="35"/>
      <c r="E346" s="51"/>
      <c r="F346" s="42"/>
    </row>
    <row r="347" spans="1:6" s="4" customFormat="1" x14ac:dyDescent="0.25">
      <c r="A347" s="33"/>
      <c r="B347" s="34"/>
      <c r="C347" s="35"/>
      <c r="E347" s="51"/>
      <c r="F347" s="42"/>
    </row>
    <row r="348" spans="1:6" s="4" customFormat="1" x14ac:dyDescent="0.25">
      <c r="A348" s="33"/>
      <c r="B348" s="34"/>
      <c r="C348" s="35"/>
      <c r="E348" s="51"/>
      <c r="F348" s="42"/>
    </row>
    <row r="349" spans="1:6" s="4" customFormat="1" x14ac:dyDescent="0.25">
      <c r="A349" s="33"/>
      <c r="B349" s="34"/>
      <c r="C349" s="35"/>
      <c r="E349" s="51"/>
      <c r="F349" s="42"/>
    </row>
    <row r="350" spans="1:6" s="4" customFormat="1" x14ac:dyDescent="0.25">
      <c r="A350" s="33"/>
      <c r="B350" s="34"/>
      <c r="C350" s="35"/>
      <c r="E350" s="51"/>
      <c r="F350" s="42"/>
    </row>
    <row r="351" spans="1:6" s="4" customFormat="1" x14ac:dyDescent="0.25">
      <c r="A351" s="33"/>
      <c r="B351" s="34"/>
      <c r="C351" s="35"/>
      <c r="E351" s="51"/>
      <c r="F351" s="42"/>
    </row>
    <row r="352" spans="1:6" s="4" customFormat="1" x14ac:dyDescent="0.25">
      <c r="A352" s="33"/>
      <c r="B352" s="34"/>
      <c r="C352" s="35"/>
      <c r="E352" s="51"/>
      <c r="F352" s="42"/>
    </row>
    <row r="353" spans="1:6" s="4" customFormat="1" x14ac:dyDescent="0.25">
      <c r="A353" s="33"/>
      <c r="B353" s="34"/>
      <c r="C353" s="35"/>
      <c r="E353" s="51"/>
      <c r="F353" s="42"/>
    </row>
    <row r="354" spans="1:6" s="4" customFormat="1" x14ac:dyDescent="0.25">
      <c r="A354" s="33"/>
      <c r="B354" s="34"/>
      <c r="C354" s="35"/>
      <c r="E354" s="51"/>
      <c r="F354" s="42"/>
    </row>
    <row r="355" spans="1:6" s="4" customFormat="1" x14ac:dyDescent="0.25">
      <c r="A355" s="33"/>
      <c r="B355" s="34"/>
      <c r="C355" s="35"/>
      <c r="E355" s="51"/>
      <c r="F355" s="42"/>
    </row>
    <row r="356" spans="1:6" s="4" customFormat="1" x14ac:dyDescent="0.25">
      <c r="A356" s="33"/>
      <c r="B356" s="34"/>
      <c r="C356" s="35"/>
      <c r="E356" s="51"/>
      <c r="F356" s="42"/>
    </row>
    <row r="357" spans="1:6" s="4" customFormat="1" x14ac:dyDescent="0.25">
      <c r="A357" s="33"/>
      <c r="B357" s="34"/>
      <c r="C357" s="35"/>
      <c r="E357" s="51"/>
      <c r="F357" s="42"/>
    </row>
    <row r="358" spans="1:6" s="4" customFormat="1" x14ac:dyDescent="0.25">
      <c r="A358" s="33"/>
      <c r="B358" s="34"/>
      <c r="C358" s="35"/>
      <c r="E358" s="51"/>
      <c r="F358" s="42"/>
    </row>
    <row r="359" spans="1:6" s="4" customFormat="1" x14ac:dyDescent="0.25">
      <c r="A359" s="33"/>
      <c r="B359" s="34"/>
      <c r="C359" s="35"/>
      <c r="E359" s="51"/>
      <c r="F359" s="42"/>
    </row>
    <row r="360" spans="1:6" s="4" customFormat="1" x14ac:dyDescent="0.25">
      <c r="A360" s="33"/>
      <c r="B360" s="34"/>
      <c r="C360" s="35"/>
      <c r="E360" s="51"/>
      <c r="F360" s="42"/>
    </row>
    <row r="361" spans="1:6" s="4" customFormat="1" x14ac:dyDescent="0.25">
      <c r="A361" s="33"/>
      <c r="B361" s="34"/>
      <c r="C361" s="35"/>
      <c r="E361" s="51"/>
      <c r="F361" s="42"/>
    </row>
    <row r="362" spans="1:6" s="4" customFormat="1" x14ac:dyDescent="0.25">
      <c r="A362" s="33"/>
      <c r="B362" s="34"/>
      <c r="C362" s="35"/>
      <c r="E362" s="51"/>
      <c r="F362" s="42"/>
    </row>
    <row r="363" spans="1:6" s="4" customFormat="1" x14ac:dyDescent="0.25">
      <c r="A363" s="33"/>
      <c r="B363" s="34"/>
      <c r="C363" s="35"/>
      <c r="E363" s="51"/>
      <c r="F363" s="42"/>
    </row>
    <row r="364" spans="1:6" s="4" customFormat="1" x14ac:dyDescent="0.25">
      <c r="A364" s="33"/>
      <c r="B364" s="34"/>
      <c r="C364" s="35"/>
      <c r="E364" s="51"/>
      <c r="F364" s="42"/>
    </row>
    <row r="365" spans="1:6" s="4" customFormat="1" x14ac:dyDescent="0.25">
      <c r="A365" s="33"/>
      <c r="B365" s="34"/>
      <c r="C365" s="35"/>
      <c r="E365" s="51"/>
      <c r="F365" s="42"/>
    </row>
    <row r="366" spans="1:6" s="4" customFormat="1" x14ac:dyDescent="0.25">
      <c r="A366" s="33"/>
      <c r="B366" s="34"/>
      <c r="C366" s="35"/>
      <c r="E366" s="51"/>
      <c r="F366" s="42"/>
    </row>
    <row r="367" spans="1:6" s="4" customFormat="1" x14ac:dyDescent="0.25">
      <c r="A367" s="33"/>
      <c r="B367" s="34"/>
      <c r="C367" s="35"/>
      <c r="E367" s="51"/>
      <c r="F367" s="42"/>
    </row>
    <row r="368" spans="1:6" s="4" customFormat="1" x14ac:dyDescent="0.25">
      <c r="A368" s="33"/>
      <c r="B368" s="34"/>
      <c r="C368" s="35"/>
      <c r="E368" s="51"/>
      <c r="F368" s="42"/>
    </row>
    <row r="369" spans="1:6" s="4" customFormat="1" x14ac:dyDescent="0.25">
      <c r="A369" s="33"/>
      <c r="B369" s="34"/>
      <c r="C369" s="35"/>
      <c r="E369" s="51"/>
      <c r="F369" s="42"/>
    </row>
    <row r="370" spans="1:6" s="4" customFormat="1" x14ac:dyDescent="0.25">
      <c r="A370" s="33"/>
      <c r="B370" s="34"/>
      <c r="C370" s="35"/>
      <c r="E370" s="51"/>
      <c r="F370" s="42"/>
    </row>
    <row r="371" spans="1:6" s="4" customFormat="1" x14ac:dyDescent="0.25">
      <c r="A371" s="33"/>
      <c r="B371" s="34"/>
      <c r="C371" s="35"/>
      <c r="E371" s="51"/>
      <c r="F371" s="42"/>
    </row>
    <row r="372" spans="1:6" s="4" customFormat="1" x14ac:dyDescent="0.25">
      <c r="A372" s="33"/>
      <c r="B372" s="34"/>
      <c r="C372" s="35"/>
      <c r="E372" s="51"/>
      <c r="F372" s="42"/>
    </row>
    <row r="373" spans="1:6" s="4" customFormat="1" x14ac:dyDescent="0.25">
      <c r="A373" s="33"/>
      <c r="B373" s="34"/>
      <c r="C373" s="35"/>
      <c r="E373" s="51"/>
      <c r="F373" s="42"/>
    </row>
    <row r="374" spans="1:6" s="4" customFormat="1" x14ac:dyDescent="0.25">
      <c r="A374" s="33"/>
      <c r="B374" s="34"/>
      <c r="C374" s="35"/>
      <c r="E374" s="51"/>
      <c r="F374" s="42"/>
    </row>
    <row r="375" spans="1:6" s="4" customFormat="1" x14ac:dyDescent="0.25">
      <c r="A375" s="33"/>
      <c r="B375" s="34"/>
      <c r="C375" s="35"/>
      <c r="E375" s="51"/>
      <c r="F375" s="42"/>
    </row>
    <row r="376" spans="1:6" s="4" customFormat="1" x14ac:dyDescent="0.25">
      <c r="A376" s="33"/>
      <c r="B376" s="34"/>
      <c r="C376" s="35"/>
      <c r="E376" s="51"/>
      <c r="F376" s="42"/>
    </row>
    <row r="377" spans="1:6" s="4" customFormat="1" x14ac:dyDescent="0.25">
      <c r="A377" s="33"/>
      <c r="B377" s="34"/>
      <c r="C377" s="35"/>
      <c r="E377" s="51"/>
      <c r="F377" s="42"/>
    </row>
    <row r="378" spans="1:6" s="4" customFormat="1" x14ac:dyDescent="0.25">
      <c r="A378" s="33"/>
      <c r="B378" s="34"/>
      <c r="C378" s="35"/>
      <c r="E378" s="51"/>
      <c r="F378" s="42"/>
    </row>
    <row r="379" spans="1:6" s="4" customFormat="1" x14ac:dyDescent="0.25">
      <c r="A379" s="33"/>
      <c r="B379" s="34"/>
      <c r="C379" s="35"/>
      <c r="E379" s="51"/>
      <c r="F379" s="42"/>
    </row>
    <row r="380" spans="1:6" s="4" customFormat="1" x14ac:dyDescent="0.25">
      <c r="A380" s="33"/>
      <c r="B380" s="34"/>
      <c r="C380" s="35"/>
      <c r="E380" s="51"/>
      <c r="F380" s="42"/>
    </row>
    <row r="381" spans="1:6" s="4" customFormat="1" x14ac:dyDescent="0.25">
      <c r="A381" s="33"/>
      <c r="B381" s="34"/>
      <c r="C381" s="35"/>
      <c r="E381" s="51"/>
      <c r="F381" s="42"/>
    </row>
    <row r="382" spans="1:6" s="4" customFormat="1" x14ac:dyDescent="0.25">
      <c r="A382" s="33"/>
      <c r="B382" s="34"/>
      <c r="C382" s="35"/>
      <c r="E382" s="51"/>
      <c r="F382" s="42"/>
    </row>
    <row r="383" spans="1:6" s="4" customFormat="1" x14ac:dyDescent="0.25">
      <c r="A383" s="33"/>
      <c r="B383" s="34"/>
      <c r="C383" s="35"/>
      <c r="E383" s="51"/>
      <c r="F383" s="42"/>
    </row>
    <row r="384" spans="1:6" s="4" customFormat="1" x14ac:dyDescent="0.25">
      <c r="A384" s="33"/>
      <c r="B384" s="34"/>
      <c r="C384" s="35"/>
      <c r="E384" s="51"/>
      <c r="F384" s="42"/>
    </row>
    <row r="385" spans="1:6" s="4" customFormat="1" x14ac:dyDescent="0.25">
      <c r="A385" s="33"/>
      <c r="B385" s="34"/>
      <c r="C385" s="35"/>
      <c r="E385" s="51"/>
      <c r="F385" s="42"/>
    </row>
    <row r="386" spans="1:6" s="4" customFormat="1" x14ac:dyDescent="0.25">
      <c r="A386" s="33"/>
      <c r="B386" s="34"/>
      <c r="C386" s="35"/>
      <c r="E386" s="51"/>
      <c r="F386" s="42"/>
    </row>
    <row r="387" spans="1:6" s="4" customFormat="1" x14ac:dyDescent="0.25">
      <c r="A387" s="33"/>
      <c r="B387" s="34"/>
      <c r="C387" s="35"/>
      <c r="E387" s="51"/>
      <c r="F387" s="42"/>
    </row>
    <row r="388" spans="1:6" s="4" customFormat="1" x14ac:dyDescent="0.25">
      <c r="A388" s="33"/>
      <c r="B388" s="34"/>
      <c r="C388" s="35"/>
      <c r="E388" s="51"/>
      <c r="F388" s="42"/>
    </row>
    <row r="389" spans="1:6" s="4" customFormat="1" x14ac:dyDescent="0.25">
      <c r="A389" s="33"/>
      <c r="B389" s="34"/>
      <c r="C389" s="35"/>
      <c r="E389" s="51"/>
      <c r="F389" s="42"/>
    </row>
    <row r="390" spans="1:6" s="4" customFormat="1" x14ac:dyDescent="0.25">
      <c r="A390" s="33"/>
      <c r="B390" s="34"/>
      <c r="C390" s="35"/>
      <c r="E390" s="51"/>
      <c r="F390" s="42"/>
    </row>
    <row r="391" spans="1:6" s="4" customFormat="1" x14ac:dyDescent="0.25">
      <c r="A391" s="33"/>
      <c r="B391" s="34"/>
      <c r="C391" s="35"/>
      <c r="E391" s="51"/>
      <c r="F391" s="42"/>
    </row>
    <row r="392" spans="1:6" s="4" customFormat="1" x14ac:dyDescent="0.25">
      <c r="A392" s="33"/>
      <c r="B392" s="34"/>
      <c r="C392" s="35"/>
      <c r="E392" s="51"/>
      <c r="F392" s="42"/>
    </row>
    <row r="393" spans="1:6" s="4" customFormat="1" x14ac:dyDescent="0.25">
      <c r="A393" s="33"/>
      <c r="B393" s="34"/>
      <c r="C393" s="35"/>
      <c r="E393" s="51"/>
      <c r="F393" s="42"/>
    </row>
    <row r="394" spans="1:6" s="4" customFormat="1" x14ac:dyDescent="0.25">
      <c r="A394" s="33"/>
      <c r="B394" s="34"/>
      <c r="C394" s="35"/>
      <c r="E394" s="51"/>
      <c r="F394" s="42"/>
    </row>
    <row r="395" spans="1:6" s="4" customFormat="1" x14ac:dyDescent="0.25">
      <c r="A395" s="33"/>
      <c r="B395" s="34"/>
      <c r="C395" s="35"/>
      <c r="E395" s="51"/>
      <c r="F395" s="42"/>
    </row>
    <row r="396" spans="1:6" s="4" customFormat="1" x14ac:dyDescent="0.25">
      <c r="A396" s="33"/>
      <c r="B396" s="34"/>
      <c r="C396" s="35"/>
      <c r="E396" s="51"/>
      <c r="F396" s="42"/>
    </row>
    <row r="397" spans="1:6" s="4" customFormat="1" x14ac:dyDescent="0.25">
      <c r="A397" s="33"/>
      <c r="B397" s="34"/>
      <c r="C397" s="35"/>
      <c r="E397" s="51"/>
      <c r="F397" s="42"/>
    </row>
    <row r="398" spans="1:6" s="4" customFormat="1" x14ac:dyDescent="0.25">
      <c r="A398" s="33"/>
      <c r="B398" s="34"/>
      <c r="C398" s="35"/>
      <c r="E398" s="51"/>
      <c r="F398" s="42"/>
    </row>
    <row r="399" spans="1:6" s="4" customFormat="1" x14ac:dyDescent="0.25">
      <c r="A399" s="33"/>
      <c r="B399" s="34"/>
      <c r="C399" s="35"/>
      <c r="E399" s="51"/>
      <c r="F399" s="42"/>
    </row>
    <row r="400" spans="1:6" s="4" customFormat="1" x14ac:dyDescent="0.25">
      <c r="A400" s="33"/>
      <c r="B400" s="34"/>
      <c r="C400" s="35"/>
      <c r="E400" s="51"/>
      <c r="F400" s="42"/>
    </row>
    <row r="401" spans="1:6" s="4" customFormat="1" x14ac:dyDescent="0.25">
      <c r="A401" s="33"/>
      <c r="B401" s="34"/>
      <c r="C401" s="35"/>
      <c r="E401" s="51"/>
      <c r="F401" s="42"/>
    </row>
    <row r="402" spans="1:6" s="4" customFormat="1" x14ac:dyDescent="0.25">
      <c r="A402" s="33"/>
      <c r="B402" s="34"/>
      <c r="C402" s="35"/>
      <c r="E402" s="51"/>
      <c r="F402" s="42"/>
    </row>
    <row r="403" spans="1:6" s="4" customFormat="1" x14ac:dyDescent="0.25">
      <c r="A403" s="33"/>
      <c r="B403" s="34"/>
      <c r="C403" s="35"/>
      <c r="E403" s="51"/>
      <c r="F403" s="42"/>
    </row>
    <row r="404" spans="1:6" s="4" customFormat="1" x14ac:dyDescent="0.25">
      <c r="A404" s="33"/>
      <c r="B404" s="34"/>
      <c r="C404" s="35"/>
      <c r="E404" s="51"/>
      <c r="F404" s="42"/>
    </row>
    <row r="405" spans="1:6" s="4" customFormat="1" x14ac:dyDescent="0.25">
      <c r="A405" s="33"/>
      <c r="B405" s="34"/>
      <c r="C405" s="35"/>
      <c r="E405" s="51"/>
      <c r="F405" s="42"/>
    </row>
    <row r="406" spans="1:6" s="4" customFormat="1" x14ac:dyDescent="0.25">
      <c r="A406" s="33"/>
      <c r="B406" s="34"/>
      <c r="C406" s="35"/>
      <c r="E406" s="51"/>
      <c r="F406" s="42"/>
    </row>
    <row r="407" spans="1:6" s="4" customFormat="1" x14ac:dyDescent="0.25">
      <c r="A407" s="33"/>
      <c r="B407" s="34"/>
      <c r="C407" s="35"/>
      <c r="E407" s="51"/>
      <c r="F407" s="42"/>
    </row>
    <row r="408" spans="1:6" s="4" customFormat="1" x14ac:dyDescent="0.25">
      <c r="A408" s="33"/>
      <c r="B408" s="34"/>
      <c r="C408" s="35"/>
      <c r="E408" s="51"/>
      <c r="F408" s="42"/>
    </row>
    <row r="409" spans="1:6" s="4" customFormat="1" x14ac:dyDescent="0.25">
      <c r="A409" s="33"/>
      <c r="B409" s="34"/>
      <c r="C409" s="35"/>
      <c r="E409" s="51"/>
      <c r="F409" s="42"/>
    </row>
    <row r="410" spans="1:6" s="4" customFormat="1" x14ac:dyDescent="0.25">
      <c r="A410" s="33"/>
      <c r="B410" s="34"/>
      <c r="C410" s="35"/>
      <c r="E410" s="51"/>
      <c r="F410" s="42"/>
    </row>
    <row r="411" spans="1:6" s="4" customFormat="1" x14ac:dyDescent="0.25">
      <c r="A411" s="33"/>
      <c r="B411" s="34"/>
      <c r="C411" s="35"/>
      <c r="E411" s="51"/>
      <c r="F411" s="42"/>
    </row>
    <row r="412" spans="1:6" s="4" customFormat="1" x14ac:dyDescent="0.25">
      <c r="A412" s="33"/>
      <c r="B412" s="34"/>
      <c r="C412" s="35"/>
      <c r="E412" s="51"/>
      <c r="F412" s="42"/>
    </row>
    <row r="413" spans="1:6" s="4" customFormat="1" x14ac:dyDescent="0.25">
      <c r="A413" s="33"/>
      <c r="B413" s="34"/>
      <c r="C413" s="35"/>
      <c r="E413" s="51"/>
      <c r="F413" s="42"/>
    </row>
    <row r="414" spans="1:6" s="4" customFormat="1" x14ac:dyDescent="0.25">
      <c r="A414" s="33"/>
      <c r="B414" s="34"/>
      <c r="C414" s="35"/>
      <c r="E414" s="51"/>
      <c r="F414" s="42"/>
    </row>
    <row r="415" spans="1:6" s="4" customFormat="1" x14ac:dyDescent="0.25">
      <c r="A415" s="33"/>
      <c r="B415" s="34"/>
      <c r="C415" s="35"/>
      <c r="E415" s="51"/>
      <c r="F415" s="42"/>
    </row>
    <row r="416" spans="1:6" s="4" customFormat="1" x14ac:dyDescent="0.25">
      <c r="A416" s="33"/>
      <c r="B416" s="34"/>
      <c r="C416" s="35"/>
      <c r="E416" s="51"/>
      <c r="F416" s="42"/>
    </row>
    <row r="417" spans="1:6" s="4" customFormat="1" x14ac:dyDescent="0.25">
      <c r="A417" s="33"/>
      <c r="B417" s="34"/>
      <c r="C417" s="35"/>
      <c r="E417" s="51"/>
      <c r="F417" s="42"/>
    </row>
    <row r="418" spans="1:6" s="4" customFormat="1" x14ac:dyDescent="0.25">
      <c r="A418" s="33"/>
      <c r="B418" s="34"/>
      <c r="C418" s="35"/>
      <c r="E418" s="51"/>
      <c r="F418" s="42"/>
    </row>
    <row r="419" spans="1:6" s="4" customFormat="1" x14ac:dyDescent="0.25">
      <c r="A419" s="33"/>
      <c r="B419" s="34"/>
      <c r="C419" s="35"/>
      <c r="E419" s="51"/>
      <c r="F419" s="42"/>
    </row>
    <row r="420" spans="1:6" s="4" customFormat="1" x14ac:dyDescent="0.25">
      <c r="A420" s="33"/>
      <c r="B420" s="34"/>
      <c r="C420" s="35"/>
      <c r="E420" s="51"/>
      <c r="F420" s="42"/>
    </row>
    <row r="421" spans="1:6" s="4" customFormat="1" x14ac:dyDescent="0.25">
      <c r="A421" s="33"/>
      <c r="B421" s="34"/>
      <c r="C421" s="35"/>
      <c r="E421" s="51"/>
      <c r="F421" s="42"/>
    </row>
    <row r="422" spans="1:6" s="4" customFormat="1" x14ac:dyDescent="0.25">
      <c r="A422" s="33"/>
      <c r="B422" s="34"/>
      <c r="C422" s="35"/>
      <c r="E422" s="51"/>
      <c r="F422" s="42"/>
    </row>
    <row r="423" spans="1:6" s="4" customFormat="1" x14ac:dyDescent="0.25">
      <c r="A423" s="33"/>
      <c r="B423" s="34"/>
      <c r="C423" s="35"/>
      <c r="E423" s="51"/>
      <c r="F423" s="42"/>
    </row>
    <row r="424" spans="1:6" s="4" customFormat="1" x14ac:dyDescent="0.25">
      <c r="A424" s="33"/>
      <c r="B424" s="34"/>
      <c r="C424" s="35"/>
      <c r="E424" s="51"/>
      <c r="F424" s="42"/>
    </row>
    <row r="425" spans="1:6" s="4" customFormat="1" x14ac:dyDescent="0.25">
      <c r="A425" s="33"/>
      <c r="B425" s="34"/>
      <c r="C425" s="35"/>
      <c r="E425" s="51"/>
      <c r="F425" s="42"/>
    </row>
    <row r="426" spans="1:6" s="4" customFormat="1" x14ac:dyDescent="0.25">
      <c r="A426" s="33"/>
      <c r="B426" s="34"/>
      <c r="C426" s="35"/>
      <c r="E426" s="51"/>
      <c r="F426" s="42"/>
    </row>
    <row r="427" spans="1:6" s="4" customFormat="1" x14ac:dyDescent="0.25">
      <c r="A427" s="33"/>
      <c r="B427" s="34"/>
      <c r="C427" s="35"/>
      <c r="E427" s="51"/>
      <c r="F427" s="42"/>
    </row>
    <row r="428" spans="1:6" s="4" customFormat="1" x14ac:dyDescent="0.25">
      <c r="A428" s="33"/>
      <c r="B428" s="34"/>
      <c r="C428" s="35"/>
      <c r="E428" s="51"/>
      <c r="F428" s="42"/>
    </row>
    <row r="429" spans="1:6" s="4" customFormat="1" x14ac:dyDescent="0.25">
      <c r="A429" s="33"/>
      <c r="B429" s="34"/>
      <c r="C429" s="35"/>
      <c r="E429" s="51"/>
      <c r="F429" s="42"/>
    </row>
    <row r="430" spans="1:6" s="4" customFormat="1" x14ac:dyDescent="0.25">
      <c r="A430" s="33"/>
      <c r="B430" s="34"/>
      <c r="C430" s="35"/>
      <c r="E430" s="51"/>
      <c r="F430" s="42"/>
    </row>
    <row r="431" spans="1:6" s="4" customFormat="1" x14ac:dyDescent="0.25">
      <c r="A431" s="33"/>
      <c r="B431" s="34"/>
      <c r="C431" s="35"/>
      <c r="E431" s="51"/>
      <c r="F431" s="42"/>
    </row>
    <row r="432" spans="1:6" s="4" customFormat="1" x14ac:dyDescent="0.25">
      <c r="A432" s="33"/>
      <c r="B432" s="34"/>
      <c r="C432" s="35"/>
      <c r="E432" s="51"/>
      <c r="F432" s="42"/>
    </row>
    <row r="433" spans="1:6" s="4" customFormat="1" x14ac:dyDescent="0.25">
      <c r="A433" s="33"/>
      <c r="B433" s="34"/>
      <c r="C433" s="35"/>
      <c r="E433" s="51"/>
      <c r="F433" s="42"/>
    </row>
    <row r="434" spans="1:6" s="4" customFormat="1" x14ac:dyDescent="0.25">
      <c r="A434" s="33"/>
      <c r="B434" s="34"/>
      <c r="C434" s="35"/>
      <c r="E434" s="51"/>
      <c r="F434" s="42"/>
    </row>
    <row r="435" spans="1:6" s="4" customFormat="1" x14ac:dyDescent="0.25">
      <c r="A435" s="33"/>
      <c r="B435" s="34"/>
      <c r="C435" s="35"/>
      <c r="E435" s="51"/>
      <c r="F435" s="42"/>
    </row>
    <row r="436" spans="1:6" s="4" customFormat="1" x14ac:dyDescent="0.25">
      <c r="A436" s="33"/>
      <c r="B436" s="34"/>
      <c r="C436" s="35"/>
      <c r="E436" s="51"/>
      <c r="F436" s="42"/>
    </row>
    <row r="437" spans="1:6" s="4" customFormat="1" x14ac:dyDescent="0.25">
      <c r="A437" s="33"/>
      <c r="B437" s="34"/>
      <c r="C437" s="35"/>
      <c r="E437" s="51"/>
      <c r="F437" s="42"/>
    </row>
    <row r="438" spans="1:6" s="4" customFormat="1" x14ac:dyDescent="0.25">
      <c r="A438" s="33"/>
      <c r="B438" s="34"/>
      <c r="C438" s="35"/>
      <c r="E438" s="51"/>
      <c r="F438" s="42"/>
    </row>
    <row r="439" spans="1:6" s="4" customFormat="1" x14ac:dyDescent="0.25">
      <c r="A439" s="33"/>
      <c r="B439" s="34"/>
      <c r="C439" s="35"/>
      <c r="E439" s="51"/>
      <c r="F439" s="42"/>
    </row>
    <row r="440" spans="1:6" s="4" customFormat="1" x14ac:dyDescent="0.25">
      <c r="A440" s="33"/>
      <c r="B440" s="34"/>
      <c r="C440" s="35"/>
      <c r="E440" s="51"/>
      <c r="F440" s="42"/>
    </row>
    <row r="441" spans="1:6" s="4" customFormat="1" x14ac:dyDescent="0.25">
      <c r="A441" s="33"/>
      <c r="B441" s="34"/>
      <c r="C441" s="35"/>
      <c r="E441" s="51"/>
      <c r="F441" s="42"/>
    </row>
    <row r="442" spans="1:6" s="4" customFormat="1" x14ac:dyDescent="0.25">
      <c r="A442" s="33"/>
      <c r="B442" s="34"/>
      <c r="C442" s="35"/>
      <c r="E442" s="51"/>
      <c r="F442" s="42"/>
    </row>
    <row r="443" spans="1:6" s="4" customFormat="1" x14ac:dyDescent="0.25">
      <c r="A443" s="33"/>
      <c r="B443" s="34"/>
      <c r="C443" s="35"/>
      <c r="E443" s="51"/>
      <c r="F443" s="42"/>
    </row>
    <row r="444" spans="1:6" s="4" customFormat="1" x14ac:dyDescent="0.25">
      <c r="A444" s="33"/>
      <c r="B444" s="34"/>
      <c r="C444" s="35"/>
      <c r="E444" s="51"/>
      <c r="F444" s="42"/>
    </row>
    <row r="445" spans="1:6" s="4" customFormat="1" x14ac:dyDescent="0.25">
      <c r="A445" s="33"/>
      <c r="B445" s="34"/>
      <c r="C445" s="35"/>
      <c r="E445" s="51"/>
      <c r="F445" s="42"/>
    </row>
    <row r="446" spans="1:6" s="4" customFormat="1" x14ac:dyDescent="0.25">
      <c r="A446" s="33"/>
      <c r="B446" s="34"/>
      <c r="C446" s="35"/>
      <c r="E446" s="51"/>
      <c r="F446" s="42"/>
    </row>
    <row r="447" spans="1:6" s="4" customFormat="1" x14ac:dyDescent="0.25">
      <c r="A447" s="33"/>
      <c r="B447" s="34"/>
      <c r="C447" s="35"/>
      <c r="E447" s="51"/>
      <c r="F447" s="42"/>
    </row>
    <row r="448" spans="1:6" s="4" customFormat="1" x14ac:dyDescent="0.25">
      <c r="A448" s="33"/>
      <c r="B448" s="34"/>
      <c r="C448" s="35"/>
      <c r="E448" s="51"/>
      <c r="F448" s="42"/>
    </row>
    <row r="449" spans="1:6" s="4" customFormat="1" x14ac:dyDescent="0.25">
      <c r="A449" s="33"/>
      <c r="B449" s="34"/>
      <c r="C449" s="35"/>
      <c r="E449" s="51"/>
      <c r="F449" s="42"/>
    </row>
    <row r="450" spans="1:6" s="4" customFormat="1" x14ac:dyDescent="0.25">
      <c r="A450" s="33"/>
      <c r="B450" s="34"/>
      <c r="C450" s="35"/>
      <c r="E450" s="51"/>
      <c r="F450" s="42"/>
    </row>
    <row r="451" spans="1:6" s="4" customFormat="1" x14ac:dyDescent="0.25">
      <c r="A451" s="33"/>
      <c r="B451" s="34"/>
      <c r="C451" s="35"/>
      <c r="E451" s="51"/>
      <c r="F451" s="42"/>
    </row>
    <row r="452" spans="1:6" s="4" customFormat="1" x14ac:dyDescent="0.25">
      <c r="A452" s="33"/>
      <c r="B452" s="34"/>
      <c r="C452" s="35"/>
      <c r="E452" s="51"/>
      <c r="F452" s="42"/>
    </row>
    <row r="453" spans="1:6" s="4" customFormat="1" x14ac:dyDescent="0.25">
      <c r="A453" s="33"/>
      <c r="B453" s="34"/>
      <c r="C453" s="35"/>
      <c r="E453" s="51"/>
      <c r="F453" s="42"/>
    </row>
    <row r="454" spans="1:6" s="4" customFormat="1" x14ac:dyDescent="0.25">
      <c r="A454" s="33"/>
      <c r="B454" s="34"/>
      <c r="C454" s="35"/>
      <c r="E454" s="51"/>
      <c r="F454" s="42"/>
    </row>
    <row r="455" spans="1:6" s="4" customFormat="1" x14ac:dyDescent="0.25">
      <c r="A455" s="33"/>
      <c r="B455" s="34"/>
      <c r="C455" s="35"/>
      <c r="E455" s="51"/>
      <c r="F455" s="42"/>
    </row>
    <row r="456" spans="1:6" s="4" customFormat="1" x14ac:dyDescent="0.25">
      <c r="A456" s="33"/>
      <c r="B456" s="34"/>
      <c r="C456" s="35"/>
      <c r="E456" s="51"/>
      <c r="F456" s="42"/>
    </row>
    <row r="457" spans="1:6" s="4" customFormat="1" x14ac:dyDescent="0.25">
      <c r="A457" s="33"/>
      <c r="B457" s="34"/>
      <c r="C457" s="35"/>
      <c r="E457" s="51"/>
      <c r="F457" s="42"/>
    </row>
    <row r="458" spans="1:6" s="4" customFormat="1" x14ac:dyDescent="0.25">
      <c r="A458" s="33"/>
      <c r="B458" s="34"/>
      <c r="C458" s="35"/>
      <c r="E458" s="51"/>
      <c r="F458" s="42"/>
    </row>
    <row r="459" spans="1:6" s="4" customFormat="1" x14ac:dyDescent="0.25">
      <c r="A459" s="33"/>
      <c r="B459" s="34"/>
      <c r="C459" s="35"/>
      <c r="E459" s="51"/>
      <c r="F459" s="42"/>
    </row>
    <row r="460" spans="1:6" s="4" customFormat="1" x14ac:dyDescent="0.25">
      <c r="A460" s="33"/>
      <c r="B460" s="34"/>
      <c r="C460" s="35"/>
      <c r="E460" s="51"/>
      <c r="F460" s="42"/>
    </row>
    <row r="461" spans="1:6" s="4" customFormat="1" x14ac:dyDescent="0.25">
      <c r="A461" s="33"/>
      <c r="B461" s="34"/>
      <c r="C461" s="35"/>
      <c r="E461" s="51"/>
      <c r="F461" s="42"/>
    </row>
    <row r="462" spans="1:6" s="4" customFormat="1" x14ac:dyDescent="0.25">
      <c r="A462" s="33"/>
      <c r="B462" s="34"/>
      <c r="C462" s="35"/>
      <c r="E462" s="51"/>
      <c r="F462" s="42"/>
    </row>
    <row r="463" spans="1:6" s="4" customFormat="1" x14ac:dyDescent="0.25">
      <c r="A463" s="33"/>
      <c r="B463" s="34"/>
      <c r="C463" s="35"/>
      <c r="E463" s="51"/>
      <c r="F463" s="42"/>
    </row>
    <row r="464" spans="1:6" s="4" customFormat="1" x14ac:dyDescent="0.25">
      <c r="A464" s="33"/>
      <c r="B464" s="34"/>
      <c r="C464" s="35"/>
      <c r="E464" s="51"/>
      <c r="F464" s="42"/>
    </row>
    <row r="465" spans="1:6" s="4" customFormat="1" x14ac:dyDescent="0.25">
      <c r="A465" s="33"/>
      <c r="B465" s="34"/>
      <c r="C465" s="35"/>
      <c r="E465" s="51"/>
      <c r="F465" s="42"/>
    </row>
    <row r="466" spans="1:6" s="4" customFormat="1" x14ac:dyDescent="0.25">
      <c r="A466" s="33"/>
      <c r="B466" s="34"/>
      <c r="C466" s="35"/>
      <c r="E466" s="51"/>
      <c r="F466" s="42"/>
    </row>
    <row r="467" spans="1:6" s="4" customFormat="1" x14ac:dyDescent="0.25">
      <c r="A467" s="33"/>
      <c r="B467" s="34"/>
      <c r="C467" s="35"/>
      <c r="E467" s="51"/>
      <c r="F467" s="42"/>
    </row>
    <row r="468" spans="1:6" s="4" customFormat="1" x14ac:dyDescent="0.25">
      <c r="A468" s="33"/>
      <c r="B468" s="34"/>
      <c r="C468" s="35"/>
      <c r="E468" s="51"/>
      <c r="F468" s="42"/>
    </row>
    <row r="469" spans="1:6" s="4" customFormat="1" x14ac:dyDescent="0.25">
      <c r="A469" s="33"/>
      <c r="B469" s="34"/>
      <c r="C469" s="35"/>
      <c r="E469" s="51"/>
      <c r="F469" s="42"/>
    </row>
    <row r="470" spans="1:6" s="4" customFormat="1" x14ac:dyDescent="0.25">
      <c r="A470" s="33"/>
      <c r="B470" s="34"/>
      <c r="C470" s="35"/>
      <c r="E470" s="51"/>
      <c r="F470" s="42"/>
    </row>
    <row r="471" spans="1:6" s="4" customFormat="1" x14ac:dyDescent="0.25">
      <c r="A471" s="33"/>
      <c r="B471" s="34"/>
      <c r="C471" s="35"/>
      <c r="E471" s="51"/>
      <c r="F471" s="42"/>
    </row>
    <row r="472" spans="1:6" s="4" customFormat="1" x14ac:dyDescent="0.25">
      <c r="A472" s="33"/>
      <c r="B472" s="34"/>
      <c r="C472" s="35"/>
      <c r="E472" s="51"/>
      <c r="F472" s="42"/>
    </row>
    <row r="473" spans="1:6" s="4" customFormat="1" x14ac:dyDescent="0.25">
      <c r="A473" s="33"/>
      <c r="B473" s="34"/>
      <c r="C473" s="35"/>
      <c r="E473" s="51"/>
      <c r="F473" s="42"/>
    </row>
    <row r="474" spans="1:6" s="4" customFormat="1" x14ac:dyDescent="0.25">
      <c r="A474" s="33"/>
      <c r="B474" s="34"/>
      <c r="C474" s="35"/>
      <c r="E474" s="51"/>
      <c r="F474" s="42"/>
    </row>
    <row r="475" spans="1:6" s="4" customFormat="1" x14ac:dyDescent="0.25">
      <c r="A475" s="33"/>
      <c r="B475" s="34"/>
      <c r="C475" s="35"/>
      <c r="E475" s="51"/>
      <c r="F475" s="42"/>
    </row>
    <row r="476" spans="1:6" s="4" customFormat="1" x14ac:dyDescent="0.25">
      <c r="A476" s="33"/>
      <c r="B476" s="34"/>
      <c r="C476" s="35"/>
      <c r="E476" s="51"/>
      <c r="F476" s="42"/>
    </row>
    <row r="477" spans="1:6" s="4" customFormat="1" x14ac:dyDescent="0.25">
      <c r="A477" s="33"/>
      <c r="B477" s="34"/>
      <c r="C477" s="35"/>
      <c r="E477" s="51"/>
      <c r="F477" s="42"/>
    </row>
    <row r="478" spans="1:6" s="4" customFormat="1" x14ac:dyDescent="0.25">
      <c r="A478" s="33"/>
      <c r="B478" s="34"/>
      <c r="C478" s="35"/>
      <c r="E478" s="51"/>
      <c r="F478" s="42"/>
    </row>
    <row r="479" spans="1:6" s="4" customFormat="1" x14ac:dyDescent="0.25">
      <c r="A479" s="33"/>
      <c r="B479" s="34"/>
      <c r="C479" s="35"/>
      <c r="E479" s="51"/>
      <c r="F479" s="42"/>
    </row>
    <row r="480" spans="1:6" s="4" customFormat="1" x14ac:dyDescent="0.25">
      <c r="A480" s="33"/>
      <c r="B480" s="34"/>
      <c r="C480" s="35"/>
      <c r="E480" s="51"/>
      <c r="F480" s="42"/>
    </row>
    <row r="481" spans="1:6" s="4" customFormat="1" x14ac:dyDescent="0.25">
      <c r="A481" s="33"/>
      <c r="B481" s="34"/>
      <c r="C481" s="35"/>
      <c r="E481" s="51"/>
      <c r="F481" s="42"/>
    </row>
    <row r="482" spans="1:6" s="4" customFormat="1" x14ac:dyDescent="0.25">
      <c r="A482" s="33"/>
      <c r="B482" s="34"/>
      <c r="C482" s="35"/>
      <c r="E482" s="51"/>
      <c r="F482" s="42"/>
    </row>
    <row r="483" spans="1:6" s="4" customFormat="1" x14ac:dyDescent="0.25">
      <c r="A483" s="33"/>
      <c r="B483" s="34"/>
      <c r="C483" s="35"/>
      <c r="E483" s="51"/>
      <c r="F483" s="42"/>
    </row>
    <row r="484" spans="1:6" s="4" customFormat="1" x14ac:dyDescent="0.25">
      <c r="A484" s="33"/>
      <c r="B484" s="34"/>
      <c r="C484" s="35"/>
      <c r="E484" s="51"/>
      <c r="F484" s="42"/>
    </row>
    <row r="485" spans="1:6" s="4" customFormat="1" x14ac:dyDescent="0.25">
      <c r="A485" s="33"/>
      <c r="B485" s="34"/>
      <c r="C485" s="35"/>
      <c r="E485" s="51"/>
      <c r="F485" s="42"/>
    </row>
    <row r="486" spans="1:6" s="4" customFormat="1" x14ac:dyDescent="0.25">
      <c r="A486" s="33"/>
      <c r="B486" s="34"/>
      <c r="C486" s="35"/>
      <c r="E486" s="51"/>
      <c r="F486" s="42"/>
    </row>
    <row r="487" spans="1:6" s="4" customFormat="1" x14ac:dyDescent="0.25">
      <c r="A487" s="33"/>
      <c r="B487" s="34"/>
      <c r="C487" s="35"/>
      <c r="E487" s="51"/>
      <c r="F487" s="42"/>
    </row>
    <row r="488" spans="1:6" s="4" customFormat="1" x14ac:dyDescent="0.25">
      <c r="A488" s="33"/>
      <c r="B488" s="34"/>
      <c r="C488" s="35"/>
      <c r="E488" s="51"/>
      <c r="F488" s="42"/>
    </row>
    <row r="489" spans="1:6" s="4" customFormat="1" x14ac:dyDescent="0.25">
      <c r="A489" s="33"/>
      <c r="B489" s="34"/>
      <c r="C489" s="35"/>
      <c r="E489" s="51"/>
      <c r="F489" s="42"/>
    </row>
    <row r="490" spans="1:6" s="4" customFormat="1" x14ac:dyDescent="0.25">
      <c r="A490" s="33"/>
      <c r="B490" s="34"/>
      <c r="C490" s="35"/>
      <c r="E490" s="51"/>
      <c r="F490" s="42"/>
    </row>
    <row r="491" spans="1:6" s="4" customFormat="1" x14ac:dyDescent="0.25">
      <c r="A491" s="33"/>
      <c r="B491" s="34"/>
      <c r="C491" s="35"/>
      <c r="E491" s="51"/>
      <c r="F491" s="42"/>
    </row>
    <row r="492" spans="1:6" s="4" customFormat="1" x14ac:dyDescent="0.25">
      <c r="A492" s="33"/>
      <c r="B492" s="34"/>
      <c r="C492" s="35"/>
      <c r="E492" s="51"/>
      <c r="F492" s="42"/>
    </row>
    <row r="493" spans="1:6" s="4" customFormat="1" x14ac:dyDescent="0.25">
      <c r="A493" s="33"/>
      <c r="B493" s="34"/>
      <c r="C493" s="35"/>
      <c r="E493" s="51"/>
      <c r="F493" s="42"/>
    </row>
    <row r="494" spans="1:6" s="4" customFormat="1" x14ac:dyDescent="0.25">
      <c r="A494" s="33"/>
      <c r="B494" s="34"/>
      <c r="C494" s="35"/>
      <c r="E494" s="51"/>
      <c r="F494" s="42"/>
    </row>
    <row r="495" spans="1:6" s="4" customFormat="1" x14ac:dyDescent="0.25">
      <c r="A495" s="33"/>
      <c r="B495" s="34"/>
      <c r="C495" s="35"/>
      <c r="E495" s="51"/>
      <c r="F495" s="42"/>
    </row>
    <row r="496" spans="1:6" s="4" customFormat="1" x14ac:dyDescent="0.25">
      <c r="A496" s="33"/>
      <c r="B496" s="34"/>
      <c r="C496" s="35"/>
      <c r="E496" s="51"/>
      <c r="F496" s="42"/>
    </row>
    <row r="497" spans="1:6" s="4" customFormat="1" x14ac:dyDescent="0.25">
      <c r="A497" s="33"/>
      <c r="B497" s="34"/>
      <c r="C497" s="35"/>
      <c r="E497" s="51"/>
      <c r="F497" s="42"/>
    </row>
    <row r="498" spans="1:6" s="4" customFormat="1" x14ac:dyDescent="0.25">
      <c r="A498" s="33"/>
      <c r="B498" s="34"/>
      <c r="C498" s="35"/>
      <c r="E498" s="51"/>
      <c r="F498" s="42"/>
    </row>
    <row r="499" spans="1:6" s="4" customFormat="1" x14ac:dyDescent="0.25">
      <c r="A499" s="33"/>
      <c r="B499" s="34"/>
      <c r="C499" s="35"/>
      <c r="E499" s="51"/>
      <c r="F499" s="42"/>
    </row>
    <row r="500" spans="1:6" s="4" customFormat="1" x14ac:dyDescent="0.25">
      <c r="A500" s="33"/>
      <c r="B500" s="34"/>
      <c r="C500" s="35"/>
      <c r="E500" s="51"/>
      <c r="F500" s="42"/>
    </row>
    <row r="501" spans="1:6" s="4" customFormat="1" x14ac:dyDescent="0.25">
      <c r="A501" s="33"/>
      <c r="B501" s="34"/>
      <c r="C501" s="35"/>
      <c r="E501" s="51"/>
      <c r="F501" s="42"/>
    </row>
    <row r="502" spans="1:6" s="4" customFormat="1" x14ac:dyDescent="0.25">
      <c r="A502" s="33"/>
      <c r="B502" s="34"/>
      <c r="C502" s="35"/>
      <c r="E502" s="51"/>
      <c r="F502" s="42"/>
    </row>
    <row r="503" spans="1:6" s="4" customFormat="1" x14ac:dyDescent="0.25">
      <c r="A503" s="33"/>
      <c r="B503" s="34"/>
      <c r="C503" s="35"/>
      <c r="E503" s="51"/>
      <c r="F503" s="42"/>
    </row>
    <row r="504" spans="1:6" s="4" customFormat="1" x14ac:dyDescent="0.25">
      <c r="A504" s="33"/>
      <c r="B504" s="34"/>
      <c r="C504" s="35"/>
      <c r="E504" s="51"/>
      <c r="F504" s="42"/>
    </row>
    <row r="505" spans="1:6" s="4" customFormat="1" x14ac:dyDescent="0.25">
      <c r="A505" s="33"/>
      <c r="B505" s="34"/>
      <c r="C505" s="35"/>
      <c r="E505" s="51"/>
      <c r="F505" s="42"/>
    </row>
    <row r="506" spans="1:6" s="4" customFormat="1" x14ac:dyDescent="0.25">
      <c r="A506" s="33"/>
      <c r="B506" s="34"/>
      <c r="C506" s="35"/>
      <c r="E506" s="51"/>
      <c r="F506" s="42"/>
    </row>
    <row r="507" spans="1:6" s="4" customFormat="1" x14ac:dyDescent="0.25">
      <c r="A507" s="33"/>
      <c r="B507" s="34"/>
      <c r="C507" s="35"/>
      <c r="E507" s="51"/>
      <c r="F507" s="42"/>
    </row>
    <row r="508" spans="1:6" s="4" customFormat="1" x14ac:dyDescent="0.25">
      <c r="A508" s="33"/>
      <c r="B508" s="34"/>
      <c r="C508" s="35"/>
      <c r="E508" s="51"/>
      <c r="F508" s="42"/>
    </row>
    <row r="509" spans="1:6" s="4" customFormat="1" x14ac:dyDescent="0.25">
      <c r="A509" s="33"/>
      <c r="B509" s="34"/>
      <c r="C509" s="35"/>
      <c r="E509" s="51"/>
      <c r="F509" s="42"/>
    </row>
    <row r="510" spans="1:6" s="4" customFormat="1" x14ac:dyDescent="0.25">
      <c r="A510" s="33"/>
      <c r="B510" s="34"/>
      <c r="C510" s="35"/>
      <c r="E510" s="51"/>
      <c r="F510" s="42"/>
    </row>
    <row r="511" spans="1:6" s="4" customFormat="1" x14ac:dyDescent="0.25">
      <c r="A511" s="33"/>
      <c r="B511" s="34"/>
      <c r="C511" s="35"/>
      <c r="E511" s="51"/>
      <c r="F511" s="42"/>
    </row>
    <row r="512" spans="1:6" s="4" customFormat="1" x14ac:dyDescent="0.25">
      <c r="A512" s="33"/>
      <c r="B512" s="34"/>
      <c r="C512" s="35"/>
      <c r="E512" s="51"/>
      <c r="F512" s="42"/>
    </row>
    <row r="513" spans="1:6" s="4" customFormat="1" x14ac:dyDescent="0.25">
      <c r="A513" s="33"/>
      <c r="B513" s="34"/>
      <c r="C513" s="35"/>
      <c r="E513" s="51"/>
      <c r="F513" s="42"/>
    </row>
    <row r="514" spans="1:6" s="4" customFormat="1" x14ac:dyDescent="0.25">
      <c r="A514" s="33"/>
      <c r="B514" s="34"/>
      <c r="C514" s="35"/>
      <c r="E514" s="51"/>
      <c r="F514" s="42"/>
    </row>
    <row r="515" spans="1:6" s="4" customFormat="1" x14ac:dyDescent="0.25">
      <c r="A515" s="33"/>
      <c r="B515" s="34"/>
      <c r="C515" s="35"/>
      <c r="E515" s="51"/>
      <c r="F515" s="42"/>
    </row>
    <row r="516" spans="1:6" s="4" customFormat="1" x14ac:dyDescent="0.25">
      <c r="A516" s="33"/>
      <c r="B516" s="34"/>
      <c r="C516" s="35"/>
      <c r="E516" s="51"/>
      <c r="F516" s="42"/>
    </row>
    <row r="517" spans="1:6" s="4" customFormat="1" x14ac:dyDescent="0.25">
      <c r="A517" s="33"/>
      <c r="B517" s="34"/>
      <c r="C517" s="35"/>
      <c r="E517" s="51"/>
      <c r="F517" s="42"/>
    </row>
    <row r="518" spans="1:6" s="4" customFormat="1" x14ac:dyDescent="0.25">
      <c r="A518" s="33"/>
      <c r="B518" s="34"/>
      <c r="C518" s="35"/>
      <c r="E518" s="51"/>
      <c r="F518" s="42"/>
    </row>
    <row r="519" spans="1:6" s="4" customFormat="1" x14ac:dyDescent="0.25">
      <c r="A519" s="33"/>
      <c r="B519" s="34"/>
      <c r="C519" s="35"/>
      <c r="E519" s="51"/>
      <c r="F519" s="42"/>
    </row>
    <row r="520" spans="1:6" s="4" customFormat="1" x14ac:dyDescent="0.25">
      <c r="A520" s="33"/>
      <c r="B520" s="34"/>
      <c r="C520" s="35"/>
      <c r="E520" s="51"/>
      <c r="F520" s="42"/>
    </row>
    <row r="521" spans="1:6" s="4" customFormat="1" x14ac:dyDescent="0.25">
      <c r="A521" s="33"/>
      <c r="B521" s="34"/>
      <c r="C521" s="35"/>
      <c r="E521" s="51"/>
      <c r="F521" s="42"/>
    </row>
    <row r="522" spans="1:6" s="4" customFormat="1" x14ac:dyDescent="0.25">
      <c r="A522" s="33"/>
      <c r="B522" s="34"/>
      <c r="C522" s="35"/>
      <c r="E522" s="51"/>
      <c r="F522" s="42"/>
    </row>
    <row r="523" spans="1:6" s="4" customFormat="1" x14ac:dyDescent="0.25">
      <c r="A523" s="33"/>
      <c r="B523" s="34"/>
      <c r="C523" s="35"/>
      <c r="E523" s="51"/>
      <c r="F523" s="42"/>
    </row>
    <row r="524" spans="1:6" s="4" customFormat="1" x14ac:dyDescent="0.25">
      <c r="A524" s="33"/>
      <c r="B524" s="34"/>
      <c r="C524" s="35"/>
      <c r="E524" s="51"/>
      <c r="F524" s="42"/>
    </row>
    <row r="525" spans="1:6" s="4" customFormat="1" x14ac:dyDescent="0.25">
      <c r="A525" s="33"/>
      <c r="B525" s="34"/>
      <c r="C525" s="35"/>
      <c r="E525" s="51"/>
      <c r="F525" s="42"/>
    </row>
    <row r="526" spans="1:6" s="4" customFormat="1" x14ac:dyDescent="0.25">
      <c r="A526" s="33"/>
      <c r="B526" s="34"/>
      <c r="C526" s="35"/>
      <c r="E526" s="51"/>
      <c r="F526" s="42"/>
    </row>
    <row r="527" spans="1:6" s="4" customFormat="1" x14ac:dyDescent="0.25">
      <c r="A527" s="33"/>
      <c r="B527" s="34"/>
      <c r="C527" s="35"/>
      <c r="E527" s="51"/>
      <c r="F527" s="42"/>
    </row>
    <row r="528" spans="1:6" s="4" customFormat="1" x14ac:dyDescent="0.25">
      <c r="A528" s="33"/>
      <c r="B528" s="34"/>
      <c r="C528" s="35"/>
      <c r="E528" s="51"/>
      <c r="F528" s="42"/>
    </row>
    <row r="529" spans="1:6" s="4" customFormat="1" x14ac:dyDescent="0.25">
      <c r="A529" s="33"/>
      <c r="B529" s="34"/>
      <c r="C529" s="35"/>
      <c r="E529" s="51"/>
      <c r="F529" s="42"/>
    </row>
    <row r="530" spans="1:6" s="4" customFormat="1" x14ac:dyDescent="0.25">
      <c r="A530" s="33"/>
      <c r="B530" s="34"/>
      <c r="C530" s="35"/>
      <c r="E530" s="51"/>
      <c r="F530" s="42"/>
    </row>
    <row r="531" spans="1:6" s="4" customFormat="1" x14ac:dyDescent="0.25">
      <c r="A531" s="33"/>
      <c r="B531" s="34"/>
      <c r="C531" s="35"/>
      <c r="E531" s="51"/>
      <c r="F531" s="42"/>
    </row>
    <row r="532" spans="1:6" s="4" customFormat="1" x14ac:dyDescent="0.25">
      <c r="A532" s="33"/>
      <c r="B532" s="34"/>
      <c r="C532" s="35"/>
      <c r="E532" s="51"/>
      <c r="F532" s="42"/>
    </row>
    <row r="533" spans="1:6" s="4" customFormat="1" x14ac:dyDescent="0.25">
      <c r="A533" s="33"/>
      <c r="B533" s="34"/>
      <c r="C533" s="35"/>
      <c r="E533" s="51"/>
      <c r="F533" s="42"/>
    </row>
    <row r="534" spans="1:6" s="4" customFormat="1" x14ac:dyDescent="0.25">
      <c r="A534" s="33"/>
      <c r="B534" s="34"/>
      <c r="C534" s="35"/>
      <c r="E534" s="51"/>
      <c r="F534" s="42"/>
    </row>
    <row r="535" spans="1:6" s="4" customFormat="1" x14ac:dyDescent="0.25">
      <c r="A535" s="33"/>
      <c r="B535" s="34"/>
      <c r="C535" s="35"/>
      <c r="E535" s="51"/>
      <c r="F535" s="42"/>
    </row>
    <row r="536" spans="1:6" s="4" customFormat="1" x14ac:dyDescent="0.25">
      <c r="A536" s="33"/>
      <c r="B536" s="34"/>
      <c r="C536" s="35"/>
      <c r="E536" s="51"/>
      <c r="F536" s="42"/>
    </row>
    <row r="537" spans="1:6" s="4" customFormat="1" x14ac:dyDescent="0.25">
      <c r="A537" s="33"/>
      <c r="B537" s="34"/>
      <c r="C537" s="35"/>
      <c r="E537" s="51"/>
      <c r="F537" s="42"/>
    </row>
    <row r="538" spans="1:6" s="4" customFormat="1" x14ac:dyDescent="0.25">
      <c r="A538" s="33"/>
      <c r="B538" s="34"/>
      <c r="C538" s="35"/>
      <c r="E538" s="51"/>
      <c r="F538" s="42"/>
    </row>
    <row r="539" spans="1:6" s="4" customFormat="1" x14ac:dyDescent="0.25">
      <c r="A539" s="33"/>
      <c r="B539" s="34"/>
      <c r="C539" s="35"/>
      <c r="E539" s="51"/>
      <c r="F539" s="42"/>
    </row>
    <row r="540" spans="1:6" s="4" customFormat="1" x14ac:dyDescent="0.25">
      <c r="A540" s="33"/>
      <c r="B540" s="34"/>
      <c r="C540" s="35"/>
      <c r="E540" s="51"/>
      <c r="F540" s="42"/>
    </row>
    <row r="541" spans="1:6" s="4" customFormat="1" x14ac:dyDescent="0.25">
      <c r="A541" s="33"/>
      <c r="B541" s="34"/>
      <c r="C541" s="35"/>
      <c r="E541" s="51"/>
      <c r="F541" s="42"/>
    </row>
    <row r="542" spans="1:6" s="4" customFormat="1" x14ac:dyDescent="0.25">
      <c r="A542" s="33"/>
      <c r="B542" s="34"/>
      <c r="C542" s="35"/>
      <c r="E542" s="51"/>
      <c r="F542" s="42"/>
    </row>
    <row r="543" spans="1:6" s="4" customFormat="1" x14ac:dyDescent="0.25">
      <c r="A543" s="33"/>
      <c r="B543" s="34"/>
      <c r="C543" s="35"/>
      <c r="E543" s="51"/>
      <c r="F543" s="42"/>
    </row>
    <row r="544" spans="1:6" s="4" customFormat="1" x14ac:dyDescent="0.25">
      <c r="A544" s="33"/>
      <c r="B544" s="34"/>
      <c r="C544" s="35"/>
      <c r="E544" s="51"/>
      <c r="F544" s="42"/>
    </row>
    <row r="545" spans="1:6" s="4" customFormat="1" x14ac:dyDescent="0.25">
      <c r="A545" s="33"/>
      <c r="B545" s="34"/>
      <c r="C545" s="35"/>
      <c r="E545" s="51"/>
      <c r="F545" s="42"/>
    </row>
    <row r="546" spans="1:6" s="4" customFormat="1" x14ac:dyDescent="0.25">
      <c r="A546" s="33"/>
      <c r="B546" s="34"/>
      <c r="C546" s="35"/>
      <c r="E546" s="51"/>
      <c r="F546" s="42"/>
    </row>
    <row r="547" spans="1:6" s="4" customFormat="1" x14ac:dyDescent="0.25">
      <c r="A547" s="33"/>
      <c r="B547" s="34"/>
      <c r="C547" s="35"/>
      <c r="E547" s="51"/>
      <c r="F547" s="42"/>
    </row>
    <row r="548" spans="1:6" s="4" customFormat="1" x14ac:dyDescent="0.25">
      <c r="A548" s="33"/>
      <c r="B548" s="34"/>
      <c r="C548" s="35"/>
      <c r="E548" s="51"/>
      <c r="F548" s="42"/>
    </row>
    <row r="549" spans="1:6" s="4" customFormat="1" x14ac:dyDescent="0.25">
      <c r="A549" s="33"/>
      <c r="B549" s="34"/>
      <c r="C549" s="35"/>
      <c r="E549" s="51"/>
      <c r="F549" s="42"/>
    </row>
    <row r="550" spans="1:6" s="4" customFormat="1" x14ac:dyDescent="0.25">
      <c r="A550" s="33"/>
      <c r="B550" s="34"/>
      <c r="C550" s="35"/>
      <c r="E550" s="51"/>
      <c r="F550" s="42"/>
    </row>
    <row r="551" spans="1:6" s="4" customFormat="1" x14ac:dyDescent="0.25">
      <c r="A551" s="33"/>
      <c r="B551" s="34"/>
      <c r="C551" s="35"/>
      <c r="E551" s="51"/>
      <c r="F551" s="42"/>
    </row>
    <row r="552" spans="1:6" s="4" customFormat="1" x14ac:dyDescent="0.25">
      <c r="A552" s="33"/>
      <c r="B552" s="34"/>
      <c r="C552" s="35"/>
      <c r="E552" s="51"/>
      <c r="F552" s="42"/>
    </row>
    <row r="553" spans="1:6" s="4" customFormat="1" x14ac:dyDescent="0.25">
      <c r="A553" s="33"/>
      <c r="B553" s="34"/>
      <c r="C553" s="35"/>
      <c r="E553" s="51"/>
      <c r="F553" s="42"/>
    </row>
    <row r="554" spans="1:6" s="4" customFormat="1" x14ac:dyDescent="0.25">
      <c r="A554" s="33"/>
      <c r="B554" s="34"/>
      <c r="C554" s="35"/>
      <c r="E554" s="51"/>
      <c r="F554" s="42"/>
    </row>
    <row r="555" spans="1:6" s="4" customFormat="1" x14ac:dyDescent="0.25">
      <c r="A555" s="33"/>
      <c r="B555" s="34"/>
      <c r="C555" s="35"/>
      <c r="E555" s="51"/>
      <c r="F555" s="42"/>
    </row>
    <row r="556" spans="1:6" s="4" customFormat="1" x14ac:dyDescent="0.25">
      <c r="A556" s="33"/>
      <c r="B556" s="34"/>
      <c r="C556" s="35"/>
      <c r="E556" s="51"/>
      <c r="F556" s="42"/>
    </row>
    <row r="557" spans="1:6" s="4" customFormat="1" x14ac:dyDescent="0.25">
      <c r="A557" s="33"/>
      <c r="B557" s="34"/>
      <c r="C557" s="35"/>
      <c r="E557" s="51"/>
      <c r="F557" s="42"/>
    </row>
    <row r="558" spans="1:6" s="4" customFormat="1" x14ac:dyDescent="0.25">
      <c r="A558" s="33"/>
      <c r="B558" s="34"/>
      <c r="C558" s="35"/>
      <c r="E558" s="51"/>
      <c r="F558" s="42"/>
    </row>
    <row r="559" spans="1:6" s="4" customFormat="1" x14ac:dyDescent="0.25">
      <c r="A559" s="33"/>
      <c r="B559" s="34"/>
      <c r="C559" s="35"/>
      <c r="E559" s="51"/>
      <c r="F559" s="42"/>
    </row>
    <row r="560" spans="1:6" s="4" customFormat="1" x14ac:dyDescent="0.25">
      <c r="A560" s="33"/>
      <c r="B560" s="34"/>
      <c r="C560" s="35"/>
      <c r="E560" s="51"/>
      <c r="F560" s="42"/>
    </row>
    <row r="561" spans="1:6" s="4" customFormat="1" x14ac:dyDescent="0.25">
      <c r="A561" s="33"/>
      <c r="B561" s="34"/>
      <c r="C561" s="35"/>
      <c r="E561" s="51"/>
      <c r="F561" s="42"/>
    </row>
    <row r="562" spans="1:6" s="4" customFormat="1" x14ac:dyDescent="0.25">
      <c r="A562" s="33"/>
      <c r="B562" s="34"/>
      <c r="C562" s="35"/>
      <c r="E562" s="51"/>
      <c r="F562" s="42"/>
    </row>
    <row r="563" spans="1:6" s="4" customFormat="1" x14ac:dyDescent="0.25">
      <c r="A563" s="33"/>
      <c r="B563" s="34"/>
      <c r="C563" s="35"/>
      <c r="E563" s="51"/>
      <c r="F563" s="42"/>
    </row>
    <row r="564" spans="1:6" s="4" customFormat="1" x14ac:dyDescent="0.25">
      <c r="A564" s="33"/>
      <c r="B564" s="34"/>
      <c r="C564" s="35"/>
      <c r="E564" s="51"/>
      <c r="F564" s="42"/>
    </row>
    <row r="565" spans="1:6" s="4" customFormat="1" x14ac:dyDescent="0.25">
      <c r="A565" s="33"/>
      <c r="B565" s="34"/>
      <c r="C565" s="35"/>
      <c r="E565" s="51"/>
      <c r="F565" s="42"/>
    </row>
    <row r="566" spans="1:6" s="4" customFormat="1" x14ac:dyDescent="0.25">
      <c r="A566" s="33"/>
      <c r="B566" s="34"/>
      <c r="C566" s="35"/>
      <c r="E566" s="51"/>
      <c r="F566" s="42"/>
    </row>
    <row r="567" spans="1:6" s="4" customFormat="1" x14ac:dyDescent="0.25">
      <c r="A567" s="33"/>
      <c r="B567" s="34"/>
      <c r="C567" s="35"/>
      <c r="E567" s="51"/>
      <c r="F567" s="42"/>
    </row>
    <row r="568" spans="1:6" s="4" customFormat="1" x14ac:dyDescent="0.25">
      <c r="A568" s="33"/>
      <c r="B568" s="34"/>
      <c r="C568" s="35"/>
      <c r="E568" s="51"/>
      <c r="F568" s="42"/>
    </row>
    <row r="569" spans="1:6" s="4" customFormat="1" x14ac:dyDescent="0.25">
      <c r="A569" s="33"/>
      <c r="B569" s="34"/>
      <c r="C569" s="35"/>
      <c r="E569" s="51"/>
      <c r="F569" s="42"/>
    </row>
    <row r="570" spans="1:6" s="4" customFormat="1" x14ac:dyDescent="0.25">
      <c r="A570" s="33"/>
      <c r="B570" s="34"/>
      <c r="C570" s="35"/>
      <c r="E570" s="51"/>
      <c r="F570" s="42"/>
    </row>
    <row r="571" spans="1:6" s="4" customFormat="1" x14ac:dyDescent="0.25">
      <c r="A571" s="33"/>
      <c r="B571" s="34"/>
      <c r="C571" s="35"/>
      <c r="E571" s="51"/>
      <c r="F571" s="42"/>
    </row>
    <row r="572" spans="1:6" s="4" customFormat="1" x14ac:dyDescent="0.25">
      <c r="A572" s="33"/>
      <c r="B572" s="34"/>
      <c r="C572" s="35"/>
      <c r="E572" s="51"/>
      <c r="F572" s="42"/>
    </row>
    <row r="573" spans="1:6" s="4" customFormat="1" x14ac:dyDescent="0.25">
      <c r="A573" s="33"/>
      <c r="B573" s="34"/>
      <c r="C573" s="35"/>
      <c r="E573" s="51"/>
      <c r="F573" s="42"/>
    </row>
    <row r="574" spans="1:6" s="4" customFormat="1" x14ac:dyDescent="0.25">
      <c r="A574" s="33"/>
      <c r="B574" s="34"/>
      <c r="C574" s="35"/>
      <c r="E574" s="51"/>
      <c r="F574" s="42"/>
    </row>
    <row r="575" spans="1:6" s="4" customFormat="1" x14ac:dyDescent="0.25">
      <c r="A575" s="33"/>
      <c r="B575" s="34"/>
      <c r="C575" s="35"/>
      <c r="E575" s="51"/>
      <c r="F575" s="42"/>
    </row>
    <row r="576" spans="1:6" s="4" customFormat="1" x14ac:dyDescent="0.25">
      <c r="A576" s="33"/>
      <c r="B576" s="34"/>
      <c r="C576" s="35"/>
      <c r="E576" s="51"/>
      <c r="F576" s="42"/>
    </row>
    <row r="577" spans="1:6" s="4" customFormat="1" x14ac:dyDescent="0.25">
      <c r="A577" s="33"/>
      <c r="B577" s="34"/>
      <c r="C577" s="35"/>
      <c r="E577" s="51"/>
      <c r="F577" s="42"/>
    </row>
    <row r="578" spans="1:6" s="4" customFormat="1" x14ac:dyDescent="0.25">
      <c r="A578" s="33"/>
      <c r="B578" s="34"/>
      <c r="C578" s="35"/>
      <c r="E578" s="51"/>
      <c r="F578" s="42"/>
    </row>
    <row r="579" spans="1:6" s="4" customFormat="1" x14ac:dyDescent="0.25">
      <c r="A579" s="33"/>
      <c r="B579" s="34"/>
      <c r="C579" s="35"/>
      <c r="E579" s="51"/>
      <c r="F579" s="42"/>
    </row>
    <row r="580" spans="1:6" s="4" customFormat="1" x14ac:dyDescent="0.25">
      <c r="A580" s="33"/>
      <c r="B580" s="34"/>
      <c r="C580" s="35"/>
      <c r="E580" s="51"/>
      <c r="F580" s="42"/>
    </row>
    <row r="581" spans="1:6" s="4" customFormat="1" x14ac:dyDescent="0.25">
      <c r="A581" s="33"/>
      <c r="B581" s="34"/>
      <c r="C581" s="35"/>
      <c r="E581" s="51"/>
      <c r="F581" s="42"/>
    </row>
    <row r="582" spans="1:6" s="4" customFormat="1" x14ac:dyDescent="0.25">
      <c r="A582" s="33"/>
      <c r="B582" s="34"/>
      <c r="C582" s="35"/>
      <c r="E582" s="51"/>
      <c r="F582" s="42"/>
    </row>
    <row r="583" spans="1:6" s="4" customFormat="1" x14ac:dyDescent="0.25">
      <c r="A583" s="33"/>
      <c r="B583" s="34"/>
      <c r="C583" s="35"/>
      <c r="E583" s="51"/>
      <c r="F583" s="42"/>
    </row>
    <row r="584" spans="1:6" s="4" customFormat="1" x14ac:dyDescent="0.25">
      <c r="A584" s="33"/>
      <c r="B584" s="34"/>
      <c r="C584" s="35"/>
      <c r="E584" s="51"/>
      <c r="F584" s="42"/>
    </row>
    <row r="585" spans="1:6" s="4" customFormat="1" x14ac:dyDescent="0.25">
      <c r="A585" s="33"/>
      <c r="B585" s="34"/>
      <c r="C585" s="35"/>
      <c r="E585" s="51"/>
      <c r="F585" s="42"/>
    </row>
    <row r="586" spans="1:6" s="4" customFormat="1" x14ac:dyDescent="0.25">
      <c r="A586" s="33"/>
      <c r="B586" s="34"/>
      <c r="C586" s="35"/>
      <c r="E586" s="51"/>
      <c r="F586" s="42"/>
    </row>
    <row r="587" spans="1:6" s="4" customFormat="1" x14ac:dyDescent="0.25">
      <c r="A587" s="33"/>
      <c r="B587" s="34"/>
      <c r="C587" s="35"/>
      <c r="E587" s="51"/>
      <c r="F587" s="42"/>
    </row>
    <row r="588" spans="1:6" s="4" customFormat="1" x14ac:dyDescent="0.25">
      <c r="A588" s="33"/>
      <c r="B588" s="34"/>
      <c r="C588" s="35"/>
      <c r="E588" s="51"/>
      <c r="F588" s="42"/>
    </row>
    <row r="589" spans="1:6" s="4" customFormat="1" x14ac:dyDescent="0.25">
      <c r="A589" s="33"/>
      <c r="B589" s="34"/>
      <c r="C589" s="35"/>
      <c r="E589" s="51"/>
      <c r="F589" s="42"/>
    </row>
    <row r="590" spans="1:6" s="4" customFormat="1" x14ac:dyDescent="0.25">
      <c r="A590" s="33"/>
      <c r="B590" s="34"/>
      <c r="C590" s="35"/>
      <c r="E590" s="51"/>
      <c r="F590" s="42"/>
    </row>
    <row r="591" spans="1:6" s="4" customFormat="1" x14ac:dyDescent="0.25">
      <c r="A591" s="33"/>
      <c r="B591" s="34"/>
      <c r="C591" s="35"/>
      <c r="E591" s="51"/>
      <c r="F591" s="42"/>
    </row>
    <row r="592" spans="1:6" s="4" customFormat="1" x14ac:dyDescent="0.25">
      <c r="A592" s="33"/>
      <c r="B592" s="34"/>
      <c r="C592" s="35"/>
      <c r="E592" s="51"/>
      <c r="F592" s="42"/>
    </row>
    <row r="593" spans="1:6" s="4" customFormat="1" x14ac:dyDescent="0.25">
      <c r="A593" s="33"/>
      <c r="B593" s="34"/>
      <c r="C593" s="35"/>
      <c r="E593" s="51"/>
      <c r="F593" s="42"/>
    </row>
    <row r="594" spans="1:6" s="4" customFormat="1" x14ac:dyDescent="0.25">
      <c r="A594" s="33"/>
      <c r="B594" s="34"/>
      <c r="C594" s="35"/>
      <c r="E594" s="51"/>
      <c r="F594" s="42"/>
    </row>
    <row r="595" spans="1:6" s="4" customFormat="1" x14ac:dyDescent="0.25">
      <c r="A595" s="33"/>
      <c r="B595" s="34"/>
      <c r="C595" s="35"/>
      <c r="E595" s="51"/>
      <c r="F595" s="42"/>
    </row>
    <row r="596" spans="1:6" s="4" customFormat="1" x14ac:dyDescent="0.25">
      <c r="A596" s="33"/>
      <c r="B596" s="34"/>
      <c r="C596" s="35"/>
      <c r="E596" s="51"/>
      <c r="F596" s="42"/>
    </row>
    <row r="597" spans="1:6" s="4" customFormat="1" x14ac:dyDescent="0.25">
      <c r="A597" s="33"/>
      <c r="B597" s="34"/>
      <c r="C597" s="35"/>
      <c r="E597" s="51"/>
      <c r="F597" s="42"/>
    </row>
    <row r="598" spans="1:6" s="4" customFormat="1" x14ac:dyDescent="0.25">
      <c r="A598" s="33"/>
      <c r="B598" s="34"/>
      <c r="C598" s="35"/>
      <c r="E598" s="51"/>
      <c r="F598" s="42"/>
    </row>
    <row r="599" spans="1:6" s="4" customFormat="1" x14ac:dyDescent="0.25">
      <c r="A599" s="33"/>
      <c r="B599" s="34"/>
      <c r="C599" s="35"/>
      <c r="E599" s="51"/>
      <c r="F599" s="42"/>
    </row>
    <row r="600" spans="1:6" s="4" customFormat="1" x14ac:dyDescent="0.25">
      <c r="A600" s="33"/>
      <c r="B600" s="34"/>
      <c r="C600" s="35"/>
      <c r="E600" s="51"/>
      <c r="F600" s="42"/>
    </row>
    <row r="601" spans="1:6" s="4" customFormat="1" x14ac:dyDescent="0.25">
      <c r="A601" s="33"/>
      <c r="B601" s="34"/>
      <c r="C601" s="35"/>
      <c r="E601" s="51"/>
      <c r="F601" s="42"/>
    </row>
    <row r="602" spans="1:6" s="4" customFormat="1" x14ac:dyDescent="0.25">
      <c r="A602" s="33"/>
      <c r="B602" s="34"/>
      <c r="C602" s="35"/>
      <c r="E602" s="51"/>
      <c r="F602" s="42"/>
    </row>
    <row r="603" spans="1:6" s="4" customFormat="1" x14ac:dyDescent="0.25">
      <c r="A603" s="33"/>
      <c r="B603" s="34"/>
      <c r="C603" s="35"/>
      <c r="E603" s="51"/>
      <c r="F603" s="42"/>
    </row>
    <row r="604" spans="1:6" s="4" customFormat="1" x14ac:dyDescent="0.25">
      <c r="A604" s="33"/>
      <c r="B604" s="34"/>
      <c r="C604" s="35"/>
      <c r="E604" s="51"/>
      <c r="F604" s="42"/>
    </row>
    <row r="605" spans="1:6" s="4" customFormat="1" x14ac:dyDescent="0.25">
      <c r="A605" s="33"/>
      <c r="B605" s="34"/>
      <c r="C605" s="35"/>
      <c r="E605" s="51"/>
      <c r="F605" s="42"/>
    </row>
    <row r="606" spans="1:6" s="4" customFormat="1" x14ac:dyDescent="0.25">
      <c r="A606" s="33"/>
      <c r="B606" s="34"/>
      <c r="C606" s="35"/>
      <c r="E606" s="51"/>
      <c r="F606" s="42"/>
    </row>
    <row r="607" spans="1:6" s="4" customFormat="1" x14ac:dyDescent="0.25">
      <c r="A607" s="33"/>
      <c r="B607" s="34"/>
      <c r="C607" s="35"/>
      <c r="E607" s="51"/>
      <c r="F607" s="42"/>
    </row>
    <row r="608" spans="1:6" s="4" customFormat="1" x14ac:dyDescent="0.25">
      <c r="A608" s="33"/>
      <c r="B608" s="34"/>
      <c r="C608" s="35"/>
      <c r="E608" s="51"/>
      <c r="F608" s="42"/>
    </row>
    <row r="609" spans="1:6" s="4" customFormat="1" x14ac:dyDescent="0.25">
      <c r="A609" s="33"/>
      <c r="B609" s="34"/>
      <c r="C609" s="35"/>
      <c r="E609" s="51"/>
      <c r="F609" s="42"/>
    </row>
    <row r="610" spans="1:6" s="4" customFormat="1" x14ac:dyDescent="0.25">
      <c r="A610" s="33"/>
      <c r="B610" s="34"/>
      <c r="C610" s="35"/>
      <c r="E610" s="51"/>
      <c r="F610" s="42"/>
    </row>
    <row r="611" spans="1:6" s="4" customFormat="1" x14ac:dyDescent="0.25">
      <c r="A611" s="33"/>
      <c r="B611" s="34"/>
      <c r="C611" s="35"/>
      <c r="E611" s="51"/>
      <c r="F611" s="42"/>
    </row>
    <row r="612" spans="1:6" s="4" customFormat="1" x14ac:dyDescent="0.25">
      <c r="A612" s="33"/>
      <c r="B612" s="34"/>
      <c r="C612" s="35"/>
      <c r="E612" s="51"/>
      <c r="F612" s="42"/>
    </row>
    <row r="613" spans="1:6" s="4" customFormat="1" x14ac:dyDescent="0.25">
      <c r="A613" s="33"/>
      <c r="B613" s="34"/>
      <c r="C613" s="35"/>
      <c r="E613" s="51"/>
      <c r="F613" s="42"/>
    </row>
    <row r="614" spans="1:6" s="4" customFormat="1" x14ac:dyDescent="0.25">
      <c r="A614" s="33"/>
      <c r="B614" s="34"/>
      <c r="C614" s="35"/>
      <c r="E614" s="51"/>
      <c r="F614" s="42"/>
    </row>
    <row r="615" spans="1:6" s="4" customFormat="1" x14ac:dyDescent="0.25">
      <c r="A615" s="33"/>
      <c r="B615" s="34"/>
      <c r="C615" s="35"/>
      <c r="E615" s="51"/>
      <c r="F615" s="42"/>
    </row>
    <row r="616" spans="1:6" s="4" customFormat="1" x14ac:dyDescent="0.25">
      <c r="A616" s="33"/>
      <c r="B616" s="34"/>
      <c r="C616" s="35"/>
      <c r="E616" s="51"/>
      <c r="F616" s="42"/>
    </row>
    <row r="617" spans="1:6" s="4" customFormat="1" x14ac:dyDescent="0.25">
      <c r="A617" s="33"/>
      <c r="B617" s="34"/>
      <c r="C617" s="35"/>
      <c r="E617" s="51"/>
      <c r="F617" s="42"/>
    </row>
    <row r="618" spans="1:6" s="4" customFormat="1" x14ac:dyDescent="0.25">
      <c r="A618" s="33"/>
      <c r="B618" s="34"/>
      <c r="C618" s="35"/>
      <c r="E618" s="51"/>
      <c r="F618" s="42"/>
    </row>
    <row r="619" spans="1:6" s="4" customFormat="1" x14ac:dyDescent="0.25">
      <c r="A619" s="33"/>
      <c r="B619" s="34"/>
      <c r="C619" s="35"/>
      <c r="E619" s="51"/>
      <c r="F619" s="42"/>
    </row>
    <row r="620" spans="1:6" s="4" customFormat="1" x14ac:dyDescent="0.25">
      <c r="A620" s="33"/>
      <c r="B620" s="34"/>
      <c r="C620" s="35"/>
      <c r="E620" s="51"/>
      <c r="F620" s="42"/>
    </row>
    <row r="621" spans="1:6" s="4" customFormat="1" x14ac:dyDescent="0.25">
      <c r="A621" s="33"/>
      <c r="B621" s="34"/>
      <c r="C621" s="35"/>
      <c r="E621" s="51"/>
      <c r="F621" s="42"/>
    </row>
    <row r="622" spans="1:6" s="4" customFormat="1" x14ac:dyDescent="0.25">
      <c r="A622" s="33"/>
      <c r="B622" s="34"/>
      <c r="C622" s="35"/>
      <c r="E622" s="51"/>
      <c r="F622" s="42"/>
    </row>
    <row r="623" spans="1:6" s="4" customFormat="1" x14ac:dyDescent="0.25">
      <c r="A623" s="33"/>
      <c r="B623" s="34"/>
      <c r="C623" s="35"/>
      <c r="E623" s="51"/>
      <c r="F623" s="42"/>
    </row>
    <row r="624" spans="1:6" s="4" customFormat="1" x14ac:dyDescent="0.25">
      <c r="A624" s="33"/>
      <c r="B624" s="34"/>
      <c r="C624" s="35"/>
      <c r="E624" s="51"/>
      <c r="F624" s="42"/>
    </row>
    <row r="625" spans="1:6" s="4" customFormat="1" x14ac:dyDescent="0.25">
      <c r="A625" s="33"/>
      <c r="B625" s="34"/>
      <c r="C625" s="35"/>
      <c r="E625" s="51"/>
      <c r="F625" s="42"/>
    </row>
    <row r="626" spans="1:6" s="4" customFormat="1" x14ac:dyDescent="0.25">
      <c r="A626" s="33"/>
      <c r="B626" s="34"/>
      <c r="C626" s="35"/>
      <c r="E626" s="51"/>
      <c r="F626" s="42"/>
    </row>
    <row r="627" spans="1:6" s="4" customFormat="1" x14ac:dyDescent="0.25">
      <c r="A627" s="33"/>
      <c r="B627" s="34"/>
      <c r="C627" s="35"/>
      <c r="E627" s="51"/>
      <c r="F627" s="42"/>
    </row>
    <row r="628" spans="1:6" s="4" customFormat="1" x14ac:dyDescent="0.25">
      <c r="A628" s="33"/>
      <c r="B628" s="34"/>
      <c r="C628" s="35"/>
      <c r="E628" s="51"/>
      <c r="F628" s="42"/>
    </row>
    <row r="629" spans="1:6" s="4" customFormat="1" x14ac:dyDescent="0.25">
      <c r="A629" s="33"/>
      <c r="B629" s="34"/>
      <c r="C629" s="35"/>
      <c r="E629" s="51"/>
      <c r="F629" s="42"/>
    </row>
    <row r="630" spans="1:6" s="4" customFormat="1" x14ac:dyDescent="0.25">
      <c r="A630" s="33"/>
      <c r="B630" s="34"/>
      <c r="C630" s="35"/>
      <c r="E630" s="51"/>
      <c r="F630" s="42"/>
    </row>
    <row r="631" spans="1:6" s="4" customFormat="1" x14ac:dyDescent="0.25">
      <c r="A631" s="33"/>
      <c r="B631" s="34"/>
      <c r="C631" s="35"/>
      <c r="E631" s="51"/>
      <c r="F631" s="42"/>
    </row>
    <row r="632" spans="1:6" s="4" customFormat="1" x14ac:dyDescent="0.25">
      <c r="A632" s="33"/>
      <c r="B632" s="34"/>
      <c r="C632" s="35"/>
      <c r="E632" s="51"/>
      <c r="F632" s="42"/>
    </row>
    <row r="633" spans="1:6" s="4" customFormat="1" x14ac:dyDescent="0.25">
      <c r="A633" s="33"/>
      <c r="B633" s="34"/>
      <c r="C633" s="35"/>
      <c r="E633" s="51"/>
      <c r="F633" s="42"/>
    </row>
    <row r="634" spans="1:6" s="4" customFormat="1" x14ac:dyDescent="0.25">
      <c r="A634" s="33"/>
      <c r="B634" s="34"/>
      <c r="C634" s="35"/>
      <c r="E634" s="51"/>
      <c r="F634" s="42"/>
    </row>
    <row r="635" spans="1:6" s="4" customFormat="1" x14ac:dyDescent="0.25">
      <c r="A635" s="33"/>
      <c r="B635" s="34"/>
      <c r="C635" s="35"/>
      <c r="E635" s="51"/>
      <c r="F635" s="42"/>
    </row>
    <row r="636" spans="1:6" s="4" customFormat="1" x14ac:dyDescent="0.25">
      <c r="A636" s="33"/>
      <c r="B636" s="34"/>
      <c r="C636" s="35"/>
      <c r="E636" s="51"/>
      <c r="F636" s="42"/>
    </row>
    <row r="637" spans="1:6" s="4" customFormat="1" x14ac:dyDescent="0.25">
      <c r="A637" s="33"/>
      <c r="B637" s="34"/>
      <c r="C637" s="35"/>
      <c r="E637" s="51"/>
      <c r="F637" s="42"/>
    </row>
    <row r="638" spans="1:6" s="4" customFormat="1" x14ac:dyDescent="0.25">
      <c r="A638" s="33"/>
      <c r="B638" s="34"/>
      <c r="C638" s="35"/>
      <c r="E638" s="51"/>
      <c r="F638" s="42"/>
    </row>
    <row r="639" spans="1:6" s="4" customFormat="1" x14ac:dyDescent="0.25">
      <c r="A639" s="33"/>
      <c r="B639" s="34"/>
      <c r="C639" s="35"/>
      <c r="E639" s="51"/>
      <c r="F639" s="42"/>
    </row>
    <row r="640" spans="1:6" s="4" customFormat="1" x14ac:dyDescent="0.25">
      <c r="A640" s="33"/>
      <c r="B640" s="34"/>
      <c r="C640" s="35"/>
      <c r="E640" s="51"/>
      <c r="F640" s="42"/>
    </row>
    <row r="641" spans="1:6" s="4" customFormat="1" x14ac:dyDescent="0.25">
      <c r="A641" s="33"/>
      <c r="B641" s="34"/>
      <c r="C641" s="35"/>
      <c r="E641" s="51"/>
      <c r="F641" s="42"/>
    </row>
    <row r="642" spans="1:6" s="4" customFormat="1" x14ac:dyDescent="0.25">
      <c r="A642" s="33"/>
      <c r="B642" s="34"/>
      <c r="C642" s="35"/>
      <c r="E642" s="51"/>
      <c r="F642" s="42"/>
    </row>
    <row r="643" spans="1:6" s="4" customFormat="1" x14ac:dyDescent="0.25">
      <c r="A643" s="33"/>
      <c r="B643" s="34"/>
      <c r="C643" s="35"/>
      <c r="E643" s="51"/>
      <c r="F643" s="42"/>
    </row>
    <row r="644" spans="1:6" s="4" customFormat="1" x14ac:dyDescent="0.25">
      <c r="A644" s="33"/>
      <c r="B644" s="34"/>
      <c r="C644" s="35"/>
      <c r="E644" s="51"/>
      <c r="F644" s="42"/>
    </row>
    <row r="645" spans="1:6" s="4" customFormat="1" x14ac:dyDescent="0.25">
      <c r="A645" s="33"/>
      <c r="B645" s="34"/>
      <c r="C645" s="35"/>
      <c r="E645" s="51"/>
      <c r="F645" s="42"/>
    </row>
    <row r="646" spans="1:6" s="4" customFormat="1" x14ac:dyDescent="0.25">
      <c r="A646" s="33"/>
      <c r="B646" s="34"/>
      <c r="C646" s="35"/>
      <c r="E646" s="51"/>
      <c r="F646" s="42"/>
    </row>
    <row r="647" spans="1:6" s="4" customFormat="1" x14ac:dyDescent="0.25">
      <c r="A647" s="33"/>
      <c r="B647" s="34"/>
      <c r="C647" s="35"/>
      <c r="E647" s="51"/>
      <c r="F647" s="42"/>
    </row>
    <row r="648" spans="1:6" s="4" customFormat="1" x14ac:dyDescent="0.25">
      <c r="A648" s="33"/>
      <c r="B648" s="34"/>
      <c r="C648" s="35"/>
      <c r="E648" s="51"/>
      <c r="F648" s="42"/>
    </row>
    <row r="649" spans="1:6" s="4" customFormat="1" x14ac:dyDescent="0.25">
      <c r="A649" s="33"/>
      <c r="B649" s="34"/>
      <c r="C649" s="35"/>
      <c r="E649" s="51"/>
      <c r="F649" s="42"/>
    </row>
    <row r="650" spans="1:6" s="4" customFormat="1" x14ac:dyDescent="0.25">
      <c r="A650" s="33"/>
      <c r="B650" s="34"/>
      <c r="C650" s="35"/>
      <c r="E650" s="51"/>
      <c r="F650" s="42"/>
    </row>
    <row r="651" spans="1:6" s="4" customFormat="1" x14ac:dyDescent="0.25">
      <c r="A651" s="33"/>
      <c r="B651" s="34"/>
      <c r="C651" s="35"/>
      <c r="E651" s="51"/>
      <c r="F651" s="42"/>
    </row>
    <row r="652" spans="1:6" s="4" customFormat="1" x14ac:dyDescent="0.25">
      <c r="A652" s="33"/>
      <c r="B652" s="34"/>
      <c r="C652" s="35"/>
      <c r="E652" s="51"/>
      <c r="F652" s="42"/>
    </row>
    <row r="653" spans="1:6" s="4" customFormat="1" x14ac:dyDescent="0.25">
      <c r="A653" s="33"/>
      <c r="B653" s="34"/>
      <c r="C653" s="35"/>
      <c r="E653" s="51"/>
      <c r="F653" s="42"/>
    </row>
    <row r="654" spans="1:6" s="4" customFormat="1" x14ac:dyDescent="0.25">
      <c r="A654" s="33"/>
      <c r="B654" s="34"/>
      <c r="C654" s="35"/>
      <c r="E654" s="51"/>
      <c r="F654" s="42"/>
    </row>
    <row r="655" spans="1:6" s="4" customFormat="1" x14ac:dyDescent="0.25">
      <c r="A655" s="33"/>
      <c r="B655" s="34"/>
      <c r="C655" s="35"/>
      <c r="E655" s="51"/>
      <c r="F655" s="42"/>
    </row>
    <row r="656" spans="1:6" s="4" customFormat="1" x14ac:dyDescent="0.25">
      <c r="A656" s="33"/>
      <c r="B656" s="34"/>
      <c r="C656" s="35"/>
      <c r="E656" s="51"/>
      <c r="F656" s="42"/>
    </row>
    <row r="657" spans="1:6" s="4" customFormat="1" x14ac:dyDescent="0.25">
      <c r="A657" s="33"/>
      <c r="B657" s="34"/>
      <c r="C657" s="35"/>
      <c r="E657" s="51"/>
      <c r="F657" s="42"/>
    </row>
    <row r="658" spans="1:6" s="4" customFormat="1" x14ac:dyDescent="0.25">
      <c r="A658" s="33"/>
      <c r="B658" s="34"/>
      <c r="C658" s="35"/>
      <c r="E658" s="51"/>
      <c r="F658" s="42"/>
    </row>
    <row r="659" spans="1:6" s="4" customFormat="1" x14ac:dyDescent="0.25">
      <c r="A659" s="33"/>
      <c r="B659" s="34"/>
      <c r="C659" s="35"/>
      <c r="E659" s="51"/>
      <c r="F659" s="42"/>
    </row>
    <row r="660" spans="1:6" s="4" customFormat="1" x14ac:dyDescent="0.25">
      <c r="A660" s="33"/>
      <c r="B660" s="34"/>
      <c r="C660" s="35"/>
      <c r="E660" s="51"/>
      <c r="F660" s="42"/>
    </row>
    <row r="661" spans="1:6" s="4" customFormat="1" x14ac:dyDescent="0.25">
      <c r="A661" s="33"/>
      <c r="B661" s="34"/>
      <c r="C661" s="35"/>
      <c r="E661" s="51"/>
      <c r="F661" s="42"/>
    </row>
    <row r="662" spans="1:6" s="4" customFormat="1" x14ac:dyDescent="0.25">
      <c r="A662" s="33"/>
      <c r="B662" s="34"/>
      <c r="C662" s="35"/>
      <c r="E662" s="51"/>
      <c r="F662" s="42"/>
    </row>
    <row r="663" spans="1:6" s="4" customFormat="1" x14ac:dyDescent="0.25">
      <c r="A663" s="33"/>
      <c r="B663" s="34"/>
      <c r="C663" s="35"/>
      <c r="E663" s="51"/>
      <c r="F663" s="42"/>
    </row>
    <row r="664" spans="1:6" s="4" customFormat="1" x14ac:dyDescent="0.25">
      <c r="A664" s="33"/>
      <c r="B664" s="34"/>
      <c r="C664" s="35"/>
      <c r="E664" s="51"/>
      <c r="F664" s="42"/>
    </row>
    <row r="665" spans="1:6" s="4" customFormat="1" x14ac:dyDescent="0.25">
      <c r="A665" s="33"/>
      <c r="B665" s="34"/>
      <c r="C665" s="35"/>
      <c r="E665" s="51"/>
      <c r="F665" s="42"/>
    </row>
    <row r="666" spans="1:6" s="4" customFormat="1" x14ac:dyDescent="0.25">
      <c r="A666" s="33"/>
      <c r="B666" s="34"/>
      <c r="C666" s="35"/>
      <c r="E666" s="51"/>
      <c r="F666" s="42"/>
    </row>
    <row r="667" spans="1:6" s="4" customFormat="1" x14ac:dyDescent="0.25">
      <c r="A667" s="33"/>
      <c r="B667" s="34"/>
      <c r="C667" s="35"/>
      <c r="E667" s="51"/>
      <c r="F667" s="42"/>
    </row>
    <row r="668" spans="1:6" s="4" customFormat="1" x14ac:dyDescent="0.25">
      <c r="A668" s="33"/>
      <c r="B668" s="34"/>
      <c r="C668" s="35"/>
      <c r="E668" s="51"/>
      <c r="F668" s="42"/>
    </row>
    <row r="669" spans="1:6" s="4" customFormat="1" x14ac:dyDescent="0.25">
      <c r="A669" s="33"/>
      <c r="B669" s="34"/>
      <c r="C669" s="35"/>
      <c r="E669" s="51"/>
      <c r="F669" s="42"/>
    </row>
    <row r="670" spans="1:6" s="4" customFormat="1" x14ac:dyDescent="0.25">
      <c r="A670" s="33"/>
      <c r="B670" s="34"/>
      <c r="C670" s="35"/>
      <c r="E670" s="51"/>
      <c r="F670" s="42"/>
    </row>
    <row r="671" spans="1:6" s="4" customFormat="1" x14ac:dyDescent="0.25">
      <c r="A671" s="33"/>
      <c r="B671" s="34"/>
      <c r="C671" s="35"/>
      <c r="E671" s="51"/>
      <c r="F671" s="42"/>
    </row>
    <row r="672" spans="1:6" s="4" customFormat="1" x14ac:dyDescent="0.25">
      <c r="A672" s="33"/>
      <c r="B672" s="34"/>
      <c r="C672" s="35"/>
      <c r="E672" s="51"/>
      <c r="F672" s="42"/>
    </row>
    <row r="673" spans="1:6" s="4" customFormat="1" x14ac:dyDescent="0.25">
      <c r="A673" s="33"/>
      <c r="B673" s="34"/>
      <c r="C673" s="35"/>
      <c r="E673" s="51"/>
      <c r="F673" s="42"/>
    </row>
    <row r="674" spans="1:6" s="4" customFormat="1" x14ac:dyDescent="0.25">
      <c r="A674" s="33"/>
      <c r="B674" s="34"/>
      <c r="C674" s="35"/>
      <c r="E674" s="51"/>
      <c r="F674" s="42"/>
    </row>
    <row r="675" spans="1:6" s="4" customFormat="1" x14ac:dyDescent="0.25">
      <c r="A675" s="33"/>
      <c r="B675" s="34"/>
      <c r="C675" s="35"/>
      <c r="E675" s="51"/>
      <c r="F675" s="42"/>
    </row>
    <row r="676" spans="1:6" s="4" customFormat="1" x14ac:dyDescent="0.25">
      <c r="A676" s="33"/>
      <c r="B676" s="34"/>
      <c r="C676" s="35"/>
      <c r="E676" s="51"/>
      <c r="F676" s="42"/>
    </row>
    <row r="677" spans="1:6" s="4" customFormat="1" x14ac:dyDescent="0.25">
      <c r="A677" s="33"/>
      <c r="B677" s="34"/>
      <c r="C677" s="35"/>
      <c r="E677" s="51"/>
      <c r="F677" s="42"/>
    </row>
    <row r="678" spans="1:6" s="4" customFormat="1" x14ac:dyDescent="0.25">
      <c r="A678" s="33"/>
      <c r="B678" s="34"/>
      <c r="C678" s="35"/>
      <c r="E678" s="51"/>
      <c r="F678" s="42"/>
    </row>
    <row r="679" spans="1:6" s="4" customFormat="1" x14ac:dyDescent="0.25">
      <c r="A679" s="33"/>
      <c r="B679" s="34"/>
      <c r="C679" s="35"/>
      <c r="E679" s="51"/>
      <c r="F679" s="42"/>
    </row>
    <row r="680" spans="1:6" s="4" customFormat="1" x14ac:dyDescent="0.25">
      <c r="A680" s="33"/>
      <c r="B680" s="34"/>
      <c r="C680" s="35"/>
      <c r="E680" s="51"/>
      <c r="F680" s="42"/>
    </row>
    <row r="681" spans="1:6" s="4" customFormat="1" x14ac:dyDescent="0.25">
      <c r="A681" s="33"/>
      <c r="B681" s="34"/>
      <c r="C681" s="35"/>
      <c r="E681" s="51"/>
      <c r="F681" s="42"/>
    </row>
    <row r="682" spans="1:6" s="4" customFormat="1" x14ac:dyDescent="0.25">
      <c r="A682" s="33"/>
      <c r="B682" s="34"/>
      <c r="C682" s="35"/>
      <c r="E682" s="51"/>
      <c r="F682" s="42"/>
    </row>
    <row r="683" spans="1:6" s="4" customFormat="1" x14ac:dyDescent="0.25">
      <c r="A683" s="33"/>
      <c r="B683" s="34"/>
      <c r="C683" s="35"/>
      <c r="E683" s="51"/>
      <c r="F683" s="42"/>
    </row>
    <row r="684" spans="1:6" s="4" customFormat="1" x14ac:dyDescent="0.25">
      <c r="A684" s="33"/>
      <c r="B684" s="34"/>
      <c r="C684" s="35"/>
      <c r="E684" s="51"/>
      <c r="F684" s="42"/>
    </row>
    <row r="685" spans="1:6" s="4" customFormat="1" x14ac:dyDescent="0.25">
      <c r="A685" s="33"/>
      <c r="B685" s="34"/>
      <c r="C685" s="35"/>
      <c r="E685" s="51"/>
      <c r="F685" s="42"/>
    </row>
    <row r="686" spans="1:6" s="4" customFormat="1" x14ac:dyDescent="0.25">
      <c r="A686" s="33"/>
      <c r="B686" s="34"/>
      <c r="C686" s="35"/>
      <c r="E686" s="51"/>
      <c r="F686" s="42"/>
    </row>
    <row r="687" spans="1:6" s="4" customFormat="1" x14ac:dyDescent="0.25">
      <c r="A687" s="33"/>
      <c r="B687" s="34"/>
      <c r="C687" s="35"/>
      <c r="E687" s="51"/>
      <c r="F687" s="42"/>
    </row>
    <row r="688" spans="1:6" s="4" customFormat="1" x14ac:dyDescent="0.25">
      <c r="A688" s="33"/>
      <c r="B688" s="34"/>
      <c r="C688" s="35"/>
      <c r="E688" s="51"/>
      <c r="F688" s="42"/>
    </row>
    <row r="689" spans="1:6" s="4" customFormat="1" x14ac:dyDescent="0.25">
      <c r="A689" s="33"/>
      <c r="B689" s="34"/>
      <c r="C689" s="35"/>
      <c r="E689" s="51"/>
      <c r="F689" s="42"/>
    </row>
    <row r="690" spans="1:6" s="4" customFormat="1" x14ac:dyDescent="0.25">
      <c r="A690" s="33"/>
      <c r="B690" s="34"/>
      <c r="C690" s="35"/>
      <c r="E690" s="51"/>
      <c r="F690" s="42"/>
    </row>
    <row r="691" spans="1:6" s="4" customFormat="1" x14ac:dyDescent="0.25">
      <c r="A691" s="33"/>
      <c r="B691" s="34"/>
      <c r="C691" s="35"/>
      <c r="E691" s="51"/>
      <c r="F691" s="42"/>
    </row>
    <row r="692" spans="1:6" s="4" customFormat="1" x14ac:dyDescent="0.25">
      <c r="A692" s="33"/>
      <c r="B692" s="34"/>
      <c r="C692" s="35"/>
      <c r="E692" s="51"/>
      <c r="F692" s="42"/>
    </row>
    <row r="693" spans="1:6" s="4" customFormat="1" x14ac:dyDescent="0.25">
      <c r="A693" s="33"/>
      <c r="B693" s="34"/>
      <c r="C693" s="35"/>
      <c r="E693" s="51"/>
      <c r="F693" s="42"/>
    </row>
    <row r="694" spans="1:6" s="4" customFormat="1" x14ac:dyDescent="0.25">
      <c r="A694" s="33"/>
      <c r="B694" s="34"/>
      <c r="C694" s="35"/>
      <c r="E694" s="51"/>
      <c r="F694" s="42"/>
    </row>
    <row r="695" spans="1:6" s="4" customFormat="1" x14ac:dyDescent="0.25">
      <c r="A695" s="33"/>
      <c r="B695" s="34"/>
      <c r="C695" s="35"/>
      <c r="E695" s="51"/>
      <c r="F695" s="42"/>
    </row>
    <row r="696" spans="1:6" s="4" customFormat="1" x14ac:dyDescent="0.25">
      <c r="A696" s="33"/>
      <c r="B696" s="34"/>
      <c r="C696" s="35"/>
      <c r="E696" s="51"/>
      <c r="F696" s="42"/>
    </row>
  </sheetData>
  <mergeCells count="22">
    <mergeCell ref="A7:F7"/>
    <mergeCell ref="A12:B12"/>
    <mergeCell ref="A13:D13"/>
    <mergeCell ref="A169:C169"/>
    <mergeCell ref="A27:D27"/>
    <mergeCell ref="A41:D41"/>
    <mergeCell ref="A67:D67"/>
    <mergeCell ref="A84:C84"/>
    <mergeCell ref="A85:B85"/>
    <mergeCell ref="A87:B87"/>
    <mergeCell ref="A88:D88"/>
    <mergeCell ref="A138:D138"/>
    <mergeCell ref="A157:D157"/>
    <mergeCell ref="A162:D162"/>
    <mergeCell ref="A166:D166"/>
    <mergeCell ref="A296:C296"/>
    <mergeCell ref="A172:B172"/>
    <mergeCell ref="A173:D173"/>
    <mergeCell ref="A192:D192"/>
    <mergeCell ref="A224:D224"/>
    <mergeCell ref="A261:D261"/>
    <mergeCell ref="A284:D284"/>
  </mergeCells>
  <pageMargins left="0.11811023622047245" right="0" top="0.15748031496062992" bottom="0" header="0.31496062992125984" footer="0.31496062992125984"/>
  <pageSetup scale="62" fitToHeight="0" orientation="landscape" horizontalDpi="4294967295" verticalDpi="4294967295" r:id="rId1"/>
  <rowBreaks count="4" manualBreakCount="4">
    <brk id="33" max="7" man="1"/>
    <brk id="84" max="7" man="1"/>
    <brk id="167" max="7" man="1"/>
    <brk id="257" max="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4F1C9-D0D3-4B3F-848B-CA0E88DA4E68}">
  <sheetPr>
    <outlinePr summaryBelow="0" summaryRight="0"/>
    <pageSetUpPr fitToPage="1"/>
  </sheetPr>
  <dimension ref="A6:F696"/>
  <sheetViews>
    <sheetView showGridLines="0" zoomScale="70" zoomScaleNormal="70" zoomScaleSheetLayoutView="80" workbookViewId="0">
      <selection activeCell="B22" sqref="B22"/>
    </sheetView>
  </sheetViews>
  <sheetFormatPr baseColWidth="10" defaultColWidth="26.7109375" defaultRowHeight="16.5" x14ac:dyDescent="0.25"/>
  <cols>
    <col min="1" max="1" width="13.85546875" style="1" bestFit="1" customWidth="1"/>
    <col min="2" max="2" width="167.42578125" style="2" customWidth="1"/>
    <col min="3" max="3" width="21.42578125" style="3" bestFit="1" customWidth="1"/>
    <col min="4" max="4" width="25.42578125" style="4" bestFit="1" customWidth="1"/>
    <col min="5" max="5" width="17.85546875" style="51" bestFit="1" customWidth="1"/>
    <col min="6" max="6" width="61.42578125" style="42" customWidth="1"/>
    <col min="7" max="16384" width="26.7109375" style="1"/>
  </cols>
  <sheetData>
    <row r="6" spans="1:6" ht="17.25" thickBot="1" x14ac:dyDescent="0.3"/>
    <row r="7" spans="1:6" ht="23.25" thickBot="1" x14ac:dyDescent="0.3">
      <c r="A7" s="144" t="s">
        <v>0</v>
      </c>
      <c r="B7" s="145"/>
      <c r="C7" s="145"/>
      <c r="D7" s="145"/>
      <c r="E7" s="145"/>
      <c r="F7" s="146"/>
    </row>
    <row r="8" spans="1:6" x14ac:dyDescent="0.25">
      <c r="A8" s="38"/>
      <c r="B8" s="36"/>
      <c r="C8" s="36"/>
      <c r="D8" s="36"/>
      <c r="E8" s="52"/>
      <c r="F8" s="43"/>
    </row>
    <row r="9" spans="1:6" x14ac:dyDescent="0.25">
      <c r="A9" s="40" t="s">
        <v>286</v>
      </c>
      <c r="B9" s="39" t="s">
        <v>322</v>
      </c>
      <c r="C9" s="39"/>
      <c r="D9" s="39"/>
      <c r="E9" s="53"/>
      <c r="F9" s="44"/>
    </row>
    <row r="10" spans="1:6" x14ac:dyDescent="0.25">
      <c r="A10" s="40" t="s">
        <v>285</v>
      </c>
      <c r="B10" s="39"/>
      <c r="C10" s="1"/>
      <c r="D10" s="1"/>
      <c r="E10" s="54"/>
      <c r="F10" s="37"/>
    </row>
    <row r="11" spans="1:6" s="7" customFormat="1" ht="14.25" x14ac:dyDescent="0.25">
      <c r="A11" s="5"/>
      <c r="B11" s="5"/>
      <c r="C11" s="5"/>
      <c r="D11" s="6"/>
      <c r="E11" s="55"/>
      <c r="F11" s="6"/>
    </row>
    <row r="12" spans="1:6" s="9" customFormat="1" ht="28.5" x14ac:dyDescent="0.25">
      <c r="A12" s="138" t="s">
        <v>1</v>
      </c>
      <c r="B12" s="139"/>
      <c r="C12" s="8" t="s">
        <v>2</v>
      </c>
      <c r="D12" s="8" t="s">
        <v>284</v>
      </c>
      <c r="E12" s="56" t="s">
        <v>293</v>
      </c>
      <c r="F12" s="8" t="s">
        <v>287</v>
      </c>
    </row>
    <row r="13" spans="1:6" s="9" customFormat="1" x14ac:dyDescent="0.25">
      <c r="A13" s="147" t="s">
        <v>3</v>
      </c>
      <c r="B13" s="148"/>
      <c r="C13" s="148"/>
      <c r="D13" s="149"/>
      <c r="E13" s="57">
        <f>SUM(D14:D26)</f>
        <v>23231082.636363637</v>
      </c>
      <c r="F13" s="49"/>
    </row>
    <row r="14" spans="1:6" s="9" customFormat="1" x14ac:dyDescent="0.25">
      <c r="A14" s="10">
        <v>1</v>
      </c>
      <c r="B14" s="11" t="s">
        <v>4</v>
      </c>
      <c r="C14" s="12">
        <v>1657345.4545454544</v>
      </c>
      <c r="D14" s="13">
        <v>1160141.8181818181</v>
      </c>
      <c r="E14" s="58">
        <f>+C14-D14</f>
        <v>497203.63636363624</v>
      </c>
      <c r="F14" s="45"/>
    </row>
    <row r="15" spans="1:6" s="9" customFormat="1" x14ac:dyDescent="0.25">
      <c r="A15" s="14">
        <v>2</v>
      </c>
      <c r="B15" s="15" t="s">
        <v>5</v>
      </c>
      <c r="C15" s="12">
        <v>2819578.7878787876</v>
      </c>
      <c r="D15" s="13">
        <v>1973705.1515151514</v>
      </c>
      <c r="E15" s="58">
        <f t="shared" ref="E15:E40" si="0">+C15-D15</f>
        <v>845873.63636363624</v>
      </c>
      <c r="F15" s="45"/>
    </row>
    <row r="16" spans="1:6" s="9" customFormat="1" ht="33" x14ac:dyDescent="0.25">
      <c r="A16" s="10">
        <v>3</v>
      </c>
      <c r="B16" s="11" t="s">
        <v>6</v>
      </c>
      <c r="C16" s="12">
        <v>5458133.333333333</v>
      </c>
      <c r="D16" s="13">
        <v>3820693.333333333</v>
      </c>
      <c r="E16" s="58">
        <f t="shared" si="0"/>
        <v>1637440</v>
      </c>
      <c r="F16" s="45"/>
    </row>
    <row r="17" spans="1:6" s="9" customFormat="1" ht="33" x14ac:dyDescent="0.25">
      <c r="A17" s="10">
        <v>4</v>
      </c>
      <c r="B17" s="11" t="s">
        <v>7</v>
      </c>
      <c r="C17" s="12">
        <v>9066213.333333334</v>
      </c>
      <c r="D17" s="13">
        <v>6346349.333333334</v>
      </c>
      <c r="E17" s="58">
        <f t="shared" si="0"/>
        <v>2719864</v>
      </c>
      <c r="F17" s="45"/>
    </row>
    <row r="18" spans="1:6" s="9" customFormat="1" x14ac:dyDescent="0.25">
      <c r="A18" s="14">
        <v>5</v>
      </c>
      <c r="B18" s="15" t="s">
        <v>8</v>
      </c>
      <c r="C18" s="12">
        <v>4210075.7575757578</v>
      </c>
      <c r="D18" s="13">
        <v>2947053.0303030303</v>
      </c>
      <c r="E18" s="58">
        <f t="shared" si="0"/>
        <v>1263022.7272727275</v>
      </c>
      <c r="F18" s="45"/>
    </row>
    <row r="19" spans="1:6" s="9" customFormat="1" ht="33" x14ac:dyDescent="0.25">
      <c r="A19" s="10">
        <v>6</v>
      </c>
      <c r="B19" s="15" t="s">
        <v>9</v>
      </c>
      <c r="C19" s="12">
        <v>6982775.7575757578</v>
      </c>
      <c r="D19" s="13">
        <v>4887943.0303030303</v>
      </c>
      <c r="E19" s="58">
        <f t="shared" si="0"/>
        <v>2094832.7272727275</v>
      </c>
      <c r="F19" s="45"/>
    </row>
    <row r="20" spans="1:6" s="9" customFormat="1" x14ac:dyDescent="0.25">
      <c r="A20" s="10">
        <v>7</v>
      </c>
      <c r="B20" s="11" t="s">
        <v>10</v>
      </c>
      <c r="C20" s="12">
        <v>328151.51515151508</v>
      </c>
      <c r="D20" s="13">
        <v>229706.06060606055</v>
      </c>
      <c r="E20" s="58">
        <f t="shared" si="0"/>
        <v>98445.45454545453</v>
      </c>
      <c r="F20" s="45"/>
    </row>
    <row r="21" spans="1:6" s="9" customFormat="1" x14ac:dyDescent="0.25">
      <c r="A21" s="14">
        <v>8</v>
      </c>
      <c r="B21" s="11" t="s">
        <v>11</v>
      </c>
      <c r="C21" s="12">
        <v>226100</v>
      </c>
      <c r="D21" s="13">
        <v>158270</v>
      </c>
      <c r="E21" s="58">
        <f t="shared" si="0"/>
        <v>67830</v>
      </c>
      <c r="F21" s="45"/>
    </row>
    <row r="22" spans="1:6" s="9" customFormat="1" x14ac:dyDescent="0.25">
      <c r="A22" s="10">
        <v>9</v>
      </c>
      <c r="B22" s="11" t="s">
        <v>12</v>
      </c>
      <c r="C22" s="12">
        <v>210233.33333333334</v>
      </c>
      <c r="D22" s="13">
        <v>147163.33333333334</v>
      </c>
      <c r="E22" s="58">
        <f t="shared" si="0"/>
        <v>63070</v>
      </c>
      <c r="F22" s="45"/>
    </row>
    <row r="23" spans="1:6" s="9" customFormat="1" x14ac:dyDescent="0.25">
      <c r="A23" s="10">
        <v>10</v>
      </c>
      <c r="B23" s="11" t="s">
        <v>13</v>
      </c>
      <c r="C23" s="12">
        <v>209692.42424242423</v>
      </c>
      <c r="D23" s="13">
        <v>146784.69696969696</v>
      </c>
      <c r="E23" s="58">
        <f t="shared" si="0"/>
        <v>62907.727272727265</v>
      </c>
      <c r="F23" s="45"/>
    </row>
    <row r="24" spans="1:6" s="9" customFormat="1" x14ac:dyDescent="0.25">
      <c r="A24" s="14">
        <v>11</v>
      </c>
      <c r="B24" s="11" t="s">
        <v>14</v>
      </c>
      <c r="C24" s="12">
        <v>265766.66666666669</v>
      </c>
      <c r="D24" s="13">
        <v>186036.66666666669</v>
      </c>
      <c r="E24" s="58">
        <f t="shared" si="0"/>
        <v>79730</v>
      </c>
      <c r="F24" s="45"/>
    </row>
    <row r="25" spans="1:6" s="9" customFormat="1" x14ac:dyDescent="0.25">
      <c r="A25" s="10">
        <v>12</v>
      </c>
      <c r="B25" s="11" t="s">
        <v>15</v>
      </c>
      <c r="C25" s="12">
        <v>781793.93939393945</v>
      </c>
      <c r="D25" s="13">
        <v>547255.75757575757</v>
      </c>
      <c r="E25" s="58">
        <f t="shared" si="0"/>
        <v>234538.18181818188</v>
      </c>
      <c r="F25" s="45"/>
    </row>
    <row r="26" spans="1:6" s="9" customFormat="1" x14ac:dyDescent="0.25">
      <c r="A26" s="10">
        <v>13</v>
      </c>
      <c r="B26" s="11" t="s">
        <v>16</v>
      </c>
      <c r="C26" s="12">
        <v>971400.60606060608</v>
      </c>
      <c r="D26" s="13">
        <v>679980.42424242431</v>
      </c>
      <c r="E26" s="58">
        <f t="shared" si="0"/>
        <v>291420.18181818177</v>
      </c>
      <c r="F26" s="45"/>
    </row>
    <row r="27" spans="1:6" s="9" customFormat="1" x14ac:dyDescent="0.25">
      <c r="A27" s="147" t="s">
        <v>17</v>
      </c>
      <c r="B27" s="148"/>
      <c r="C27" s="148"/>
      <c r="D27" s="149"/>
      <c r="E27" s="59">
        <f>SUM(D28:D40)</f>
        <v>4540046.8909090906</v>
      </c>
      <c r="F27" s="49"/>
    </row>
    <row r="28" spans="1:6" s="9" customFormat="1" x14ac:dyDescent="0.25">
      <c r="A28" s="10">
        <v>14</v>
      </c>
      <c r="B28" s="11" t="s">
        <v>18</v>
      </c>
      <c r="C28" s="12">
        <v>166316.92424242423</v>
      </c>
      <c r="D28" s="13">
        <v>116421.84696969696</v>
      </c>
      <c r="E28" s="58">
        <f t="shared" si="0"/>
        <v>49895.077272727271</v>
      </c>
      <c r="F28" s="45"/>
    </row>
    <row r="29" spans="1:6" s="9" customFormat="1" x14ac:dyDescent="0.25">
      <c r="A29" s="10">
        <v>15</v>
      </c>
      <c r="B29" s="11" t="s">
        <v>19</v>
      </c>
      <c r="C29" s="12">
        <v>117914.57575757576</v>
      </c>
      <c r="D29" s="13">
        <v>82540.203030303033</v>
      </c>
      <c r="E29" s="58">
        <f t="shared" si="0"/>
        <v>35374.372727272726</v>
      </c>
      <c r="F29" s="45"/>
    </row>
    <row r="30" spans="1:6" s="9" customFormat="1" x14ac:dyDescent="0.25">
      <c r="A30" s="10">
        <v>16</v>
      </c>
      <c r="B30" s="11" t="s">
        <v>20</v>
      </c>
      <c r="C30" s="12">
        <v>153717.34848484848</v>
      </c>
      <c r="D30" s="13">
        <v>107602.14393939394</v>
      </c>
      <c r="E30" s="58">
        <f t="shared" si="0"/>
        <v>46115.204545454544</v>
      </c>
      <c r="F30" s="45"/>
    </row>
    <row r="31" spans="1:6" s="9" customFormat="1" x14ac:dyDescent="0.25">
      <c r="A31" s="10">
        <v>17</v>
      </c>
      <c r="B31" s="11" t="s">
        <v>21</v>
      </c>
      <c r="C31" s="12">
        <v>246654.54545454544</v>
      </c>
      <c r="D31" s="13">
        <v>172658.18181818182</v>
      </c>
      <c r="E31" s="58">
        <f t="shared" si="0"/>
        <v>73996.363636363618</v>
      </c>
      <c r="F31" s="45"/>
    </row>
    <row r="32" spans="1:6" s="9" customFormat="1" x14ac:dyDescent="0.25">
      <c r="A32" s="10">
        <v>18</v>
      </c>
      <c r="B32" s="15" t="s">
        <v>22</v>
      </c>
      <c r="C32" s="12">
        <v>488332.72727272724</v>
      </c>
      <c r="D32" s="13">
        <v>341832.90909090906</v>
      </c>
      <c r="E32" s="58">
        <f t="shared" si="0"/>
        <v>146499.81818181818</v>
      </c>
      <c r="F32" s="45"/>
    </row>
    <row r="33" spans="1:6" s="9" customFormat="1" x14ac:dyDescent="0.25">
      <c r="A33" s="10">
        <v>19</v>
      </c>
      <c r="B33" s="15" t="s">
        <v>23</v>
      </c>
      <c r="C33" s="12">
        <v>749339.39393939392</v>
      </c>
      <c r="D33" s="13">
        <v>524537.57575757569</v>
      </c>
      <c r="E33" s="58">
        <f t="shared" si="0"/>
        <v>224801.81818181823</v>
      </c>
      <c r="F33" s="45"/>
    </row>
    <row r="34" spans="1:6" s="9" customFormat="1" x14ac:dyDescent="0.25">
      <c r="A34" s="10">
        <v>20</v>
      </c>
      <c r="B34" s="11" t="s">
        <v>24</v>
      </c>
      <c r="C34" s="12">
        <v>681833.93939393933</v>
      </c>
      <c r="D34" s="13">
        <v>477283.75757575757</v>
      </c>
      <c r="E34" s="58">
        <f t="shared" si="0"/>
        <v>204550.18181818177</v>
      </c>
      <c r="F34" s="45"/>
    </row>
    <row r="35" spans="1:6" s="9" customFormat="1" x14ac:dyDescent="0.25">
      <c r="A35" s="10">
        <v>21</v>
      </c>
      <c r="B35" s="11" t="s">
        <v>25</v>
      </c>
      <c r="C35" s="12">
        <v>374850</v>
      </c>
      <c r="D35" s="13">
        <v>262395</v>
      </c>
      <c r="E35" s="58">
        <f t="shared" si="0"/>
        <v>112455</v>
      </c>
      <c r="F35" s="45"/>
    </row>
    <row r="36" spans="1:6" s="9" customFormat="1" x14ac:dyDescent="0.25">
      <c r="A36" s="10">
        <v>22</v>
      </c>
      <c r="B36" s="11" t="s">
        <v>26</v>
      </c>
      <c r="C36" s="12">
        <v>733472.72727272718</v>
      </c>
      <c r="D36" s="13">
        <v>513430.90909090906</v>
      </c>
      <c r="E36" s="58">
        <f t="shared" si="0"/>
        <v>220041.81818181812</v>
      </c>
      <c r="F36" s="45"/>
    </row>
    <row r="37" spans="1:6" s="9" customFormat="1" x14ac:dyDescent="0.25">
      <c r="A37" s="10">
        <v>23</v>
      </c>
      <c r="B37" s="11" t="s">
        <v>27</v>
      </c>
      <c r="C37" s="12">
        <v>763222.72727272718</v>
      </c>
      <c r="D37" s="13">
        <v>534255.90909090906</v>
      </c>
      <c r="E37" s="58">
        <f t="shared" si="0"/>
        <v>228966.81818181812</v>
      </c>
      <c r="F37" s="45"/>
    </row>
    <row r="38" spans="1:6" s="9" customFormat="1" x14ac:dyDescent="0.25">
      <c r="A38" s="10">
        <v>24</v>
      </c>
      <c r="B38" s="11" t="s">
        <v>28</v>
      </c>
      <c r="C38" s="12">
        <v>374850</v>
      </c>
      <c r="D38" s="13">
        <v>262395</v>
      </c>
      <c r="E38" s="58">
        <f t="shared" si="0"/>
        <v>112455</v>
      </c>
      <c r="F38" s="45"/>
    </row>
    <row r="39" spans="1:6" s="9" customFormat="1" x14ac:dyDescent="0.25">
      <c r="A39" s="10">
        <v>25</v>
      </c>
      <c r="B39" s="11" t="s">
        <v>29</v>
      </c>
      <c r="C39" s="12">
        <v>859612.72727272718</v>
      </c>
      <c r="D39" s="13">
        <v>601728.90909090906</v>
      </c>
      <c r="E39" s="58">
        <f t="shared" si="0"/>
        <v>257883.81818181812</v>
      </c>
      <c r="F39" s="45"/>
    </row>
    <row r="40" spans="1:6" s="9" customFormat="1" x14ac:dyDescent="0.25">
      <c r="A40" s="10">
        <v>26</v>
      </c>
      <c r="B40" s="11" t="s">
        <v>30</v>
      </c>
      <c r="C40" s="12">
        <v>775663.63636363635</v>
      </c>
      <c r="D40" s="13">
        <v>542964.54545454541</v>
      </c>
      <c r="E40" s="58">
        <f t="shared" si="0"/>
        <v>232699.09090909094</v>
      </c>
      <c r="F40" s="45"/>
    </row>
    <row r="41" spans="1:6" s="9" customFormat="1" x14ac:dyDescent="0.25">
      <c r="A41" s="147" t="s">
        <v>31</v>
      </c>
      <c r="B41" s="148"/>
      <c r="C41" s="148"/>
      <c r="D41" s="149"/>
      <c r="E41" s="59">
        <f>SUM(D42:D66)</f>
        <v>70318124.121212125</v>
      </c>
      <c r="F41" s="49"/>
    </row>
    <row r="42" spans="1:6" s="9" customFormat="1" x14ac:dyDescent="0.25">
      <c r="A42" s="10">
        <v>27</v>
      </c>
      <c r="B42" s="11" t="s">
        <v>32</v>
      </c>
      <c r="C42" s="12">
        <v>2023000</v>
      </c>
      <c r="D42" s="13">
        <v>1416100</v>
      </c>
      <c r="E42" s="58">
        <f>+C42-D42</f>
        <v>606900</v>
      </c>
      <c r="F42" s="45"/>
    </row>
    <row r="43" spans="1:6" s="9" customFormat="1" x14ac:dyDescent="0.25">
      <c r="A43" s="10">
        <v>28</v>
      </c>
      <c r="B43" s="11" t="s">
        <v>33</v>
      </c>
      <c r="C43" s="12">
        <v>2291651.5151515151</v>
      </c>
      <c r="D43" s="13">
        <v>1604156.0606060605</v>
      </c>
      <c r="E43" s="58">
        <f t="shared" ref="E43:E83" si="1">+C43-D43</f>
        <v>687495.45454545459</v>
      </c>
      <c r="F43" s="45"/>
    </row>
    <row r="44" spans="1:6" s="9" customFormat="1" x14ac:dyDescent="0.25">
      <c r="A44" s="10">
        <v>29</v>
      </c>
      <c r="B44" s="11" t="s">
        <v>34</v>
      </c>
      <c r="C44" s="12">
        <v>3169727.2727272729</v>
      </c>
      <c r="D44" s="13">
        <v>2218809.0909090908</v>
      </c>
      <c r="E44" s="58">
        <f t="shared" si="1"/>
        <v>950918.18181818211</v>
      </c>
      <c r="F44" s="45"/>
    </row>
    <row r="45" spans="1:6" s="9" customFormat="1" x14ac:dyDescent="0.25">
      <c r="A45" s="10">
        <v>30</v>
      </c>
      <c r="B45" s="11" t="s">
        <v>35</v>
      </c>
      <c r="C45" s="12">
        <v>4454061.8181818174</v>
      </c>
      <c r="D45" s="13">
        <v>3117843.2727272725</v>
      </c>
      <c r="E45" s="58">
        <f t="shared" si="1"/>
        <v>1336218.5454545449</v>
      </c>
      <c r="F45" s="45"/>
    </row>
    <row r="46" spans="1:6" s="9" customFormat="1" x14ac:dyDescent="0.25">
      <c r="A46" s="10">
        <v>31</v>
      </c>
      <c r="B46" s="15" t="s">
        <v>36</v>
      </c>
      <c r="C46" s="12">
        <v>474413.33333333331</v>
      </c>
      <c r="D46" s="13">
        <v>332089.33333333331</v>
      </c>
      <c r="E46" s="58">
        <f t="shared" si="1"/>
        <v>142324</v>
      </c>
      <c r="F46" s="45"/>
    </row>
    <row r="47" spans="1:6" s="9" customFormat="1" x14ac:dyDescent="0.25">
      <c r="A47" s="10">
        <v>32</v>
      </c>
      <c r="B47" s="11" t="s">
        <v>37</v>
      </c>
      <c r="C47" s="12">
        <v>5703345.4545454532</v>
      </c>
      <c r="D47" s="13">
        <v>3992341.8181818174</v>
      </c>
      <c r="E47" s="58">
        <f t="shared" si="1"/>
        <v>1711003.6363636358</v>
      </c>
      <c r="F47" s="45"/>
    </row>
    <row r="48" spans="1:6" s="9" customFormat="1" x14ac:dyDescent="0.25">
      <c r="A48" s="10">
        <v>33</v>
      </c>
      <c r="B48" s="11" t="s">
        <v>38</v>
      </c>
      <c r="C48" s="12">
        <v>1173231.8181818181</v>
      </c>
      <c r="D48" s="13">
        <v>821262.27272727271</v>
      </c>
      <c r="E48" s="58">
        <f t="shared" si="1"/>
        <v>351969.54545454541</v>
      </c>
      <c r="F48" s="45"/>
    </row>
    <row r="49" spans="1:6" s="9" customFormat="1" x14ac:dyDescent="0.25">
      <c r="A49" s="10">
        <v>34</v>
      </c>
      <c r="B49" s="11" t="s">
        <v>39</v>
      </c>
      <c r="C49" s="12">
        <v>1847565.1515151516</v>
      </c>
      <c r="D49" s="13">
        <v>1293295.6060606062</v>
      </c>
      <c r="E49" s="58">
        <f t="shared" si="1"/>
        <v>554269.54545454541</v>
      </c>
      <c r="F49" s="45"/>
    </row>
    <row r="50" spans="1:6" s="9" customFormat="1" x14ac:dyDescent="0.25">
      <c r="A50" s="10">
        <v>35</v>
      </c>
      <c r="B50" s="11" t="s">
        <v>40</v>
      </c>
      <c r="C50" s="12">
        <v>3013765.1515151518</v>
      </c>
      <c r="D50" s="13">
        <v>2109635.6060606064</v>
      </c>
      <c r="E50" s="58">
        <f t="shared" si="1"/>
        <v>904129.54545454541</v>
      </c>
      <c r="F50" s="45"/>
    </row>
    <row r="51" spans="1:6" s="9" customFormat="1" x14ac:dyDescent="0.25">
      <c r="A51" s="10">
        <v>36</v>
      </c>
      <c r="B51" s="11" t="s">
        <v>41</v>
      </c>
      <c r="C51" s="12">
        <v>4402098.4848484853</v>
      </c>
      <c r="D51" s="13">
        <v>3081468.9393939395</v>
      </c>
      <c r="E51" s="58">
        <f t="shared" si="1"/>
        <v>1320629.5454545459</v>
      </c>
      <c r="F51" s="45"/>
    </row>
    <row r="52" spans="1:6" s="9" customFormat="1" ht="33" x14ac:dyDescent="0.25">
      <c r="A52" s="10">
        <v>37</v>
      </c>
      <c r="B52" s="11" t="s">
        <v>42</v>
      </c>
      <c r="C52" s="12">
        <v>4002006.0606060605</v>
      </c>
      <c r="D52" s="13">
        <v>2801404.2424242422</v>
      </c>
      <c r="E52" s="58">
        <f t="shared" si="1"/>
        <v>1200601.8181818184</v>
      </c>
      <c r="F52" s="45"/>
    </row>
    <row r="53" spans="1:6" s="9" customFormat="1" x14ac:dyDescent="0.25">
      <c r="A53" s="10">
        <v>38</v>
      </c>
      <c r="B53" s="11" t="s">
        <v>43</v>
      </c>
      <c r="C53" s="12">
        <v>4619363.6363636367</v>
      </c>
      <c r="D53" s="13">
        <v>3233554.5454545459</v>
      </c>
      <c r="E53" s="58">
        <f t="shared" si="1"/>
        <v>1385809.0909090908</v>
      </c>
      <c r="F53" s="45"/>
    </row>
    <row r="54" spans="1:6" s="9" customFormat="1" x14ac:dyDescent="0.25">
      <c r="A54" s="10">
        <v>39</v>
      </c>
      <c r="B54" s="11" t="s">
        <v>44</v>
      </c>
      <c r="C54" s="12">
        <v>504848.48484848486</v>
      </c>
      <c r="D54" s="13">
        <v>353393.93939393945</v>
      </c>
      <c r="E54" s="58">
        <f t="shared" si="1"/>
        <v>151454.54545454541</v>
      </c>
      <c r="F54" s="45"/>
    </row>
    <row r="55" spans="1:6" s="9" customFormat="1" x14ac:dyDescent="0.25">
      <c r="A55" s="10">
        <v>40</v>
      </c>
      <c r="B55" s="11" t="s">
        <v>45</v>
      </c>
      <c r="C55" s="12">
        <v>543072.72727272718</v>
      </c>
      <c r="D55" s="13">
        <v>380150.90909090906</v>
      </c>
      <c r="E55" s="58">
        <f t="shared" si="1"/>
        <v>162921.81818181812</v>
      </c>
      <c r="F55" s="45"/>
    </row>
    <row r="56" spans="1:6" s="9" customFormat="1" x14ac:dyDescent="0.25">
      <c r="A56" s="10">
        <v>41</v>
      </c>
      <c r="B56" s="11" t="s">
        <v>46</v>
      </c>
      <c r="C56" s="12">
        <v>1075687.8787878787</v>
      </c>
      <c r="D56" s="13">
        <v>752981.51515151514</v>
      </c>
      <c r="E56" s="58">
        <f t="shared" si="1"/>
        <v>322706.36363636353</v>
      </c>
      <c r="F56" s="45"/>
    </row>
    <row r="57" spans="1:6" s="9" customFormat="1" x14ac:dyDescent="0.25">
      <c r="A57" s="10">
        <v>42</v>
      </c>
      <c r="B57" s="11" t="s">
        <v>47</v>
      </c>
      <c r="C57" s="12">
        <v>3134243.6363636362</v>
      </c>
      <c r="D57" s="13">
        <v>2193970.5454545454</v>
      </c>
      <c r="E57" s="58">
        <f t="shared" si="1"/>
        <v>940273.09090909082</v>
      </c>
      <c r="F57" s="45"/>
    </row>
    <row r="58" spans="1:6" s="9" customFormat="1" x14ac:dyDescent="0.25">
      <c r="A58" s="10">
        <v>43</v>
      </c>
      <c r="B58" s="11" t="s">
        <v>48</v>
      </c>
      <c r="C58" s="12">
        <v>2254364.8484848482</v>
      </c>
      <c r="D58" s="13">
        <v>1578055.3939393936</v>
      </c>
      <c r="E58" s="58">
        <f t="shared" si="1"/>
        <v>676309.45454545459</v>
      </c>
      <c r="F58" s="45"/>
    </row>
    <row r="59" spans="1:6" s="9" customFormat="1" x14ac:dyDescent="0.25">
      <c r="A59" s="10">
        <v>44</v>
      </c>
      <c r="B59" s="11" t="s">
        <v>49</v>
      </c>
      <c r="C59" s="12">
        <v>684250</v>
      </c>
      <c r="D59" s="13">
        <v>478975</v>
      </c>
      <c r="E59" s="58">
        <f t="shared" si="1"/>
        <v>205275</v>
      </c>
      <c r="F59" s="45"/>
    </row>
    <row r="60" spans="1:6" s="9" customFormat="1" ht="33" x14ac:dyDescent="0.25">
      <c r="A60" s="10">
        <v>45</v>
      </c>
      <c r="B60" s="15" t="s">
        <v>50</v>
      </c>
      <c r="C60" s="12">
        <v>9242910.3030303027</v>
      </c>
      <c r="D60" s="13">
        <v>6470037.2121212119</v>
      </c>
      <c r="E60" s="58">
        <f t="shared" si="1"/>
        <v>2772873.0909090908</v>
      </c>
      <c r="F60" s="45"/>
    </row>
    <row r="61" spans="1:6" s="9" customFormat="1" ht="49.5" x14ac:dyDescent="0.25">
      <c r="A61" s="10">
        <v>46</v>
      </c>
      <c r="B61" s="15" t="s">
        <v>51</v>
      </c>
      <c r="C61" s="12">
        <v>13626293.333333334</v>
      </c>
      <c r="D61" s="13">
        <v>9538405.333333334</v>
      </c>
      <c r="E61" s="58">
        <f t="shared" si="1"/>
        <v>4087888</v>
      </c>
      <c r="F61" s="45"/>
    </row>
    <row r="62" spans="1:6" s="9" customFormat="1" ht="49.5" x14ac:dyDescent="0.25">
      <c r="A62" s="10">
        <v>47</v>
      </c>
      <c r="B62" s="16" t="s">
        <v>52</v>
      </c>
      <c r="C62" s="12">
        <v>8475612.7272727266</v>
      </c>
      <c r="D62" s="13">
        <v>5932928.9090909082</v>
      </c>
      <c r="E62" s="58">
        <f t="shared" si="1"/>
        <v>2542683.8181818184</v>
      </c>
      <c r="F62" s="45"/>
    </row>
    <row r="63" spans="1:6" s="9" customFormat="1" ht="33" x14ac:dyDescent="0.25">
      <c r="A63" s="10">
        <v>48</v>
      </c>
      <c r="B63" s="16" t="s">
        <v>53</v>
      </c>
      <c r="C63" s="12">
        <v>11227036.969696969</v>
      </c>
      <c r="D63" s="13">
        <v>7858925.8787878789</v>
      </c>
      <c r="E63" s="58">
        <f t="shared" si="1"/>
        <v>3368111.0909090899</v>
      </c>
      <c r="F63" s="45"/>
    </row>
    <row r="64" spans="1:6" s="9" customFormat="1" x14ac:dyDescent="0.25">
      <c r="A64" s="10">
        <v>49</v>
      </c>
      <c r="B64" s="11" t="s">
        <v>54</v>
      </c>
      <c r="C64" s="12">
        <v>2532824.8484848482</v>
      </c>
      <c r="D64" s="13">
        <v>1772977.3939393936</v>
      </c>
      <c r="E64" s="58">
        <f t="shared" si="1"/>
        <v>759847.45454545459</v>
      </c>
      <c r="F64" s="45"/>
    </row>
    <row r="65" spans="1:6" s="9" customFormat="1" x14ac:dyDescent="0.25">
      <c r="A65" s="10">
        <v>50</v>
      </c>
      <c r="B65" s="11" t="s">
        <v>55</v>
      </c>
      <c r="C65" s="12">
        <v>3368637.5757575757</v>
      </c>
      <c r="D65" s="13">
        <v>2358046.3030303027</v>
      </c>
      <c r="E65" s="58">
        <f t="shared" si="1"/>
        <v>1010591.2727272729</v>
      </c>
      <c r="F65" s="45"/>
    </row>
    <row r="66" spans="1:6" s="9" customFormat="1" x14ac:dyDescent="0.25">
      <c r="A66" s="10">
        <v>51</v>
      </c>
      <c r="B66" s="11" t="s">
        <v>56</v>
      </c>
      <c r="C66" s="12">
        <v>6610450</v>
      </c>
      <c r="D66" s="13">
        <v>4627315</v>
      </c>
      <c r="E66" s="58">
        <f t="shared" si="1"/>
        <v>1983135</v>
      </c>
      <c r="F66" s="45"/>
    </row>
    <row r="67" spans="1:6" s="9" customFormat="1" x14ac:dyDescent="0.25">
      <c r="A67" s="147" t="s">
        <v>57</v>
      </c>
      <c r="B67" s="148"/>
      <c r="C67" s="148"/>
      <c r="D67" s="149"/>
      <c r="E67" s="59">
        <f>SUM(D68:D83)</f>
        <v>29075486.363636367</v>
      </c>
      <c r="F67" s="49"/>
    </row>
    <row r="68" spans="1:6" s="9" customFormat="1" ht="49.5" x14ac:dyDescent="0.25">
      <c r="A68" s="10">
        <v>52</v>
      </c>
      <c r="B68" s="17" t="s">
        <v>58</v>
      </c>
      <c r="C68" s="12">
        <v>2840926.6666666665</v>
      </c>
      <c r="D68" s="13">
        <v>1988648.6666666665</v>
      </c>
      <c r="E68" s="58">
        <f t="shared" si="1"/>
        <v>852278</v>
      </c>
      <c r="F68" s="45"/>
    </row>
    <row r="69" spans="1:6" s="9" customFormat="1" ht="99" x14ac:dyDescent="0.25">
      <c r="A69" s="14">
        <v>53</v>
      </c>
      <c r="B69" s="17" t="s">
        <v>59</v>
      </c>
      <c r="C69" s="12">
        <v>5015849.9999999991</v>
      </c>
      <c r="D69" s="13">
        <v>3511094.9999999991</v>
      </c>
      <c r="E69" s="58">
        <f t="shared" si="1"/>
        <v>1504755</v>
      </c>
      <c r="F69" s="45"/>
    </row>
    <row r="70" spans="1:6" s="9" customFormat="1" ht="33" x14ac:dyDescent="0.25">
      <c r="A70" s="10">
        <v>54</v>
      </c>
      <c r="B70" s="18" t="s">
        <v>60</v>
      </c>
      <c r="C70" s="12">
        <v>1635348.4848484846</v>
      </c>
      <c r="D70" s="13">
        <v>1144743.9393939392</v>
      </c>
      <c r="E70" s="58">
        <f t="shared" si="1"/>
        <v>490604.54545454541</v>
      </c>
      <c r="F70" s="45"/>
    </row>
    <row r="71" spans="1:6" s="9" customFormat="1" ht="33" x14ac:dyDescent="0.25">
      <c r="A71" s="10">
        <v>55</v>
      </c>
      <c r="B71" s="19" t="s">
        <v>61</v>
      </c>
      <c r="C71" s="12">
        <v>1875728.4848484846</v>
      </c>
      <c r="D71" s="13">
        <v>1313009.9393939392</v>
      </c>
      <c r="E71" s="58">
        <f t="shared" si="1"/>
        <v>562718.54545454541</v>
      </c>
      <c r="F71" s="45"/>
    </row>
    <row r="72" spans="1:6" s="9" customFormat="1" ht="33" x14ac:dyDescent="0.25">
      <c r="A72" s="14">
        <v>56</v>
      </c>
      <c r="B72" s="19" t="s">
        <v>62</v>
      </c>
      <c r="C72" s="12">
        <v>2661849.6969696968</v>
      </c>
      <c r="D72" s="13">
        <v>1863294.7878787876</v>
      </c>
      <c r="E72" s="58">
        <f t="shared" si="1"/>
        <v>798554.90909090918</v>
      </c>
      <c r="F72" s="45"/>
    </row>
    <row r="73" spans="1:6" s="9" customFormat="1" ht="33" x14ac:dyDescent="0.25">
      <c r="A73" s="10">
        <v>57</v>
      </c>
      <c r="B73" s="19" t="s">
        <v>63</v>
      </c>
      <c r="C73" s="12">
        <v>3091656.0606060605</v>
      </c>
      <c r="D73" s="13">
        <v>2164159.2424242422</v>
      </c>
      <c r="E73" s="58">
        <f t="shared" si="1"/>
        <v>927496.81818181835</v>
      </c>
      <c r="F73" s="45"/>
    </row>
    <row r="74" spans="1:6" s="9" customFormat="1" ht="33" x14ac:dyDescent="0.25">
      <c r="A74" s="10">
        <v>58</v>
      </c>
      <c r="B74" s="18" t="s">
        <v>64</v>
      </c>
      <c r="C74" s="12">
        <v>3826607.272727272</v>
      </c>
      <c r="D74" s="13">
        <v>2678625.0909090904</v>
      </c>
      <c r="E74" s="58">
        <f t="shared" si="1"/>
        <v>1147982.1818181816</v>
      </c>
      <c r="F74" s="45"/>
    </row>
    <row r="75" spans="1:6" s="9" customFormat="1" ht="33" x14ac:dyDescent="0.25">
      <c r="A75" s="14">
        <v>59</v>
      </c>
      <c r="B75" s="18" t="s">
        <v>65</v>
      </c>
      <c r="C75" s="12">
        <v>4801469.6969696963</v>
      </c>
      <c r="D75" s="13">
        <v>3361028.7878787871</v>
      </c>
      <c r="E75" s="58">
        <f t="shared" si="1"/>
        <v>1440440.9090909092</v>
      </c>
      <c r="F75" s="45"/>
    </row>
    <row r="76" spans="1:6" s="9" customFormat="1" ht="33" x14ac:dyDescent="0.25">
      <c r="A76" s="10">
        <v>60</v>
      </c>
      <c r="B76" s="18" t="s">
        <v>66</v>
      </c>
      <c r="C76" s="12">
        <v>5626175.7575757578</v>
      </c>
      <c r="D76" s="13">
        <v>3938323.0303030303</v>
      </c>
      <c r="E76" s="58">
        <f t="shared" si="1"/>
        <v>1687852.7272727275</v>
      </c>
      <c r="F76" s="45"/>
    </row>
    <row r="77" spans="1:6" s="9" customFormat="1" ht="33" x14ac:dyDescent="0.25">
      <c r="A77" s="10">
        <v>61</v>
      </c>
      <c r="B77" s="20" t="s">
        <v>67</v>
      </c>
      <c r="C77" s="12">
        <v>476540.90909090912</v>
      </c>
      <c r="D77" s="13">
        <v>333578.63636363635</v>
      </c>
      <c r="E77" s="58">
        <f t="shared" si="1"/>
        <v>142962.27272727276</v>
      </c>
      <c r="F77" s="45"/>
    </row>
    <row r="78" spans="1:6" s="9" customFormat="1" x14ac:dyDescent="0.25">
      <c r="A78" s="14">
        <v>62</v>
      </c>
      <c r="B78" s="20" t="s">
        <v>68</v>
      </c>
      <c r="C78" s="12">
        <v>385307.57575757575</v>
      </c>
      <c r="D78" s="13">
        <v>269715.30303030304</v>
      </c>
      <c r="E78" s="58">
        <f t="shared" si="1"/>
        <v>115592.27272727271</v>
      </c>
      <c r="F78" s="45"/>
    </row>
    <row r="79" spans="1:6" s="9" customFormat="1" ht="33" x14ac:dyDescent="0.25">
      <c r="A79" s="10">
        <v>63</v>
      </c>
      <c r="B79" s="20" t="s">
        <v>69</v>
      </c>
      <c r="C79" s="12">
        <v>345640.90909090912</v>
      </c>
      <c r="D79" s="13">
        <v>241948.63636363638</v>
      </c>
      <c r="E79" s="58">
        <f t="shared" si="1"/>
        <v>103692.27272727274</v>
      </c>
      <c r="F79" s="45"/>
    </row>
    <row r="80" spans="1:6" s="9" customFormat="1" ht="33" x14ac:dyDescent="0.25">
      <c r="A80" s="10">
        <v>64</v>
      </c>
      <c r="B80" s="20" t="s">
        <v>70</v>
      </c>
      <c r="C80" s="12">
        <v>345640.90909090912</v>
      </c>
      <c r="D80" s="13">
        <v>241948.63636363638</v>
      </c>
      <c r="E80" s="58">
        <f t="shared" si="1"/>
        <v>103692.27272727274</v>
      </c>
      <c r="F80" s="45"/>
    </row>
    <row r="81" spans="1:6" s="9" customFormat="1" x14ac:dyDescent="0.25">
      <c r="A81" s="14">
        <v>65</v>
      </c>
      <c r="B81" s="20" t="s">
        <v>71</v>
      </c>
      <c r="C81" s="12">
        <v>1967466.6666666667</v>
      </c>
      <c r="D81" s="13">
        <v>1377226.6666666667</v>
      </c>
      <c r="E81" s="58">
        <f t="shared" si="1"/>
        <v>590240</v>
      </c>
      <c r="F81" s="45"/>
    </row>
    <row r="82" spans="1:6" s="9" customFormat="1" x14ac:dyDescent="0.25">
      <c r="A82" s="10">
        <v>66</v>
      </c>
      <c r="B82" s="11" t="s">
        <v>72</v>
      </c>
      <c r="C82" s="12">
        <v>2356200</v>
      </c>
      <c r="D82" s="13">
        <v>1649340</v>
      </c>
      <c r="E82" s="58">
        <f t="shared" si="1"/>
        <v>706860</v>
      </c>
      <c r="F82" s="45"/>
    </row>
    <row r="83" spans="1:6" s="9" customFormat="1" x14ac:dyDescent="0.25">
      <c r="A83" s="10">
        <v>67</v>
      </c>
      <c r="B83" s="11" t="s">
        <v>73</v>
      </c>
      <c r="C83" s="12">
        <v>4284000</v>
      </c>
      <c r="D83" s="13">
        <v>2998800</v>
      </c>
      <c r="E83" s="58">
        <f t="shared" si="1"/>
        <v>1285200</v>
      </c>
      <c r="F83" s="45"/>
    </row>
    <row r="84" spans="1:6" s="9" customFormat="1" x14ac:dyDescent="0.25">
      <c r="A84" s="150" t="s">
        <v>74</v>
      </c>
      <c r="B84" s="151"/>
      <c r="C84" s="152"/>
      <c r="D84" s="21">
        <f>SUM(D14:D83)</f>
        <v>127164740.01212122</v>
      </c>
      <c r="E84" s="60">
        <f>+E13+E27+E41+E67</f>
        <v>127164740.01212123</v>
      </c>
      <c r="F84" s="50"/>
    </row>
    <row r="85" spans="1:6" s="9" customFormat="1" x14ac:dyDescent="0.25">
      <c r="A85" s="153"/>
      <c r="B85" s="153"/>
      <c r="C85" s="22"/>
      <c r="D85" s="23"/>
      <c r="E85" s="61"/>
      <c r="F85" s="46"/>
    </row>
    <row r="86" spans="1:6" s="9" customFormat="1" x14ac:dyDescent="0.25">
      <c r="A86" s="24"/>
      <c r="B86" s="25"/>
      <c r="C86" s="26"/>
      <c r="D86" s="27"/>
      <c r="E86" s="62"/>
      <c r="F86" s="27"/>
    </row>
    <row r="87" spans="1:6" s="9" customFormat="1" ht="28.5" x14ac:dyDescent="0.25">
      <c r="A87" s="138" t="s">
        <v>75</v>
      </c>
      <c r="B87" s="139"/>
      <c r="C87" s="8" t="s">
        <v>2</v>
      </c>
      <c r="D87" s="8" t="s">
        <v>284</v>
      </c>
      <c r="E87" s="56" t="s">
        <v>293</v>
      </c>
      <c r="F87" s="8" t="s">
        <v>287</v>
      </c>
    </row>
    <row r="88" spans="1:6" s="9" customFormat="1" x14ac:dyDescent="0.25">
      <c r="A88" s="143" t="s">
        <v>76</v>
      </c>
      <c r="B88" s="143"/>
      <c r="C88" s="143"/>
      <c r="D88" s="143"/>
      <c r="E88" s="59">
        <f>SUM(D89:D137)</f>
        <v>230030067.17090917</v>
      </c>
      <c r="F88" s="49"/>
    </row>
    <row r="89" spans="1:6" s="9" customFormat="1" x14ac:dyDescent="0.25">
      <c r="A89" s="10">
        <v>68</v>
      </c>
      <c r="B89" s="11" t="s">
        <v>77</v>
      </c>
      <c r="C89" s="12">
        <v>313186.36363636359</v>
      </c>
      <c r="D89" s="41">
        <v>250549.09090909088</v>
      </c>
      <c r="E89" s="58">
        <f t="shared" ref="E89:E152" si="2">+C89-D89</f>
        <v>62637.272727272706</v>
      </c>
      <c r="F89" s="45"/>
    </row>
    <row r="90" spans="1:6" s="9" customFormat="1" x14ac:dyDescent="0.25">
      <c r="A90" s="10">
        <v>69</v>
      </c>
      <c r="B90" s="11" t="s">
        <v>78</v>
      </c>
      <c r="C90" s="12">
        <v>367277.27272727271</v>
      </c>
      <c r="D90" s="41">
        <v>293821.81818181818</v>
      </c>
      <c r="E90" s="58">
        <f t="shared" si="2"/>
        <v>73455.45454545453</v>
      </c>
      <c r="F90" s="45"/>
    </row>
    <row r="91" spans="1:6" s="9" customFormat="1" x14ac:dyDescent="0.25">
      <c r="A91" s="10">
        <v>70</v>
      </c>
      <c r="B91" s="11" t="s">
        <v>79</v>
      </c>
      <c r="C91" s="12">
        <v>604556.06060606055</v>
      </c>
      <c r="D91" s="41">
        <v>483644.84848484845</v>
      </c>
      <c r="E91" s="58">
        <f t="shared" si="2"/>
        <v>120911.2121212121</v>
      </c>
      <c r="F91" s="47"/>
    </row>
    <row r="92" spans="1:6" s="9" customFormat="1" x14ac:dyDescent="0.25">
      <c r="A92" s="10">
        <v>71</v>
      </c>
      <c r="B92" s="11" t="s">
        <v>80</v>
      </c>
      <c r="C92" s="12">
        <v>435972.72727272724</v>
      </c>
      <c r="D92" s="41">
        <v>348778.18181818177</v>
      </c>
      <c r="E92" s="58">
        <f t="shared" si="2"/>
        <v>87194.54545454547</v>
      </c>
      <c r="F92" s="47"/>
    </row>
    <row r="93" spans="1:6" s="9" customFormat="1" x14ac:dyDescent="0.25">
      <c r="A93" s="10">
        <v>72</v>
      </c>
      <c r="B93" s="11" t="s">
        <v>81</v>
      </c>
      <c r="C93" s="12">
        <v>352853.03030303027</v>
      </c>
      <c r="D93" s="41">
        <v>282282.4242424242</v>
      </c>
      <c r="E93" s="58">
        <f t="shared" si="2"/>
        <v>70570.606060606078</v>
      </c>
      <c r="F93" s="47"/>
    </row>
    <row r="94" spans="1:6" s="9" customFormat="1" x14ac:dyDescent="0.25">
      <c r="A94" s="10">
        <v>73</v>
      </c>
      <c r="B94" s="11" t="s">
        <v>82</v>
      </c>
      <c r="C94" s="12">
        <v>424072.72727272724</v>
      </c>
      <c r="D94" s="41">
        <v>339258.18181818177</v>
      </c>
      <c r="E94" s="58">
        <f t="shared" si="2"/>
        <v>84814.54545454547</v>
      </c>
      <c r="F94" s="47"/>
    </row>
    <row r="95" spans="1:6" s="9" customFormat="1" x14ac:dyDescent="0.25">
      <c r="A95" s="10">
        <v>74</v>
      </c>
      <c r="B95" s="11" t="s">
        <v>83</v>
      </c>
      <c r="C95" s="12">
        <v>653959.09090909094</v>
      </c>
      <c r="D95" s="41">
        <v>523167.27272727276</v>
      </c>
      <c r="E95" s="58">
        <f t="shared" si="2"/>
        <v>130791.81818181818</v>
      </c>
      <c r="F95" s="47"/>
    </row>
    <row r="96" spans="1:6" s="9" customFormat="1" x14ac:dyDescent="0.25">
      <c r="A96" s="10">
        <v>75</v>
      </c>
      <c r="B96" s="28" t="s">
        <v>84</v>
      </c>
      <c r="C96" s="12">
        <v>3207410.606060606</v>
      </c>
      <c r="D96" s="41">
        <v>2565928.4848484849</v>
      </c>
      <c r="E96" s="58">
        <f t="shared" si="2"/>
        <v>641482.1212121211</v>
      </c>
      <c r="F96" s="47"/>
    </row>
    <row r="97" spans="1:6" s="9" customFormat="1" x14ac:dyDescent="0.25">
      <c r="A97" s="10">
        <v>76</v>
      </c>
      <c r="B97" s="28" t="s">
        <v>85</v>
      </c>
      <c r="C97" s="12">
        <v>3906625.7575757578</v>
      </c>
      <c r="D97" s="41">
        <v>3125300.6060606064</v>
      </c>
      <c r="E97" s="58">
        <f t="shared" si="2"/>
        <v>781325.15151515137</v>
      </c>
      <c r="F97" s="45"/>
    </row>
    <row r="98" spans="1:6" s="9" customFormat="1" x14ac:dyDescent="0.25">
      <c r="A98" s="10">
        <v>77</v>
      </c>
      <c r="B98" s="28" t="s">
        <v>86</v>
      </c>
      <c r="C98" s="12">
        <v>3798443.9393939395</v>
      </c>
      <c r="D98" s="41">
        <v>3038755.1515151514</v>
      </c>
      <c r="E98" s="58">
        <f t="shared" si="2"/>
        <v>759688.78787878808</v>
      </c>
      <c r="F98" s="45"/>
    </row>
    <row r="99" spans="1:6" s="9" customFormat="1" x14ac:dyDescent="0.25">
      <c r="A99" s="10">
        <v>78</v>
      </c>
      <c r="B99" s="11" t="s">
        <v>87</v>
      </c>
      <c r="C99" s="12">
        <v>3838110.606060606</v>
      </c>
      <c r="D99" s="41">
        <v>3070488.4848484849</v>
      </c>
      <c r="E99" s="58">
        <f t="shared" si="2"/>
        <v>767622.1212121211</v>
      </c>
      <c r="F99" s="45"/>
    </row>
    <row r="100" spans="1:6" s="9" customFormat="1" x14ac:dyDescent="0.25">
      <c r="A100" s="10">
        <v>79</v>
      </c>
      <c r="B100" s="11" t="s">
        <v>88</v>
      </c>
      <c r="C100" s="12">
        <v>4879721.2121212119</v>
      </c>
      <c r="D100" s="41">
        <v>3903776.9696969697</v>
      </c>
      <c r="E100" s="58">
        <f t="shared" si="2"/>
        <v>975944.2424242422</v>
      </c>
      <c r="F100" s="45"/>
    </row>
    <row r="101" spans="1:6" s="9" customFormat="1" x14ac:dyDescent="0.25">
      <c r="A101" s="10">
        <v>80</v>
      </c>
      <c r="B101" s="11" t="s">
        <v>89</v>
      </c>
      <c r="C101" s="12">
        <v>4973334.5454545459</v>
      </c>
      <c r="D101" s="41">
        <v>3978667.6363636367</v>
      </c>
      <c r="E101" s="58">
        <f t="shared" si="2"/>
        <v>994666.90909090918</v>
      </c>
      <c r="F101" s="45"/>
    </row>
    <row r="102" spans="1:6" s="9" customFormat="1" x14ac:dyDescent="0.25">
      <c r="A102" s="10">
        <v>81</v>
      </c>
      <c r="B102" s="11" t="s">
        <v>90</v>
      </c>
      <c r="C102" s="12">
        <v>5959015.1515151514</v>
      </c>
      <c r="D102" s="41">
        <v>4767212.1212121211</v>
      </c>
      <c r="E102" s="58">
        <f t="shared" si="2"/>
        <v>1191803.0303030303</v>
      </c>
      <c r="F102" s="45"/>
    </row>
    <row r="103" spans="1:6" s="9" customFormat="1" x14ac:dyDescent="0.25">
      <c r="A103" s="10">
        <v>82</v>
      </c>
      <c r="B103" s="11" t="s">
        <v>91</v>
      </c>
      <c r="C103" s="12">
        <v>7170651.5151515156</v>
      </c>
      <c r="D103" s="41">
        <v>5736521.2121212129</v>
      </c>
      <c r="E103" s="58">
        <f t="shared" si="2"/>
        <v>1434130.3030303027</v>
      </c>
      <c r="F103" s="45"/>
    </row>
    <row r="104" spans="1:6" s="9" customFormat="1" x14ac:dyDescent="0.25">
      <c r="A104" s="10">
        <v>83</v>
      </c>
      <c r="B104" s="11" t="s">
        <v>92</v>
      </c>
      <c r="C104" s="12">
        <v>8185757.5757575752</v>
      </c>
      <c r="D104" s="41">
        <v>6548606.0606060605</v>
      </c>
      <c r="E104" s="58">
        <f t="shared" si="2"/>
        <v>1637151.5151515147</v>
      </c>
      <c r="F104" s="45"/>
    </row>
    <row r="105" spans="1:6" s="9" customFormat="1" x14ac:dyDescent="0.25">
      <c r="A105" s="10">
        <v>84</v>
      </c>
      <c r="B105" s="11" t="s">
        <v>93</v>
      </c>
      <c r="C105" s="12">
        <v>10201112.727272727</v>
      </c>
      <c r="D105" s="41">
        <v>8160890.1818181816</v>
      </c>
      <c r="E105" s="58">
        <f t="shared" si="2"/>
        <v>2040222.5454545449</v>
      </c>
      <c r="F105" s="45"/>
    </row>
    <row r="106" spans="1:6" s="9" customFormat="1" x14ac:dyDescent="0.25">
      <c r="A106" s="10">
        <v>85</v>
      </c>
      <c r="B106" s="11" t="s">
        <v>94</v>
      </c>
      <c r="C106" s="12">
        <v>11504775.757575758</v>
      </c>
      <c r="D106" s="41">
        <v>9203820.6060606055</v>
      </c>
      <c r="E106" s="58">
        <f t="shared" si="2"/>
        <v>2300955.1515151523</v>
      </c>
      <c r="F106" s="45"/>
    </row>
    <row r="107" spans="1:6" s="9" customFormat="1" x14ac:dyDescent="0.25">
      <c r="A107" s="10">
        <v>86</v>
      </c>
      <c r="B107" s="11" t="s">
        <v>95</v>
      </c>
      <c r="C107" s="12">
        <v>13261648.484848484</v>
      </c>
      <c r="D107" s="41">
        <v>10609318.787878787</v>
      </c>
      <c r="E107" s="58">
        <f t="shared" si="2"/>
        <v>2652329.6969696973</v>
      </c>
      <c r="F107" s="45"/>
    </row>
    <row r="108" spans="1:6" s="9" customFormat="1" x14ac:dyDescent="0.25">
      <c r="A108" s="10">
        <v>87</v>
      </c>
      <c r="B108" s="11" t="s">
        <v>96</v>
      </c>
      <c r="C108" s="12">
        <v>9154345.4545454532</v>
      </c>
      <c r="D108" s="41">
        <v>7323476.3636363624</v>
      </c>
      <c r="E108" s="58">
        <f t="shared" si="2"/>
        <v>1830869.0909090908</v>
      </c>
      <c r="F108" s="45"/>
    </row>
    <row r="109" spans="1:6" s="9" customFormat="1" x14ac:dyDescent="0.25">
      <c r="A109" s="10">
        <v>88</v>
      </c>
      <c r="B109" s="11" t="s">
        <v>97</v>
      </c>
      <c r="C109" s="12">
        <v>34072945.454545453</v>
      </c>
      <c r="D109" s="41">
        <v>27258356.363636363</v>
      </c>
      <c r="E109" s="58">
        <f t="shared" si="2"/>
        <v>6814589.0909090899</v>
      </c>
      <c r="F109" s="45"/>
    </row>
    <row r="110" spans="1:6" s="9" customFormat="1" x14ac:dyDescent="0.25">
      <c r="A110" s="10">
        <v>89</v>
      </c>
      <c r="B110" s="11" t="s">
        <v>98</v>
      </c>
      <c r="C110" s="12">
        <v>38615860.606060602</v>
      </c>
      <c r="D110" s="41">
        <v>30892688.484848481</v>
      </c>
      <c r="E110" s="58">
        <f t="shared" si="2"/>
        <v>7723172.1212121211</v>
      </c>
      <c r="F110" s="45"/>
    </row>
    <row r="111" spans="1:6" s="9" customFormat="1" x14ac:dyDescent="0.25">
      <c r="A111" s="10">
        <v>90</v>
      </c>
      <c r="B111" s="11" t="s">
        <v>99</v>
      </c>
      <c r="C111" s="12">
        <v>1153398.4848484849</v>
      </c>
      <c r="D111" s="41">
        <v>922718.78787878784</v>
      </c>
      <c r="E111" s="58">
        <f t="shared" si="2"/>
        <v>230679.69696969702</v>
      </c>
      <c r="F111" s="45"/>
    </row>
    <row r="112" spans="1:6" s="9" customFormat="1" x14ac:dyDescent="0.25">
      <c r="A112" s="10">
        <v>91</v>
      </c>
      <c r="B112" s="11" t="s">
        <v>100</v>
      </c>
      <c r="C112" s="12">
        <v>1507910.303030303</v>
      </c>
      <c r="D112" s="41">
        <v>1206328.2424242424</v>
      </c>
      <c r="E112" s="58">
        <f t="shared" si="2"/>
        <v>301582.06060606055</v>
      </c>
      <c r="F112" s="45"/>
    </row>
    <row r="113" spans="1:6" s="9" customFormat="1" x14ac:dyDescent="0.25">
      <c r="A113" s="10">
        <v>92</v>
      </c>
      <c r="B113" s="15" t="s">
        <v>101</v>
      </c>
      <c r="C113" s="12">
        <v>1757413.6363636365</v>
      </c>
      <c r="D113" s="41">
        <v>1405930.9090909092</v>
      </c>
      <c r="E113" s="58">
        <f t="shared" si="2"/>
        <v>351482.72727272729</v>
      </c>
      <c r="F113" s="45"/>
    </row>
    <row r="114" spans="1:6" s="9" customFormat="1" ht="33" x14ac:dyDescent="0.25">
      <c r="A114" s="10">
        <v>93</v>
      </c>
      <c r="B114" s="11" t="s">
        <v>102</v>
      </c>
      <c r="C114" s="12">
        <v>3109794.5454545454</v>
      </c>
      <c r="D114" s="13">
        <v>2487835.6363636362</v>
      </c>
      <c r="E114" s="58">
        <f t="shared" si="2"/>
        <v>621958.90909090918</v>
      </c>
      <c r="F114" s="45"/>
    </row>
    <row r="115" spans="1:6" s="9" customFormat="1" ht="33" x14ac:dyDescent="0.25">
      <c r="A115" s="10">
        <v>94</v>
      </c>
      <c r="B115" s="15" t="s">
        <v>103</v>
      </c>
      <c r="C115" s="12">
        <v>4901213.333333333</v>
      </c>
      <c r="D115" s="13">
        <v>3920970.6666666665</v>
      </c>
      <c r="E115" s="58">
        <f t="shared" si="2"/>
        <v>980242.66666666651</v>
      </c>
      <c r="F115" s="45"/>
    </row>
    <row r="116" spans="1:6" s="9" customFormat="1" x14ac:dyDescent="0.25">
      <c r="A116" s="10">
        <v>95</v>
      </c>
      <c r="B116" s="11" t="s">
        <v>104</v>
      </c>
      <c r="C116" s="12">
        <v>7524045.4545454541</v>
      </c>
      <c r="D116" s="13">
        <v>6019236.3636363633</v>
      </c>
      <c r="E116" s="58">
        <f t="shared" si="2"/>
        <v>1504809.0909090908</v>
      </c>
      <c r="F116" s="45"/>
    </row>
    <row r="117" spans="1:6" s="9" customFormat="1" x14ac:dyDescent="0.25">
      <c r="A117" s="10">
        <v>96</v>
      </c>
      <c r="B117" s="11" t="s">
        <v>105</v>
      </c>
      <c r="C117" s="12">
        <v>11484581.818181818</v>
      </c>
      <c r="D117" s="13">
        <v>9187665.4545454551</v>
      </c>
      <c r="E117" s="58">
        <f t="shared" si="2"/>
        <v>2296916.3636363633</v>
      </c>
      <c r="F117" s="45"/>
    </row>
    <row r="118" spans="1:6" s="9" customFormat="1" x14ac:dyDescent="0.25">
      <c r="A118" s="10">
        <v>97</v>
      </c>
      <c r="B118" s="11" t="s">
        <v>106</v>
      </c>
      <c r="C118" s="12">
        <v>13658279.090909088</v>
      </c>
      <c r="D118" s="13">
        <v>10926623.27272727</v>
      </c>
      <c r="E118" s="58">
        <f t="shared" si="2"/>
        <v>2731655.8181818184</v>
      </c>
      <c r="F118" s="45"/>
    </row>
    <row r="119" spans="1:6" s="9" customFormat="1" x14ac:dyDescent="0.25">
      <c r="A119" s="10">
        <v>98</v>
      </c>
      <c r="B119" s="11" t="s">
        <v>107</v>
      </c>
      <c r="C119" s="12">
        <v>16356946.666666666</v>
      </c>
      <c r="D119" s="13">
        <v>13085557.333333332</v>
      </c>
      <c r="E119" s="58">
        <f t="shared" si="2"/>
        <v>3271389.333333334</v>
      </c>
      <c r="F119" s="45"/>
    </row>
    <row r="120" spans="1:6" s="9" customFormat="1" x14ac:dyDescent="0.25">
      <c r="A120" s="10">
        <v>99</v>
      </c>
      <c r="B120" s="11" t="s">
        <v>108</v>
      </c>
      <c r="C120" s="12">
        <v>21067327.272727273</v>
      </c>
      <c r="D120" s="13">
        <v>16853861.81818182</v>
      </c>
      <c r="E120" s="58">
        <f t="shared" si="2"/>
        <v>4213465.4545454532</v>
      </c>
      <c r="F120" s="45"/>
    </row>
    <row r="121" spans="1:6" s="9" customFormat="1" ht="33" x14ac:dyDescent="0.25">
      <c r="A121" s="10">
        <v>100</v>
      </c>
      <c r="B121" s="11" t="s">
        <v>109</v>
      </c>
      <c r="C121" s="12">
        <v>1660050</v>
      </c>
      <c r="D121" s="13">
        <v>1328040</v>
      </c>
      <c r="E121" s="58">
        <f t="shared" si="2"/>
        <v>332010</v>
      </c>
      <c r="F121" s="45"/>
    </row>
    <row r="122" spans="1:6" s="9" customFormat="1" ht="33" x14ac:dyDescent="0.25">
      <c r="A122" s="10">
        <v>101</v>
      </c>
      <c r="B122" s="15" t="s">
        <v>110</v>
      </c>
      <c r="C122" s="12">
        <v>12028916.666666666</v>
      </c>
      <c r="D122" s="13">
        <v>9623133.3333333321</v>
      </c>
      <c r="E122" s="58">
        <f t="shared" si="2"/>
        <v>2405783.333333334</v>
      </c>
      <c r="F122" s="45"/>
    </row>
    <row r="123" spans="1:6" s="9" customFormat="1" ht="33" x14ac:dyDescent="0.25">
      <c r="A123" s="10">
        <v>102</v>
      </c>
      <c r="B123" s="11" t="s">
        <v>111</v>
      </c>
      <c r="C123" s="12">
        <v>21723630.303030301</v>
      </c>
      <c r="D123" s="13">
        <v>17378904.242424242</v>
      </c>
      <c r="E123" s="58">
        <f t="shared" si="2"/>
        <v>4344726.0606060587</v>
      </c>
      <c r="F123" s="45"/>
    </row>
    <row r="124" spans="1:6" s="9" customFormat="1" x14ac:dyDescent="0.25">
      <c r="A124" s="10">
        <v>103</v>
      </c>
      <c r="B124" s="11" t="s">
        <v>112</v>
      </c>
      <c r="C124" s="12">
        <v>43327.539393939391</v>
      </c>
      <c r="D124" s="13">
        <v>34662.03151515151</v>
      </c>
      <c r="E124" s="58">
        <f t="shared" si="2"/>
        <v>8665.5078787878811</v>
      </c>
      <c r="F124" s="45"/>
    </row>
    <row r="125" spans="1:6" s="9" customFormat="1" ht="33" x14ac:dyDescent="0.25">
      <c r="A125" s="10">
        <v>104</v>
      </c>
      <c r="B125" s="11" t="s">
        <v>113</v>
      </c>
      <c r="C125" s="12">
        <v>935231.81818181823</v>
      </c>
      <c r="D125" s="13">
        <v>748185.45454545459</v>
      </c>
      <c r="E125" s="58">
        <f t="shared" si="2"/>
        <v>187046.36363636365</v>
      </c>
      <c r="F125" s="45"/>
    </row>
    <row r="126" spans="1:6" s="9" customFormat="1" ht="33" x14ac:dyDescent="0.25">
      <c r="A126" s="10">
        <v>105</v>
      </c>
      <c r="B126" s="11" t="s">
        <v>114</v>
      </c>
      <c r="C126" s="12">
        <v>1116696</v>
      </c>
      <c r="D126" s="13">
        <v>893356.8</v>
      </c>
      <c r="E126" s="58">
        <f t="shared" si="2"/>
        <v>223339.19999999995</v>
      </c>
      <c r="F126" s="45"/>
    </row>
    <row r="127" spans="1:6" s="9" customFormat="1" ht="33" x14ac:dyDescent="0.25">
      <c r="A127" s="10">
        <v>106</v>
      </c>
      <c r="B127" s="11" t="s">
        <v>115</v>
      </c>
      <c r="C127" s="12">
        <v>102592.42424242424</v>
      </c>
      <c r="D127" s="13">
        <v>82073.939393939392</v>
      </c>
      <c r="E127" s="58">
        <f t="shared" si="2"/>
        <v>20518.484848484848</v>
      </c>
      <c r="F127" s="45"/>
    </row>
    <row r="128" spans="1:6" s="9" customFormat="1" x14ac:dyDescent="0.25">
      <c r="A128" s="10">
        <v>107</v>
      </c>
      <c r="B128" s="11" t="s">
        <v>116</v>
      </c>
      <c r="C128" s="12">
        <v>46247.727272727272</v>
      </c>
      <c r="D128" s="13">
        <v>36998.181818181816</v>
      </c>
      <c r="E128" s="58">
        <f t="shared" si="2"/>
        <v>9249.5454545454559</v>
      </c>
      <c r="F128" s="45"/>
    </row>
    <row r="129" spans="1:6" s="9" customFormat="1" x14ac:dyDescent="0.25">
      <c r="A129" s="10">
        <v>108</v>
      </c>
      <c r="B129" s="11" t="s">
        <v>117</v>
      </c>
      <c r="C129" s="12">
        <v>178860.60606060605</v>
      </c>
      <c r="D129" s="13">
        <v>143088.48484848483</v>
      </c>
      <c r="E129" s="58">
        <f t="shared" si="2"/>
        <v>35772.121212121216</v>
      </c>
      <c r="F129" s="45"/>
    </row>
    <row r="130" spans="1:6" s="9" customFormat="1" x14ac:dyDescent="0.25">
      <c r="A130" s="10">
        <v>109</v>
      </c>
      <c r="B130" s="11" t="s">
        <v>118</v>
      </c>
      <c r="C130" s="12">
        <v>60491.666666666664</v>
      </c>
      <c r="D130" s="13">
        <v>48393.333333333328</v>
      </c>
      <c r="E130" s="58">
        <f t="shared" si="2"/>
        <v>12098.333333333336</v>
      </c>
      <c r="F130" s="45"/>
    </row>
    <row r="131" spans="1:6" s="9" customFormat="1" ht="33" x14ac:dyDescent="0.25">
      <c r="A131" s="10">
        <v>110</v>
      </c>
      <c r="B131" s="11" t="s">
        <v>119</v>
      </c>
      <c r="C131" s="12">
        <v>458510.60606060602</v>
      </c>
      <c r="D131" s="13">
        <v>366808.4848484848</v>
      </c>
      <c r="E131" s="58">
        <f t="shared" si="2"/>
        <v>91702.121212121216</v>
      </c>
      <c r="F131" s="45"/>
    </row>
    <row r="132" spans="1:6" s="9" customFormat="1" x14ac:dyDescent="0.25">
      <c r="A132" s="10">
        <v>111</v>
      </c>
      <c r="B132" s="11" t="s">
        <v>120</v>
      </c>
      <c r="C132" s="12">
        <v>80180.757575757569</v>
      </c>
      <c r="D132" s="13">
        <v>64144.606060606056</v>
      </c>
      <c r="E132" s="58">
        <f t="shared" si="2"/>
        <v>16036.151515151512</v>
      </c>
      <c r="F132" s="45"/>
    </row>
    <row r="133" spans="1:6" s="9" customFormat="1" x14ac:dyDescent="0.25">
      <c r="A133" s="10">
        <v>112</v>
      </c>
      <c r="B133" s="11" t="s">
        <v>121</v>
      </c>
      <c r="C133" s="12">
        <v>27496.212121212116</v>
      </c>
      <c r="D133" s="13">
        <v>21996.969696969692</v>
      </c>
      <c r="E133" s="58">
        <f t="shared" si="2"/>
        <v>5499.242424242424</v>
      </c>
      <c r="F133" s="45"/>
    </row>
    <row r="134" spans="1:6" s="9" customFormat="1" x14ac:dyDescent="0.25">
      <c r="A134" s="10">
        <v>113</v>
      </c>
      <c r="B134" s="11" t="s">
        <v>122</v>
      </c>
      <c r="C134" s="12">
        <v>192621.33333333334</v>
      </c>
      <c r="D134" s="13">
        <v>154097.06666666668</v>
      </c>
      <c r="E134" s="58">
        <f t="shared" si="2"/>
        <v>38524.266666666663</v>
      </c>
      <c r="F134" s="45"/>
    </row>
    <row r="135" spans="1:6" s="9" customFormat="1" x14ac:dyDescent="0.25">
      <c r="A135" s="10">
        <v>114</v>
      </c>
      <c r="B135" s="11" t="s">
        <v>123</v>
      </c>
      <c r="C135" s="12">
        <v>318343.03030303027</v>
      </c>
      <c r="D135" s="13">
        <v>254674.42424242423</v>
      </c>
      <c r="E135" s="58">
        <f t="shared" si="2"/>
        <v>63668.606060606049</v>
      </c>
      <c r="F135" s="45"/>
    </row>
    <row r="136" spans="1:6" s="9" customFormat="1" x14ac:dyDescent="0.25">
      <c r="A136" s="10">
        <v>115</v>
      </c>
      <c r="B136" s="11" t="s">
        <v>124</v>
      </c>
      <c r="C136" s="12">
        <v>63214.242424242424</v>
      </c>
      <c r="D136" s="13">
        <v>50571.393939393936</v>
      </c>
      <c r="E136" s="58">
        <f t="shared" si="2"/>
        <v>12642.848484848488</v>
      </c>
      <c r="F136" s="45"/>
    </row>
    <row r="137" spans="1:6" s="9" customFormat="1" x14ac:dyDescent="0.25">
      <c r="A137" s="10">
        <v>116</v>
      </c>
      <c r="B137" s="11" t="s">
        <v>125</v>
      </c>
      <c r="C137" s="12">
        <v>98625.757575757569</v>
      </c>
      <c r="D137" s="13">
        <v>78900.606060606049</v>
      </c>
      <c r="E137" s="58">
        <f t="shared" si="2"/>
        <v>19725.15151515152</v>
      </c>
      <c r="F137" s="45"/>
    </row>
    <row r="138" spans="1:6" s="9" customFormat="1" x14ac:dyDescent="0.25">
      <c r="A138" s="142" t="s">
        <v>126</v>
      </c>
      <c r="B138" s="142"/>
      <c r="C138" s="142"/>
      <c r="D138" s="142"/>
      <c r="E138" s="59">
        <f>SUM(D139:D156)</f>
        <v>1116662.0164848482</v>
      </c>
      <c r="F138" s="49"/>
    </row>
    <row r="139" spans="1:6" s="9" customFormat="1" x14ac:dyDescent="0.25">
      <c r="A139" s="14">
        <v>117</v>
      </c>
      <c r="B139" s="15" t="s">
        <v>127</v>
      </c>
      <c r="C139" s="12">
        <v>1284.8033333333301</v>
      </c>
      <c r="D139" s="13">
        <v>1027.8426666666664</v>
      </c>
      <c r="E139" s="58">
        <f t="shared" si="2"/>
        <v>256.96066666666366</v>
      </c>
      <c r="F139" s="45"/>
    </row>
    <row r="140" spans="1:6" s="9" customFormat="1" x14ac:dyDescent="0.25">
      <c r="A140" s="14">
        <v>118</v>
      </c>
      <c r="B140" s="15" t="s">
        <v>128</v>
      </c>
      <c r="C140" s="12">
        <v>1567.8790909090906</v>
      </c>
      <c r="D140" s="13">
        <v>1254.3032727272725</v>
      </c>
      <c r="E140" s="58">
        <f t="shared" si="2"/>
        <v>313.57581818181802</v>
      </c>
      <c r="F140" s="45"/>
    </row>
    <row r="141" spans="1:6" s="9" customFormat="1" x14ac:dyDescent="0.25">
      <c r="A141" s="14">
        <v>119</v>
      </c>
      <c r="B141" s="15" t="s">
        <v>129</v>
      </c>
      <c r="C141" s="12">
        <v>1274.9227272727273</v>
      </c>
      <c r="D141" s="13">
        <v>1019.9381818181819</v>
      </c>
      <c r="E141" s="58">
        <f t="shared" si="2"/>
        <v>254.98454545454547</v>
      </c>
      <c r="F141" s="45"/>
    </row>
    <row r="142" spans="1:6" s="9" customFormat="1" x14ac:dyDescent="0.25">
      <c r="A142" s="14">
        <v>120</v>
      </c>
      <c r="B142" s="15" t="s">
        <v>130</v>
      </c>
      <c r="C142" s="12">
        <v>1412.8184848484846</v>
      </c>
      <c r="D142" s="13">
        <v>1130.2547878787877</v>
      </c>
      <c r="E142" s="58">
        <f t="shared" si="2"/>
        <v>282.56369696969682</v>
      </c>
      <c r="F142" s="45"/>
    </row>
    <row r="143" spans="1:6" s="9" customFormat="1" x14ac:dyDescent="0.25">
      <c r="A143" s="14">
        <v>121</v>
      </c>
      <c r="B143" s="15" t="s">
        <v>131</v>
      </c>
      <c r="C143" s="12">
        <v>1039.8075757575757</v>
      </c>
      <c r="D143" s="13">
        <v>831.84606060606052</v>
      </c>
      <c r="E143" s="58">
        <f t="shared" si="2"/>
        <v>207.96151515151519</v>
      </c>
      <c r="F143" s="45"/>
    </row>
    <row r="144" spans="1:6" s="9" customFormat="1" x14ac:dyDescent="0.25">
      <c r="A144" s="14">
        <v>122</v>
      </c>
      <c r="B144" s="15" t="s">
        <v>132</v>
      </c>
      <c r="C144" s="12">
        <v>1075.9042424242423</v>
      </c>
      <c r="D144" s="13">
        <v>860.72339393939387</v>
      </c>
      <c r="E144" s="58">
        <f t="shared" si="2"/>
        <v>215.18084848484841</v>
      </c>
      <c r="F144" s="45"/>
    </row>
    <row r="145" spans="1:6" s="9" customFormat="1" x14ac:dyDescent="0.25">
      <c r="A145" s="14">
        <v>123</v>
      </c>
      <c r="B145" s="15" t="s">
        <v>133</v>
      </c>
      <c r="C145" s="12">
        <v>836.06515151515157</v>
      </c>
      <c r="D145" s="13">
        <v>668.85212121212123</v>
      </c>
      <c r="E145" s="58">
        <f t="shared" si="2"/>
        <v>167.21303030303034</v>
      </c>
      <c r="F145" s="45"/>
    </row>
    <row r="146" spans="1:6" s="9" customFormat="1" ht="33" x14ac:dyDescent="0.25">
      <c r="A146" s="14">
        <v>124</v>
      </c>
      <c r="B146" s="11" t="s">
        <v>134</v>
      </c>
      <c r="C146" s="12">
        <v>20747.469696969696</v>
      </c>
      <c r="D146" s="13">
        <v>16597.975757575758</v>
      </c>
      <c r="E146" s="58">
        <f t="shared" si="2"/>
        <v>4149.4939393939385</v>
      </c>
      <c r="F146" s="45"/>
    </row>
    <row r="147" spans="1:6" s="9" customFormat="1" x14ac:dyDescent="0.25">
      <c r="A147" s="14">
        <v>125</v>
      </c>
      <c r="B147" s="11" t="s">
        <v>135</v>
      </c>
      <c r="C147" s="12">
        <v>4562.2436363636361</v>
      </c>
      <c r="D147" s="13">
        <v>3649.7949090909087</v>
      </c>
      <c r="E147" s="58">
        <f t="shared" si="2"/>
        <v>912.44872727272741</v>
      </c>
      <c r="F147" s="45"/>
    </row>
    <row r="148" spans="1:6" s="9" customFormat="1" x14ac:dyDescent="0.25">
      <c r="A148" s="14">
        <v>126</v>
      </c>
      <c r="B148" s="11" t="s">
        <v>136</v>
      </c>
      <c r="C148" s="12">
        <v>6453.045454545455</v>
      </c>
      <c r="D148" s="13">
        <v>5162.4363636363641</v>
      </c>
      <c r="E148" s="58">
        <f t="shared" si="2"/>
        <v>1290.6090909090908</v>
      </c>
      <c r="F148" s="45"/>
    </row>
    <row r="149" spans="1:6" s="9" customFormat="1" x14ac:dyDescent="0.25">
      <c r="A149" s="14">
        <v>127</v>
      </c>
      <c r="B149" s="11" t="s">
        <v>137</v>
      </c>
      <c r="C149" s="12">
        <v>4488.1030303030302</v>
      </c>
      <c r="D149" s="13">
        <v>3590.4824242424243</v>
      </c>
      <c r="E149" s="58">
        <f t="shared" si="2"/>
        <v>897.62060606060595</v>
      </c>
      <c r="F149" s="45"/>
    </row>
    <row r="150" spans="1:6" s="9" customFormat="1" x14ac:dyDescent="0.25">
      <c r="A150" s="14">
        <v>128</v>
      </c>
      <c r="B150" s="15" t="s">
        <v>138</v>
      </c>
      <c r="C150" s="12">
        <v>405575.0066666666</v>
      </c>
      <c r="D150" s="13">
        <v>324460.00533333328</v>
      </c>
      <c r="E150" s="58">
        <f t="shared" si="2"/>
        <v>81115.001333333319</v>
      </c>
      <c r="F150" s="45"/>
    </row>
    <row r="151" spans="1:6" s="9" customFormat="1" x14ac:dyDescent="0.25">
      <c r="A151" s="14">
        <v>129</v>
      </c>
      <c r="B151" s="11" t="s">
        <v>139</v>
      </c>
      <c r="C151" s="12">
        <v>69725.345454545444</v>
      </c>
      <c r="D151" s="13">
        <v>55780.276363636352</v>
      </c>
      <c r="E151" s="58">
        <f t="shared" si="2"/>
        <v>13945.069090909092</v>
      </c>
      <c r="F151" s="45"/>
    </row>
    <row r="152" spans="1:6" s="9" customFormat="1" x14ac:dyDescent="0.25">
      <c r="A152" s="14">
        <v>130</v>
      </c>
      <c r="B152" s="11" t="s">
        <v>140</v>
      </c>
      <c r="C152" s="12">
        <v>11862.136363636362</v>
      </c>
      <c r="D152" s="13">
        <v>9489.7090909090894</v>
      </c>
      <c r="E152" s="58">
        <f t="shared" si="2"/>
        <v>2372.4272727272728</v>
      </c>
      <c r="F152" s="45"/>
    </row>
    <row r="153" spans="1:6" s="9" customFormat="1" x14ac:dyDescent="0.25">
      <c r="A153" s="14">
        <v>131</v>
      </c>
      <c r="B153" s="11" t="s">
        <v>141</v>
      </c>
      <c r="C153" s="12">
        <v>477586.66666666669</v>
      </c>
      <c r="D153" s="13">
        <v>382069.33333333337</v>
      </c>
      <c r="E153" s="58">
        <f t="shared" ref="E153:E168" si="3">+C153-D153</f>
        <v>95517.333333333314</v>
      </c>
      <c r="F153" s="45"/>
    </row>
    <row r="154" spans="1:6" s="9" customFormat="1" x14ac:dyDescent="0.25">
      <c r="A154" s="14">
        <v>132</v>
      </c>
      <c r="B154" s="15" t="s">
        <v>142</v>
      </c>
      <c r="C154" s="12">
        <v>30260.618181818183</v>
      </c>
      <c r="D154" s="13">
        <v>24208.494545454545</v>
      </c>
      <c r="E154" s="58">
        <f t="shared" si="3"/>
        <v>6052.1236363636381</v>
      </c>
      <c r="F154" s="45"/>
    </row>
    <row r="155" spans="1:6" s="9" customFormat="1" x14ac:dyDescent="0.25">
      <c r="A155" s="14">
        <v>133</v>
      </c>
      <c r="B155" s="11" t="s">
        <v>143</v>
      </c>
      <c r="C155" s="12">
        <v>30260.618181818183</v>
      </c>
      <c r="D155" s="13">
        <v>24208.494545454545</v>
      </c>
      <c r="E155" s="58">
        <f t="shared" si="3"/>
        <v>6052.1236363636381</v>
      </c>
      <c r="F155" s="45"/>
    </row>
    <row r="156" spans="1:6" s="9" customFormat="1" x14ac:dyDescent="0.25">
      <c r="A156" s="14">
        <v>134</v>
      </c>
      <c r="B156" s="11" t="s">
        <v>144</v>
      </c>
      <c r="C156" s="12">
        <v>325814.06666666659</v>
      </c>
      <c r="D156" s="13">
        <v>260651.25333333327</v>
      </c>
      <c r="E156" s="58">
        <f t="shared" si="3"/>
        <v>65162.813333333324</v>
      </c>
      <c r="F156" s="45"/>
    </row>
    <row r="157" spans="1:6" s="9" customFormat="1" x14ac:dyDescent="0.25">
      <c r="A157" s="143" t="s">
        <v>145</v>
      </c>
      <c r="B157" s="143"/>
      <c r="C157" s="143"/>
      <c r="D157" s="143"/>
      <c r="E157" s="59">
        <f>SUM(D158:D161)</f>
        <v>1083657.2727272727</v>
      </c>
      <c r="F157" s="49"/>
    </row>
    <row r="158" spans="1:6" s="9" customFormat="1" x14ac:dyDescent="0.25">
      <c r="A158" s="10">
        <v>135</v>
      </c>
      <c r="B158" s="18" t="s">
        <v>146</v>
      </c>
      <c r="C158" s="12">
        <v>624750</v>
      </c>
      <c r="D158" s="13">
        <v>437325</v>
      </c>
      <c r="E158" s="58">
        <f t="shared" si="3"/>
        <v>187425</v>
      </c>
      <c r="F158" s="45"/>
    </row>
    <row r="159" spans="1:6" s="9" customFormat="1" x14ac:dyDescent="0.25">
      <c r="A159" s="10">
        <v>136</v>
      </c>
      <c r="B159" s="19" t="s">
        <v>147</v>
      </c>
      <c r="C159" s="12">
        <v>194366.66666666666</v>
      </c>
      <c r="D159" s="13">
        <v>136056.66666666666</v>
      </c>
      <c r="E159" s="58">
        <f t="shared" si="3"/>
        <v>58310</v>
      </c>
      <c r="F159" s="45"/>
    </row>
    <row r="160" spans="1:6" s="9" customFormat="1" x14ac:dyDescent="0.25">
      <c r="A160" s="10">
        <v>137</v>
      </c>
      <c r="B160" s="19" t="s">
        <v>148</v>
      </c>
      <c r="C160" s="12">
        <v>210233.33333333334</v>
      </c>
      <c r="D160" s="13">
        <v>147163.33333333334</v>
      </c>
      <c r="E160" s="58">
        <f t="shared" si="3"/>
        <v>63070</v>
      </c>
      <c r="F160" s="45"/>
    </row>
    <row r="161" spans="1:6" s="9" customFormat="1" x14ac:dyDescent="0.25">
      <c r="A161" s="10">
        <v>138</v>
      </c>
      <c r="B161" s="19" t="s">
        <v>149</v>
      </c>
      <c r="C161" s="12">
        <v>518731.81818181818</v>
      </c>
      <c r="D161" s="13">
        <v>363112.27272727271</v>
      </c>
      <c r="E161" s="58">
        <f t="shared" si="3"/>
        <v>155619.54545454547</v>
      </c>
      <c r="F161" s="45"/>
    </row>
    <row r="162" spans="1:6" s="9" customFormat="1" x14ac:dyDescent="0.25">
      <c r="A162" s="142" t="s">
        <v>150</v>
      </c>
      <c r="B162" s="142"/>
      <c r="C162" s="142"/>
      <c r="D162" s="142"/>
      <c r="E162" s="59">
        <f>SUM(D163:D165)</f>
        <v>23647860.303030305</v>
      </c>
      <c r="F162" s="49"/>
    </row>
    <row r="163" spans="1:6" s="9" customFormat="1" ht="33" x14ac:dyDescent="0.25">
      <c r="A163" s="10">
        <v>139</v>
      </c>
      <c r="B163" s="11" t="s">
        <v>151</v>
      </c>
      <c r="C163" s="12">
        <v>5408081.2121212119</v>
      </c>
      <c r="D163" s="13">
        <v>3785656.8484848486</v>
      </c>
      <c r="E163" s="58">
        <f t="shared" si="3"/>
        <v>1622424.3636363633</v>
      </c>
      <c r="F163" s="45"/>
    </row>
    <row r="164" spans="1:6" s="9" customFormat="1" ht="33" x14ac:dyDescent="0.25">
      <c r="A164" s="10">
        <v>140</v>
      </c>
      <c r="B164" s="11" t="s">
        <v>152</v>
      </c>
      <c r="C164" s="12">
        <v>6573776.3636363633</v>
      </c>
      <c r="D164" s="13">
        <v>4601643.4545454541</v>
      </c>
      <c r="E164" s="58">
        <f t="shared" si="3"/>
        <v>1972132.9090909092</v>
      </c>
      <c r="F164" s="45"/>
    </row>
    <row r="165" spans="1:6" s="9" customFormat="1" ht="33" x14ac:dyDescent="0.25">
      <c r="A165" s="10">
        <v>141</v>
      </c>
      <c r="B165" s="11" t="s">
        <v>153</v>
      </c>
      <c r="C165" s="12">
        <v>21800800</v>
      </c>
      <c r="D165" s="13">
        <v>15260560</v>
      </c>
      <c r="E165" s="58">
        <f t="shared" si="3"/>
        <v>6540240</v>
      </c>
      <c r="F165" s="45"/>
    </row>
    <row r="166" spans="1:6" s="9" customFormat="1" x14ac:dyDescent="0.25">
      <c r="A166" s="142" t="s">
        <v>154</v>
      </c>
      <c r="B166" s="142"/>
      <c r="C166" s="142"/>
      <c r="D166" s="142"/>
      <c r="E166" s="59">
        <f>SUM(D167:D168)</f>
        <v>5035131.6060606055</v>
      </c>
      <c r="F166" s="49"/>
    </row>
    <row r="167" spans="1:6" s="9" customFormat="1" ht="33" x14ac:dyDescent="0.25">
      <c r="A167" s="10">
        <v>142</v>
      </c>
      <c r="B167" s="11" t="s">
        <v>155</v>
      </c>
      <c r="C167" s="12">
        <v>3010916.3636363633</v>
      </c>
      <c r="D167" s="13">
        <v>2107641.4545454541</v>
      </c>
      <c r="E167" s="58">
        <f t="shared" si="3"/>
        <v>903274.90909090918</v>
      </c>
      <c r="F167" s="45"/>
    </row>
    <row r="168" spans="1:6" s="9" customFormat="1" ht="33" x14ac:dyDescent="0.25">
      <c r="A168" s="10">
        <v>143</v>
      </c>
      <c r="B168" s="11" t="s">
        <v>156</v>
      </c>
      <c r="C168" s="12">
        <v>4182128.7878787876</v>
      </c>
      <c r="D168" s="13">
        <v>2927490.1515151514</v>
      </c>
      <c r="E168" s="58">
        <f t="shared" si="3"/>
        <v>1254638.6363636362</v>
      </c>
      <c r="F168" s="45"/>
    </row>
    <row r="169" spans="1:6" s="9" customFormat="1" x14ac:dyDescent="0.25">
      <c r="A169" s="137" t="s">
        <v>157</v>
      </c>
      <c r="B169" s="137"/>
      <c r="C169" s="137"/>
      <c r="D169" s="21">
        <f>SUM(D89:D168)</f>
        <v>260913378.36921224</v>
      </c>
      <c r="E169" s="60">
        <f>+E88+E138+E157+E162+E166</f>
        <v>260913378.36921221</v>
      </c>
      <c r="F169" s="50"/>
    </row>
    <row r="170" spans="1:6" s="9" customFormat="1" x14ac:dyDescent="0.25">
      <c r="A170" s="24"/>
      <c r="B170" s="25"/>
      <c r="C170" s="26"/>
      <c r="D170" s="27"/>
      <c r="E170" s="62"/>
      <c r="F170" s="27"/>
    </row>
    <row r="171" spans="1:6" s="9" customFormat="1" x14ac:dyDescent="0.25">
      <c r="A171" s="24"/>
      <c r="B171" s="25"/>
      <c r="C171" s="26"/>
      <c r="D171" s="27"/>
      <c r="E171" s="62"/>
      <c r="F171" s="27"/>
    </row>
    <row r="172" spans="1:6" s="9" customFormat="1" ht="28.5" x14ac:dyDescent="0.25">
      <c r="A172" s="138" t="s">
        <v>158</v>
      </c>
      <c r="B172" s="139"/>
      <c r="C172" s="8" t="s">
        <v>2</v>
      </c>
      <c r="D172" s="8" t="s">
        <v>284</v>
      </c>
      <c r="E172" s="56" t="s">
        <v>293</v>
      </c>
      <c r="F172" s="8" t="s">
        <v>287</v>
      </c>
    </row>
    <row r="173" spans="1:6" s="9" customFormat="1" x14ac:dyDescent="0.25">
      <c r="A173" s="140" t="s">
        <v>159</v>
      </c>
      <c r="B173" s="140"/>
      <c r="C173" s="140"/>
      <c r="D173" s="140"/>
      <c r="E173" s="59">
        <f>SUM(D174:D191)</f>
        <v>5423992.8824242409</v>
      </c>
      <c r="F173" s="49"/>
    </row>
    <row r="174" spans="1:6" s="9" customFormat="1" ht="66" x14ac:dyDescent="0.25">
      <c r="A174" s="14">
        <v>144</v>
      </c>
      <c r="B174" s="29" t="s">
        <v>160</v>
      </c>
      <c r="C174" s="12">
        <v>367637.87878787873</v>
      </c>
      <c r="D174" s="41">
        <v>294110.30303030298</v>
      </c>
      <c r="E174" s="58">
        <f t="shared" ref="E174:E237" si="4">+C174-D174</f>
        <v>73527.575757575745</v>
      </c>
      <c r="F174" s="45"/>
    </row>
    <row r="175" spans="1:6" s="9" customFormat="1" ht="66" x14ac:dyDescent="0.25">
      <c r="A175" s="14">
        <v>145</v>
      </c>
      <c r="B175" s="29" t="s">
        <v>161</v>
      </c>
      <c r="C175" s="12">
        <v>704912.72727272718</v>
      </c>
      <c r="D175" s="41">
        <v>563930.18181818177</v>
      </c>
      <c r="E175" s="58">
        <f t="shared" si="4"/>
        <v>140982.54545454541</v>
      </c>
      <c r="F175" s="45"/>
    </row>
    <row r="176" spans="1:6" s="9" customFormat="1" ht="66" x14ac:dyDescent="0.25">
      <c r="A176" s="14">
        <v>146</v>
      </c>
      <c r="B176" s="29" t="s">
        <v>162</v>
      </c>
      <c r="C176" s="12">
        <v>1016873.0303030303</v>
      </c>
      <c r="D176" s="41">
        <v>813498.4242424242</v>
      </c>
      <c r="E176" s="58">
        <f t="shared" si="4"/>
        <v>203374.60606060608</v>
      </c>
      <c r="F176" s="47"/>
    </row>
    <row r="177" spans="1:6" s="9" customFormat="1" ht="66" x14ac:dyDescent="0.25">
      <c r="A177" s="14">
        <v>147</v>
      </c>
      <c r="B177" s="29" t="s">
        <v>163</v>
      </c>
      <c r="C177" s="12">
        <v>1486778.7878787878</v>
      </c>
      <c r="D177" s="41">
        <v>1189423.0303030303</v>
      </c>
      <c r="E177" s="58">
        <f t="shared" si="4"/>
        <v>297355.75757575757</v>
      </c>
      <c r="F177" s="47"/>
    </row>
    <row r="178" spans="1:6" s="9" customFormat="1" ht="66" x14ac:dyDescent="0.25">
      <c r="A178" s="14">
        <v>148</v>
      </c>
      <c r="B178" s="29" t="s">
        <v>164</v>
      </c>
      <c r="C178" s="12">
        <v>2660551.5151515151</v>
      </c>
      <c r="D178" s="41">
        <v>2128441.2121212119</v>
      </c>
      <c r="E178" s="58">
        <f t="shared" si="4"/>
        <v>532110.30303030321</v>
      </c>
      <c r="F178" s="45"/>
    </row>
    <row r="179" spans="1:6" s="9" customFormat="1" ht="33" x14ac:dyDescent="0.25">
      <c r="A179" s="14">
        <v>149</v>
      </c>
      <c r="B179" s="30" t="s">
        <v>165</v>
      </c>
      <c r="C179" s="12">
        <v>13845.830303030301</v>
      </c>
      <c r="D179" s="41">
        <v>11076.664242424242</v>
      </c>
      <c r="E179" s="58">
        <f t="shared" si="4"/>
        <v>2769.1660606060595</v>
      </c>
      <c r="F179" s="47"/>
    </row>
    <row r="180" spans="1:6" s="9" customFormat="1" ht="33" x14ac:dyDescent="0.25">
      <c r="A180" s="14">
        <v>150</v>
      </c>
      <c r="B180" s="30" t="s">
        <v>166</v>
      </c>
      <c r="C180" s="12">
        <v>17657.436363636363</v>
      </c>
      <c r="D180" s="41">
        <v>14125.949090909091</v>
      </c>
      <c r="E180" s="58">
        <f t="shared" si="4"/>
        <v>3531.4872727272723</v>
      </c>
      <c r="F180" s="47"/>
    </row>
    <row r="181" spans="1:6" s="9" customFormat="1" ht="33" x14ac:dyDescent="0.25">
      <c r="A181" s="14">
        <v>151</v>
      </c>
      <c r="B181" s="30" t="s">
        <v>167</v>
      </c>
      <c r="C181" s="12">
        <v>21714.254545454543</v>
      </c>
      <c r="D181" s="41">
        <v>17371.403636363633</v>
      </c>
      <c r="E181" s="58">
        <f t="shared" si="4"/>
        <v>4342.8509090909101</v>
      </c>
      <c r="F181" s="47"/>
    </row>
    <row r="182" spans="1:6" s="9" customFormat="1" ht="49.5" x14ac:dyDescent="0.25">
      <c r="A182" s="14">
        <v>152</v>
      </c>
      <c r="B182" s="30" t="s">
        <v>168</v>
      </c>
      <c r="C182" s="12">
        <v>34533.799999999996</v>
      </c>
      <c r="D182" s="41">
        <v>27627.039999999997</v>
      </c>
      <c r="E182" s="58">
        <f t="shared" si="4"/>
        <v>6906.7599999999984</v>
      </c>
      <c r="F182" s="47"/>
    </row>
    <row r="183" spans="1:6" s="9" customFormat="1" ht="49.5" x14ac:dyDescent="0.25">
      <c r="A183" s="14">
        <v>153</v>
      </c>
      <c r="B183" s="30" t="s">
        <v>169</v>
      </c>
      <c r="C183" s="12">
        <v>39841.560606060608</v>
      </c>
      <c r="D183" s="41">
        <v>31873.248484848486</v>
      </c>
      <c r="E183" s="58">
        <f t="shared" si="4"/>
        <v>7968.3121212121223</v>
      </c>
      <c r="F183" s="47"/>
    </row>
    <row r="184" spans="1:6" s="9" customFormat="1" ht="49.5" x14ac:dyDescent="0.25">
      <c r="A184" s="14">
        <v>154</v>
      </c>
      <c r="B184" s="29" t="s">
        <v>170</v>
      </c>
      <c r="C184" s="12">
        <v>39841.560606060608</v>
      </c>
      <c r="D184" s="41">
        <v>31873.248484848486</v>
      </c>
      <c r="E184" s="58">
        <f t="shared" si="4"/>
        <v>7968.3121212121223</v>
      </c>
      <c r="F184" s="47"/>
    </row>
    <row r="185" spans="1:6" s="9" customFormat="1" ht="33" x14ac:dyDescent="0.25">
      <c r="A185" s="14">
        <v>155</v>
      </c>
      <c r="B185" s="29" t="s">
        <v>171</v>
      </c>
      <c r="C185" s="12">
        <v>43763.151515151512</v>
      </c>
      <c r="D185" s="41">
        <v>35010.52121212121</v>
      </c>
      <c r="E185" s="58">
        <f t="shared" si="4"/>
        <v>8752.6303030303025</v>
      </c>
      <c r="F185" s="47"/>
    </row>
    <row r="186" spans="1:6" s="9" customFormat="1" ht="49.5" x14ac:dyDescent="0.25">
      <c r="A186" s="14">
        <v>156</v>
      </c>
      <c r="B186" s="29" t="s">
        <v>172</v>
      </c>
      <c r="C186" s="12">
        <v>34559.763636363634</v>
      </c>
      <c r="D186" s="41">
        <v>27647.810909090906</v>
      </c>
      <c r="E186" s="58">
        <f t="shared" si="4"/>
        <v>6911.9527272727282</v>
      </c>
      <c r="F186" s="47"/>
    </row>
    <row r="187" spans="1:6" s="9" customFormat="1" ht="49.5" x14ac:dyDescent="0.25">
      <c r="A187" s="14">
        <v>157</v>
      </c>
      <c r="B187" s="29" t="s">
        <v>173</v>
      </c>
      <c r="C187" s="12">
        <v>53780.066666666658</v>
      </c>
      <c r="D187" s="41">
        <v>43024.05333333333</v>
      </c>
      <c r="E187" s="58">
        <f t="shared" si="4"/>
        <v>10756.013333333329</v>
      </c>
      <c r="F187" s="47"/>
    </row>
    <row r="188" spans="1:6" s="9" customFormat="1" x14ac:dyDescent="0.25">
      <c r="A188" s="14">
        <v>158</v>
      </c>
      <c r="B188" s="29" t="s">
        <v>174</v>
      </c>
      <c r="C188" s="12">
        <v>65996.678787878787</v>
      </c>
      <c r="D188" s="41">
        <v>52797.343030303033</v>
      </c>
      <c r="E188" s="58">
        <f t="shared" si="4"/>
        <v>13199.335757575755</v>
      </c>
      <c r="F188" s="47"/>
    </row>
    <row r="189" spans="1:6" s="9" customFormat="1" x14ac:dyDescent="0.25">
      <c r="A189" s="14">
        <v>159</v>
      </c>
      <c r="B189" s="29" t="s">
        <v>175</v>
      </c>
      <c r="C189" s="12">
        <v>86502.181818181809</v>
      </c>
      <c r="D189" s="41">
        <v>69201.745454545453</v>
      </c>
      <c r="E189" s="58">
        <f t="shared" si="4"/>
        <v>17300.436363636356</v>
      </c>
      <c r="F189" s="45"/>
    </row>
    <row r="190" spans="1:6" s="9" customFormat="1" x14ac:dyDescent="0.25">
      <c r="A190" s="14">
        <v>160</v>
      </c>
      <c r="B190" s="30" t="s">
        <v>176</v>
      </c>
      <c r="C190" s="12">
        <v>86502.181818181809</v>
      </c>
      <c r="D190" s="41">
        <v>69201.745454545453</v>
      </c>
      <c r="E190" s="58">
        <f t="shared" si="4"/>
        <v>17300.436363636356</v>
      </c>
      <c r="F190" s="45"/>
    </row>
    <row r="191" spans="1:6" s="9" customFormat="1" x14ac:dyDescent="0.25">
      <c r="A191" s="14">
        <v>161</v>
      </c>
      <c r="B191" s="29" t="s">
        <v>177</v>
      </c>
      <c r="C191" s="12">
        <v>4698.6969696969691</v>
      </c>
      <c r="D191" s="41">
        <v>3758.9575757575753</v>
      </c>
      <c r="E191" s="58">
        <f t="shared" si="4"/>
        <v>939.73939393939372</v>
      </c>
      <c r="F191" s="45"/>
    </row>
    <row r="192" spans="1:6" s="9" customFormat="1" x14ac:dyDescent="0.25">
      <c r="A192" s="141" t="s">
        <v>178</v>
      </c>
      <c r="B192" s="141"/>
      <c r="C192" s="141"/>
      <c r="D192" s="141"/>
      <c r="E192" s="59">
        <f>SUM(D193:D223)</f>
        <v>29134099.27272727</v>
      </c>
      <c r="F192" s="49"/>
    </row>
    <row r="193" spans="1:6" s="9" customFormat="1" x14ac:dyDescent="0.25">
      <c r="A193" s="10">
        <v>162</v>
      </c>
      <c r="B193" s="30" t="s">
        <v>179</v>
      </c>
      <c r="C193" s="12">
        <v>243409.09090909091</v>
      </c>
      <c r="D193" s="13">
        <v>170386.36363636365</v>
      </c>
      <c r="E193" s="58">
        <f t="shared" si="4"/>
        <v>73022.727272727265</v>
      </c>
      <c r="F193" s="45"/>
    </row>
    <row r="194" spans="1:6" s="9" customFormat="1" x14ac:dyDescent="0.25">
      <c r="A194" s="10">
        <v>163</v>
      </c>
      <c r="B194" s="30" t="s">
        <v>180</v>
      </c>
      <c r="C194" s="12">
        <v>301466.66666666669</v>
      </c>
      <c r="D194" s="13">
        <v>211026.66666666669</v>
      </c>
      <c r="E194" s="58">
        <f t="shared" si="4"/>
        <v>90440</v>
      </c>
      <c r="F194" s="45"/>
    </row>
    <row r="195" spans="1:6" s="9" customFormat="1" x14ac:dyDescent="0.25">
      <c r="A195" s="10">
        <v>164</v>
      </c>
      <c r="B195" s="30" t="s">
        <v>181</v>
      </c>
      <c r="C195" s="12">
        <v>184630.30303030301</v>
      </c>
      <c r="D195" s="13">
        <v>129241.2121212121</v>
      </c>
      <c r="E195" s="58">
        <f t="shared" si="4"/>
        <v>55389.090909090912</v>
      </c>
      <c r="F195" s="45"/>
    </row>
    <row r="196" spans="1:6" s="9" customFormat="1" x14ac:dyDescent="0.25">
      <c r="A196" s="10">
        <v>165</v>
      </c>
      <c r="B196" s="30" t="s">
        <v>182</v>
      </c>
      <c r="C196" s="12">
        <v>231509.09090909091</v>
      </c>
      <c r="D196" s="13">
        <v>162056.36363636365</v>
      </c>
      <c r="E196" s="58">
        <f t="shared" si="4"/>
        <v>69452.727272727265</v>
      </c>
      <c r="F196" s="45"/>
    </row>
    <row r="197" spans="1:6" s="9" customFormat="1" x14ac:dyDescent="0.25">
      <c r="A197" s="10">
        <v>166</v>
      </c>
      <c r="B197" s="30" t="s">
        <v>183</v>
      </c>
      <c r="C197" s="12">
        <v>224296.9696969697</v>
      </c>
      <c r="D197" s="13">
        <v>157007.87878787878</v>
      </c>
      <c r="E197" s="58">
        <f t="shared" si="4"/>
        <v>67289.090909090912</v>
      </c>
      <c r="F197" s="45"/>
    </row>
    <row r="198" spans="1:6" s="9" customFormat="1" x14ac:dyDescent="0.25">
      <c r="A198" s="10">
        <v>167</v>
      </c>
      <c r="B198" s="30" t="s">
        <v>184</v>
      </c>
      <c r="C198" s="12">
        <v>283075.75757575757</v>
      </c>
      <c r="D198" s="13">
        <v>198153.0303030303</v>
      </c>
      <c r="E198" s="58">
        <f t="shared" si="4"/>
        <v>84922.727272727265</v>
      </c>
      <c r="F198" s="45"/>
    </row>
    <row r="199" spans="1:6" s="9" customFormat="1" ht="33" x14ac:dyDescent="0.25">
      <c r="A199" s="10">
        <v>168</v>
      </c>
      <c r="B199" s="30" t="s">
        <v>185</v>
      </c>
      <c r="C199" s="12">
        <v>664416.66666666663</v>
      </c>
      <c r="D199" s="13">
        <v>465091.66666666663</v>
      </c>
      <c r="E199" s="58">
        <f t="shared" si="4"/>
        <v>199325</v>
      </c>
      <c r="F199" s="45"/>
    </row>
    <row r="200" spans="1:6" s="9" customFormat="1" x14ac:dyDescent="0.25">
      <c r="A200" s="10">
        <v>169</v>
      </c>
      <c r="B200" s="30" t="s">
        <v>186</v>
      </c>
      <c r="C200" s="12">
        <v>636289.39393939392</v>
      </c>
      <c r="D200" s="13">
        <v>445402.57575757575</v>
      </c>
      <c r="E200" s="58">
        <f t="shared" si="4"/>
        <v>190886.81818181818</v>
      </c>
      <c r="F200" s="45"/>
    </row>
    <row r="201" spans="1:6" s="9" customFormat="1" ht="49.5" x14ac:dyDescent="0.25">
      <c r="A201" s="10">
        <v>170</v>
      </c>
      <c r="B201" s="30" t="s">
        <v>187</v>
      </c>
      <c r="C201" s="12">
        <v>519813.63636363641</v>
      </c>
      <c r="D201" s="13">
        <v>363869.54545454553</v>
      </c>
      <c r="E201" s="58">
        <f t="shared" si="4"/>
        <v>155944.09090909088</v>
      </c>
      <c r="F201" s="45"/>
    </row>
    <row r="202" spans="1:6" s="9" customFormat="1" ht="33" x14ac:dyDescent="0.25">
      <c r="A202" s="10">
        <v>171</v>
      </c>
      <c r="B202" s="30" t="s">
        <v>188</v>
      </c>
      <c r="C202" s="12">
        <v>423351.51515151514</v>
      </c>
      <c r="D202" s="13">
        <v>296346.06060606061</v>
      </c>
      <c r="E202" s="58">
        <f t="shared" si="4"/>
        <v>127005.45454545453</v>
      </c>
      <c r="F202" s="45"/>
    </row>
    <row r="203" spans="1:6" s="9" customFormat="1" ht="49.5" x14ac:dyDescent="0.25">
      <c r="A203" s="10">
        <v>172</v>
      </c>
      <c r="B203" s="30" t="s">
        <v>189</v>
      </c>
      <c r="C203" s="12">
        <v>558218.18181818177</v>
      </c>
      <c r="D203" s="13">
        <v>390752.72727272724</v>
      </c>
      <c r="E203" s="58">
        <f t="shared" si="4"/>
        <v>167465.45454545453</v>
      </c>
      <c r="F203" s="45"/>
    </row>
    <row r="204" spans="1:6" s="9" customFormat="1" x14ac:dyDescent="0.25">
      <c r="A204" s="10">
        <v>173</v>
      </c>
      <c r="B204" s="29" t="s">
        <v>190</v>
      </c>
      <c r="C204" s="12">
        <v>5234196.9696969697</v>
      </c>
      <c r="D204" s="13">
        <v>3663937.8787878789</v>
      </c>
      <c r="E204" s="58">
        <f t="shared" si="4"/>
        <v>1570259.0909090908</v>
      </c>
      <c r="F204" s="45"/>
    </row>
    <row r="205" spans="1:6" s="9" customFormat="1" x14ac:dyDescent="0.25">
      <c r="A205" s="10">
        <v>174</v>
      </c>
      <c r="B205" s="30" t="s">
        <v>191</v>
      </c>
      <c r="C205" s="12">
        <v>1398069.696969697</v>
      </c>
      <c r="D205" s="13">
        <v>978648.78787878784</v>
      </c>
      <c r="E205" s="58">
        <f t="shared" si="4"/>
        <v>419420.90909090918</v>
      </c>
      <c r="F205" s="45"/>
    </row>
    <row r="206" spans="1:6" s="9" customFormat="1" x14ac:dyDescent="0.25">
      <c r="A206" s="10">
        <v>175</v>
      </c>
      <c r="B206" s="30" t="s">
        <v>192</v>
      </c>
      <c r="C206" s="12">
        <v>5895548.4848484844</v>
      </c>
      <c r="D206" s="13">
        <v>4126883.9393939395</v>
      </c>
      <c r="E206" s="58">
        <f t="shared" si="4"/>
        <v>1768664.5454545449</v>
      </c>
      <c r="F206" s="45"/>
    </row>
    <row r="207" spans="1:6" s="9" customFormat="1" x14ac:dyDescent="0.25">
      <c r="A207" s="10">
        <v>176</v>
      </c>
      <c r="B207" s="30" t="s">
        <v>193</v>
      </c>
      <c r="C207" s="12">
        <v>8789772.7272727266</v>
      </c>
      <c r="D207" s="13">
        <v>6152840.9090909082</v>
      </c>
      <c r="E207" s="58">
        <f t="shared" si="4"/>
        <v>2636931.8181818184</v>
      </c>
      <c r="F207" s="45"/>
    </row>
    <row r="208" spans="1:6" s="9" customFormat="1" x14ac:dyDescent="0.25">
      <c r="A208" s="10">
        <v>177</v>
      </c>
      <c r="B208" s="30" t="s">
        <v>194</v>
      </c>
      <c r="C208" s="12">
        <v>155601.51515151514</v>
      </c>
      <c r="D208" s="13">
        <v>108921.06060606061</v>
      </c>
      <c r="E208" s="58">
        <f t="shared" si="4"/>
        <v>46680.45454545453</v>
      </c>
      <c r="F208" s="45"/>
    </row>
    <row r="209" spans="1:6" s="9" customFormat="1" x14ac:dyDescent="0.25">
      <c r="A209" s="10">
        <v>178</v>
      </c>
      <c r="B209" s="30" t="s">
        <v>195</v>
      </c>
      <c r="C209" s="12">
        <v>224837.87878787878</v>
      </c>
      <c r="D209" s="13">
        <v>157386.51515151514</v>
      </c>
      <c r="E209" s="58">
        <f t="shared" si="4"/>
        <v>67451.363636363647</v>
      </c>
      <c r="F209" s="45"/>
    </row>
    <row r="210" spans="1:6" s="9" customFormat="1" x14ac:dyDescent="0.25">
      <c r="A210" s="10">
        <v>179</v>
      </c>
      <c r="B210" s="30" t="s">
        <v>196</v>
      </c>
      <c r="C210" s="12">
        <v>286140.90909090912</v>
      </c>
      <c r="D210" s="13">
        <v>200298.63636363638</v>
      </c>
      <c r="E210" s="58">
        <f t="shared" si="4"/>
        <v>85842.272727272735</v>
      </c>
      <c r="F210" s="45"/>
    </row>
    <row r="211" spans="1:6" s="9" customFormat="1" x14ac:dyDescent="0.25">
      <c r="A211" s="10">
        <v>180</v>
      </c>
      <c r="B211" s="29" t="s">
        <v>197</v>
      </c>
      <c r="C211" s="12">
        <v>199775.75757575757</v>
      </c>
      <c r="D211" s="13">
        <v>139843.0303030303</v>
      </c>
      <c r="E211" s="58">
        <f t="shared" si="4"/>
        <v>59932.727272727265</v>
      </c>
      <c r="F211" s="45"/>
    </row>
    <row r="212" spans="1:6" s="9" customFormat="1" x14ac:dyDescent="0.25">
      <c r="A212" s="10">
        <v>181</v>
      </c>
      <c r="B212" s="29" t="s">
        <v>198</v>
      </c>
      <c r="C212" s="12">
        <v>243084.54545454544</v>
      </c>
      <c r="D212" s="13">
        <v>170159.18181818182</v>
      </c>
      <c r="E212" s="58">
        <f t="shared" si="4"/>
        <v>72925.363636363618</v>
      </c>
      <c r="F212" s="45"/>
    </row>
    <row r="213" spans="1:6" s="9" customFormat="1" x14ac:dyDescent="0.25">
      <c r="A213" s="10">
        <v>182</v>
      </c>
      <c r="B213" s="29" t="s">
        <v>199</v>
      </c>
      <c r="C213" s="12">
        <v>221412.12121212122</v>
      </c>
      <c r="D213" s="13">
        <v>154988.48484848486</v>
      </c>
      <c r="E213" s="58">
        <f t="shared" si="4"/>
        <v>66423.636363636353</v>
      </c>
      <c r="F213" s="45"/>
    </row>
    <row r="214" spans="1:6" s="9" customFormat="1" x14ac:dyDescent="0.25">
      <c r="A214" s="10">
        <v>183</v>
      </c>
      <c r="B214" s="29" t="s">
        <v>200</v>
      </c>
      <c r="C214" s="12">
        <v>275539.09090909088</v>
      </c>
      <c r="D214" s="13">
        <v>192877.36363636362</v>
      </c>
      <c r="E214" s="58">
        <f t="shared" si="4"/>
        <v>82661.727272727265</v>
      </c>
      <c r="F214" s="45"/>
    </row>
    <row r="215" spans="1:6" s="9" customFormat="1" ht="66" x14ac:dyDescent="0.25">
      <c r="A215" s="10">
        <v>184</v>
      </c>
      <c r="B215" s="30" t="s">
        <v>201</v>
      </c>
      <c r="C215" s="12">
        <v>1939339.3939393938</v>
      </c>
      <c r="D215" s="13">
        <v>1357537.5757575757</v>
      </c>
      <c r="E215" s="58">
        <f t="shared" si="4"/>
        <v>581801.81818181812</v>
      </c>
      <c r="F215" s="45"/>
    </row>
    <row r="216" spans="1:6" s="9" customFormat="1" ht="66" x14ac:dyDescent="0.25">
      <c r="A216" s="10">
        <v>185</v>
      </c>
      <c r="B216" s="30" t="s">
        <v>202</v>
      </c>
      <c r="C216" s="12">
        <v>2761881.8181818179</v>
      </c>
      <c r="D216" s="13">
        <v>1933317.2727272725</v>
      </c>
      <c r="E216" s="58">
        <f t="shared" si="4"/>
        <v>828564.54545454541</v>
      </c>
      <c r="F216" s="45"/>
    </row>
    <row r="217" spans="1:6" s="9" customFormat="1" x14ac:dyDescent="0.25">
      <c r="A217" s="10">
        <v>186</v>
      </c>
      <c r="B217" s="30" t="s">
        <v>203</v>
      </c>
      <c r="C217" s="12">
        <v>568675.75757575757</v>
      </c>
      <c r="D217" s="13">
        <v>398073.03030303027</v>
      </c>
      <c r="E217" s="58">
        <f t="shared" si="4"/>
        <v>170602.72727272729</v>
      </c>
      <c r="F217" s="45"/>
    </row>
    <row r="218" spans="1:6" s="9" customFormat="1" x14ac:dyDescent="0.25">
      <c r="A218" s="10">
        <v>187</v>
      </c>
      <c r="B218" s="30" t="s">
        <v>204</v>
      </c>
      <c r="C218" s="12">
        <v>751503.03030303027</v>
      </c>
      <c r="D218" s="13">
        <v>526052.12121212122</v>
      </c>
      <c r="E218" s="58">
        <f t="shared" si="4"/>
        <v>225450.90909090906</v>
      </c>
      <c r="F218" s="45"/>
    </row>
    <row r="219" spans="1:6" s="9" customFormat="1" x14ac:dyDescent="0.25">
      <c r="A219" s="10">
        <v>188</v>
      </c>
      <c r="B219" s="30" t="s">
        <v>205</v>
      </c>
      <c r="C219" s="12">
        <v>1053150</v>
      </c>
      <c r="D219" s="13">
        <v>737205</v>
      </c>
      <c r="E219" s="58">
        <f t="shared" si="4"/>
        <v>315945</v>
      </c>
      <c r="F219" s="45"/>
    </row>
    <row r="220" spans="1:6" s="9" customFormat="1" ht="49.5" x14ac:dyDescent="0.25">
      <c r="A220" s="10">
        <v>189</v>
      </c>
      <c r="B220" s="29" t="s">
        <v>206</v>
      </c>
      <c r="C220" s="12">
        <v>5552431.8181818174</v>
      </c>
      <c r="D220" s="13">
        <v>3886702.2727272725</v>
      </c>
      <c r="E220" s="58">
        <f t="shared" si="4"/>
        <v>1665729.5454545449</v>
      </c>
      <c r="F220" s="45"/>
    </row>
    <row r="221" spans="1:6" s="9" customFormat="1" x14ac:dyDescent="0.25">
      <c r="A221" s="10">
        <v>190</v>
      </c>
      <c r="B221" s="30" t="s">
        <v>207</v>
      </c>
      <c r="C221" s="12">
        <v>539827.27272727271</v>
      </c>
      <c r="D221" s="13">
        <v>377879.09090909094</v>
      </c>
      <c r="E221" s="58">
        <f t="shared" si="4"/>
        <v>161948.18181818177</v>
      </c>
      <c r="F221" s="45"/>
    </row>
    <row r="222" spans="1:6" s="9" customFormat="1" x14ac:dyDescent="0.25">
      <c r="A222" s="10">
        <v>191</v>
      </c>
      <c r="B222" s="30" t="s">
        <v>208</v>
      </c>
      <c r="C222" s="12">
        <v>663695.45454545447</v>
      </c>
      <c r="D222" s="13">
        <v>464586.81818181812</v>
      </c>
      <c r="E222" s="58">
        <f t="shared" si="4"/>
        <v>199108.63636363635</v>
      </c>
      <c r="F222" s="45"/>
    </row>
    <row r="223" spans="1:6" s="9" customFormat="1" x14ac:dyDescent="0.25">
      <c r="A223" s="10">
        <v>192</v>
      </c>
      <c r="B223" s="29" t="s">
        <v>209</v>
      </c>
      <c r="C223" s="12">
        <v>595180.3030303031</v>
      </c>
      <c r="D223" s="13">
        <v>416626.21212121216</v>
      </c>
      <c r="E223" s="58">
        <f t="shared" si="4"/>
        <v>178554.09090909094</v>
      </c>
      <c r="F223" s="45"/>
    </row>
    <row r="224" spans="1:6" s="9" customFormat="1" x14ac:dyDescent="0.25">
      <c r="A224" s="142" t="s">
        <v>210</v>
      </c>
      <c r="B224" s="142"/>
      <c r="C224" s="142"/>
      <c r="D224" s="142"/>
      <c r="E224" s="59">
        <f>SUM(D225:D260)</f>
        <v>6340681.123636364</v>
      </c>
      <c r="F224" s="49"/>
    </row>
    <row r="225" spans="1:6" s="9" customFormat="1" x14ac:dyDescent="0.25">
      <c r="A225" s="14">
        <v>193</v>
      </c>
      <c r="B225" s="31" t="s">
        <v>211</v>
      </c>
      <c r="C225" s="12">
        <v>34377.466666666667</v>
      </c>
      <c r="D225" s="13">
        <v>27501.973333333335</v>
      </c>
      <c r="E225" s="58">
        <f t="shared" si="4"/>
        <v>6875.493333333332</v>
      </c>
      <c r="F225" s="45"/>
    </row>
    <row r="226" spans="1:6" s="9" customFormat="1" x14ac:dyDescent="0.25">
      <c r="A226" s="14">
        <v>194</v>
      </c>
      <c r="B226" s="31" t="s">
        <v>212</v>
      </c>
      <c r="C226" s="12">
        <v>49432.133333333331</v>
      </c>
      <c r="D226" s="13">
        <v>39545.706666666665</v>
      </c>
      <c r="E226" s="58">
        <f t="shared" si="4"/>
        <v>9886.4266666666663</v>
      </c>
      <c r="F226" s="45"/>
    </row>
    <row r="227" spans="1:6" s="9" customFormat="1" x14ac:dyDescent="0.25">
      <c r="A227" s="14">
        <v>195</v>
      </c>
      <c r="B227" s="31" t="s">
        <v>213</v>
      </c>
      <c r="C227" s="12">
        <v>66162.133333333346</v>
      </c>
      <c r="D227" s="13">
        <v>52929.70666666668</v>
      </c>
      <c r="E227" s="58">
        <f t="shared" si="4"/>
        <v>13232.426666666666</v>
      </c>
      <c r="F227" s="45"/>
    </row>
    <row r="228" spans="1:6" s="9" customFormat="1" x14ac:dyDescent="0.25">
      <c r="A228" s="14">
        <v>196</v>
      </c>
      <c r="B228" s="31" t="s">
        <v>214</v>
      </c>
      <c r="C228" s="12">
        <v>52628.333333333336</v>
      </c>
      <c r="D228" s="13">
        <v>42102.666666666672</v>
      </c>
      <c r="E228" s="58">
        <f t="shared" si="4"/>
        <v>10525.666666666664</v>
      </c>
      <c r="F228" s="45"/>
    </row>
    <row r="229" spans="1:6" s="9" customFormat="1" x14ac:dyDescent="0.25">
      <c r="A229" s="14">
        <v>197</v>
      </c>
      <c r="B229" s="18" t="s">
        <v>215</v>
      </c>
      <c r="C229" s="12">
        <v>5684233.333333333</v>
      </c>
      <c r="D229" s="13">
        <v>4547386.666666666</v>
      </c>
      <c r="E229" s="58">
        <f t="shared" si="4"/>
        <v>1136846.666666667</v>
      </c>
      <c r="F229" s="45"/>
    </row>
    <row r="230" spans="1:6" s="9" customFormat="1" x14ac:dyDescent="0.25">
      <c r="A230" s="14">
        <v>198</v>
      </c>
      <c r="B230" s="18" t="s">
        <v>216</v>
      </c>
      <c r="C230" s="12">
        <v>31515.166666666668</v>
      </c>
      <c r="D230" s="13">
        <v>25212.133333333335</v>
      </c>
      <c r="E230" s="58">
        <f t="shared" si="4"/>
        <v>6303.0333333333328</v>
      </c>
      <c r="F230" s="45"/>
    </row>
    <row r="231" spans="1:6" s="9" customFormat="1" x14ac:dyDescent="0.25">
      <c r="A231" s="14">
        <v>199</v>
      </c>
      <c r="B231" s="19" t="s">
        <v>217</v>
      </c>
      <c r="C231" s="12">
        <v>2827.0666666666671</v>
      </c>
      <c r="D231" s="13">
        <v>2261.6533333333336</v>
      </c>
      <c r="E231" s="58">
        <f t="shared" si="4"/>
        <v>565.41333333333341</v>
      </c>
      <c r="F231" s="45"/>
    </row>
    <row r="232" spans="1:6" s="9" customFormat="1" ht="33" x14ac:dyDescent="0.25">
      <c r="A232" s="14">
        <v>200</v>
      </c>
      <c r="B232" s="19" t="s">
        <v>218</v>
      </c>
      <c r="C232" s="12">
        <v>23174.666666666668</v>
      </c>
      <c r="D232" s="13">
        <v>18539.733333333334</v>
      </c>
      <c r="E232" s="58">
        <f t="shared" si="4"/>
        <v>4634.9333333333343</v>
      </c>
      <c r="F232" s="45"/>
    </row>
    <row r="233" spans="1:6" s="9" customFormat="1" x14ac:dyDescent="0.25">
      <c r="A233" s="14">
        <v>201</v>
      </c>
      <c r="B233" s="19" t="s">
        <v>219</v>
      </c>
      <c r="C233" s="12">
        <v>37368.799999999996</v>
      </c>
      <c r="D233" s="13">
        <v>29895.039999999997</v>
      </c>
      <c r="E233" s="58">
        <f t="shared" si="4"/>
        <v>7473.7599999999984</v>
      </c>
      <c r="F233" s="45"/>
    </row>
    <row r="234" spans="1:6" s="9" customFormat="1" x14ac:dyDescent="0.25">
      <c r="A234" s="14">
        <v>202</v>
      </c>
      <c r="B234" s="19" t="s">
        <v>220</v>
      </c>
      <c r="C234" s="12">
        <v>2278.5</v>
      </c>
      <c r="D234" s="13">
        <v>1822.8</v>
      </c>
      <c r="E234" s="58">
        <f t="shared" si="4"/>
        <v>455.70000000000005</v>
      </c>
      <c r="F234" s="45"/>
    </row>
    <row r="235" spans="1:6" s="9" customFormat="1" x14ac:dyDescent="0.25">
      <c r="A235" s="14">
        <v>203</v>
      </c>
      <c r="B235" s="19" t="s">
        <v>221</v>
      </c>
      <c r="C235" s="12">
        <v>844.719696969697</v>
      </c>
      <c r="D235" s="13">
        <v>675.77575757575755</v>
      </c>
      <c r="E235" s="58">
        <f t="shared" si="4"/>
        <v>168.94393939393944</v>
      </c>
      <c r="F235" s="45"/>
    </row>
    <row r="236" spans="1:6" s="9" customFormat="1" x14ac:dyDescent="0.25">
      <c r="A236" s="14">
        <v>204</v>
      </c>
      <c r="B236" s="19" t="s">
        <v>222</v>
      </c>
      <c r="C236" s="12">
        <v>707.14848484848483</v>
      </c>
      <c r="D236" s="13">
        <v>565.71878787878791</v>
      </c>
      <c r="E236" s="58">
        <f t="shared" si="4"/>
        <v>141.42969696969692</v>
      </c>
      <c r="F236" s="45"/>
    </row>
    <row r="237" spans="1:6" s="9" customFormat="1" x14ac:dyDescent="0.25">
      <c r="A237" s="14">
        <v>205</v>
      </c>
      <c r="B237" s="19" t="s">
        <v>223</v>
      </c>
      <c r="C237" s="12">
        <v>232086.06060606058</v>
      </c>
      <c r="D237" s="13">
        <v>185668.84848484845</v>
      </c>
      <c r="E237" s="58">
        <f t="shared" si="4"/>
        <v>46417.212121212127</v>
      </c>
      <c r="F237" s="45"/>
    </row>
    <row r="238" spans="1:6" s="9" customFormat="1" x14ac:dyDescent="0.25">
      <c r="A238" s="14">
        <v>206</v>
      </c>
      <c r="B238" s="19" t="s">
        <v>224</v>
      </c>
      <c r="C238" s="12">
        <v>174064.54545454544</v>
      </c>
      <c r="D238" s="13">
        <v>139251.63636363635</v>
      </c>
      <c r="E238" s="58">
        <f t="shared" ref="E238:E295" si="5">+C238-D238</f>
        <v>34812.909090909088</v>
      </c>
      <c r="F238" s="45"/>
    </row>
    <row r="239" spans="1:6" s="9" customFormat="1" x14ac:dyDescent="0.25">
      <c r="A239" s="14">
        <v>207</v>
      </c>
      <c r="B239" s="19" t="s">
        <v>225</v>
      </c>
      <c r="C239" s="12">
        <v>18310.133333333335</v>
      </c>
      <c r="D239" s="13">
        <v>14648.106666666668</v>
      </c>
      <c r="E239" s="58">
        <f t="shared" si="5"/>
        <v>3662.0266666666666</v>
      </c>
      <c r="F239" s="45"/>
    </row>
    <row r="240" spans="1:6" s="9" customFormat="1" x14ac:dyDescent="0.25">
      <c r="A240" s="14">
        <v>208</v>
      </c>
      <c r="B240" s="19" t="s">
        <v>226</v>
      </c>
      <c r="C240" s="12">
        <v>22857.015151515152</v>
      </c>
      <c r="D240" s="13">
        <v>18285.612121212122</v>
      </c>
      <c r="E240" s="58">
        <f t="shared" si="5"/>
        <v>4571.4030303030304</v>
      </c>
      <c r="F240" s="45"/>
    </row>
    <row r="241" spans="1:6" s="9" customFormat="1" ht="33" x14ac:dyDescent="0.25">
      <c r="A241" s="14">
        <v>209</v>
      </c>
      <c r="B241" s="19" t="s">
        <v>227</v>
      </c>
      <c r="C241" s="12">
        <v>28140.975757575754</v>
      </c>
      <c r="D241" s="13">
        <v>22512.780606060602</v>
      </c>
      <c r="E241" s="58">
        <f t="shared" si="5"/>
        <v>5628.1951515151522</v>
      </c>
      <c r="F241" s="45"/>
    </row>
    <row r="242" spans="1:6" s="9" customFormat="1" x14ac:dyDescent="0.25">
      <c r="A242" s="14">
        <v>210</v>
      </c>
      <c r="B242" s="19" t="s">
        <v>228</v>
      </c>
      <c r="C242" s="12">
        <v>32720.672727272729</v>
      </c>
      <c r="D242" s="13">
        <v>26176.538181818185</v>
      </c>
      <c r="E242" s="58">
        <f t="shared" si="5"/>
        <v>6544.1345454545444</v>
      </c>
      <c r="F242" s="45"/>
    </row>
    <row r="243" spans="1:6" s="9" customFormat="1" ht="33" x14ac:dyDescent="0.25">
      <c r="A243" s="14">
        <v>211</v>
      </c>
      <c r="B243" s="19" t="s">
        <v>229</v>
      </c>
      <c r="C243" s="12">
        <v>37039.651515151512</v>
      </c>
      <c r="D243" s="13">
        <v>29631.721212121211</v>
      </c>
      <c r="E243" s="58">
        <f t="shared" si="5"/>
        <v>7407.9303030303017</v>
      </c>
      <c r="F243" s="45"/>
    </row>
    <row r="244" spans="1:6" s="9" customFormat="1" x14ac:dyDescent="0.25">
      <c r="A244" s="14">
        <v>212</v>
      </c>
      <c r="B244" s="19" t="s">
        <v>230</v>
      </c>
      <c r="C244" s="12">
        <v>41583.648484848491</v>
      </c>
      <c r="D244" s="13">
        <v>33266.918787878793</v>
      </c>
      <c r="E244" s="58">
        <f t="shared" si="5"/>
        <v>8316.7296969696981</v>
      </c>
      <c r="F244" s="45"/>
    </row>
    <row r="245" spans="1:6" s="9" customFormat="1" x14ac:dyDescent="0.25">
      <c r="A245" s="14">
        <v>213</v>
      </c>
      <c r="B245" s="19" t="s">
        <v>231</v>
      </c>
      <c r="C245" s="12">
        <v>43494.860606060603</v>
      </c>
      <c r="D245" s="13">
        <v>34795.888484848481</v>
      </c>
      <c r="E245" s="58">
        <f t="shared" si="5"/>
        <v>8698.9721212121221</v>
      </c>
      <c r="F245" s="45"/>
    </row>
    <row r="246" spans="1:6" s="9" customFormat="1" ht="33" x14ac:dyDescent="0.25">
      <c r="A246" s="14">
        <v>214</v>
      </c>
      <c r="B246" s="19" t="s">
        <v>232</v>
      </c>
      <c r="C246" s="12">
        <v>59806.515151515159</v>
      </c>
      <c r="D246" s="13">
        <v>47845.212121212127</v>
      </c>
      <c r="E246" s="58">
        <f t="shared" si="5"/>
        <v>11961.303030303032</v>
      </c>
      <c r="F246" s="45"/>
    </row>
    <row r="247" spans="1:6" s="9" customFormat="1" x14ac:dyDescent="0.25">
      <c r="A247" s="14">
        <v>215</v>
      </c>
      <c r="B247" s="19" t="s">
        <v>233</v>
      </c>
      <c r="C247" s="12">
        <v>88498.496969696964</v>
      </c>
      <c r="D247" s="13">
        <v>70798.797575757577</v>
      </c>
      <c r="E247" s="58">
        <f t="shared" si="5"/>
        <v>17699.699393939387</v>
      </c>
      <c r="F247" s="45"/>
    </row>
    <row r="248" spans="1:6" s="9" customFormat="1" x14ac:dyDescent="0.25">
      <c r="A248" s="14">
        <v>216</v>
      </c>
      <c r="B248" s="19" t="s">
        <v>234</v>
      </c>
      <c r="C248" s="12">
        <v>70084.86969696969</v>
      </c>
      <c r="D248" s="13">
        <v>56067.895757575752</v>
      </c>
      <c r="E248" s="58">
        <f t="shared" si="5"/>
        <v>14016.973939393938</v>
      </c>
      <c r="F248" s="45"/>
    </row>
    <row r="249" spans="1:6" s="9" customFormat="1" x14ac:dyDescent="0.25">
      <c r="A249" s="14">
        <v>217</v>
      </c>
      <c r="B249" s="19" t="s">
        <v>235</v>
      </c>
      <c r="C249" s="12">
        <v>45557.166666666664</v>
      </c>
      <c r="D249" s="13">
        <v>36445.73333333333</v>
      </c>
      <c r="E249" s="58">
        <f t="shared" si="5"/>
        <v>9111.4333333333343</v>
      </c>
      <c r="F249" s="45"/>
    </row>
    <row r="250" spans="1:6" s="9" customFormat="1" x14ac:dyDescent="0.25">
      <c r="A250" s="14">
        <v>218</v>
      </c>
      <c r="B250" s="19" t="s">
        <v>236</v>
      </c>
      <c r="C250" s="12">
        <v>18468.8</v>
      </c>
      <c r="D250" s="13">
        <v>14775.039999999999</v>
      </c>
      <c r="E250" s="58">
        <f t="shared" si="5"/>
        <v>3693.76</v>
      </c>
      <c r="F250" s="45"/>
    </row>
    <row r="251" spans="1:6" s="9" customFormat="1" x14ac:dyDescent="0.25">
      <c r="A251" s="14">
        <v>219</v>
      </c>
      <c r="B251" s="19" t="s">
        <v>237</v>
      </c>
      <c r="C251" s="12">
        <v>7647.0121212121221</v>
      </c>
      <c r="D251" s="13">
        <v>6117.6096969696973</v>
      </c>
      <c r="E251" s="58">
        <f t="shared" si="5"/>
        <v>1529.4024242424248</v>
      </c>
      <c r="F251" s="45"/>
    </row>
    <row r="252" spans="1:6" s="9" customFormat="1" x14ac:dyDescent="0.25">
      <c r="A252" s="14">
        <v>220</v>
      </c>
      <c r="B252" s="19" t="s">
        <v>238</v>
      </c>
      <c r="C252" s="12">
        <v>8000.4060606060602</v>
      </c>
      <c r="D252" s="13">
        <v>6400.3248484848482</v>
      </c>
      <c r="E252" s="58">
        <f t="shared" si="5"/>
        <v>1600.081212121212</v>
      </c>
      <c r="F252" s="45"/>
    </row>
    <row r="253" spans="1:6" s="9" customFormat="1" x14ac:dyDescent="0.25">
      <c r="A253" s="14">
        <v>221</v>
      </c>
      <c r="B253" s="19" t="s">
        <v>239</v>
      </c>
      <c r="C253" s="12">
        <v>6939.1424242424246</v>
      </c>
      <c r="D253" s="13">
        <v>5551.31393939394</v>
      </c>
      <c r="E253" s="58">
        <f t="shared" si="5"/>
        <v>1387.8284848484845</v>
      </c>
      <c r="F253" s="45"/>
    </row>
    <row r="254" spans="1:6" s="9" customFormat="1" x14ac:dyDescent="0.25">
      <c r="A254" s="14">
        <v>222</v>
      </c>
      <c r="B254" s="19" t="s">
        <v>240</v>
      </c>
      <c r="C254" s="12">
        <v>7478.2484848484846</v>
      </c>
      <c r="D254" s="13">
        <v>5982.5987878787873</v>
      </c>
      <c r="E254" s="58">
        <f t="shared" si="5"/>
        <v>1495.6496969696973</v>
      </c>
      <c r="F254" s="45"/>
    </row>
    <row r="255" spans="1:6" s="9" customFormat="1" x14ac:dyDescent="0.25">
      <c r="A255" s="14">
        <v>223</v>
      </c>
      <c r="B255" s="19" t="s">
        <v>241</v>
      </c>
      <c r="C255" s="12">
        <v>4836.4484848484854</v>
      </c>
      <c r="D255" s="13">
        <v>3869.1587878787882</v>
      </c>
      <c r="E255" s="58">
        <f t="shared" si="5"/>
        <v>967.28969696969716</v>
      </c>
      <c r="F255" s="45"/>
    </row>
    <row r="256" spans="1:6" s="9" customFormat="1" x14ac:dyDescent="0.25">
      <c r="A256" s="14">
        <v>224</v>
      </c>
      <c r="B256" s="19" t="s">
        <v>242</v>
      </c>
      <c r="C256" s="12">
        <v>424480</v>
      </c>
      <c r="D256" s="13">
        <v>339584</v>
      </c>
      <c r="E256" s="58">
        <f t="shared" si="5"/>
        <v>84896</v>
      </c>
      <c r="F256" s="45"/>
    </row>
    <row r="257" spans="1:6" s="9" customFormat="1" x14ac:dyDescent="0.25">
      <c r="A257" s="14">
        <v>225</v>
      </c>
      <c r="B257" s="19" t="s">
        <v>243</v>
      </c>
      <c r="C257" s="12">
        <v>75402.600000000006</v>
      </c>
      <c r="D257" s="13">
        <v>60322.080000000002</v>
      </c>
      <c r="E257" s="58">
        <f t="shared" si="5"/>
        <v>15080.520000000004</v>
      </c>
      <c r="F257" s="45"/>
    </row>
    <row r="258" spans="1:6" s="9" customFormat="1" x14ac:dyDescent="0.25">
      <c r="A258" s="14">
        <v>226</v>
      </c>
      <c r="B258" s="19" t="s">
        <v>244</v>
      </c>
      <c r="C258" s="12">
        <v>99134</v>
      </c>
      <c r="D258" s="13">
        <v>79307.199999999997</v>
      </c>
      <c r="E258" s="58">
        <f t="shared" si="5"/>
        <v>19826.800000000003</v>
      </c>
      <c r="F258" s="45"/>
    </row>
    <row r="259" spans="1:6" s="9" customFormat="1" x14ac:dyDescent="0.25">
      <c r="A259" s="14">
        <v>227</v>
      </c>
      <c r="B259" s="19" t="s">
        <v>245</v>
      </c>
      <c r="C259" s="12">
        <v>186599</v>
      </c>
      <c r="D259" s="13">
        <v>149279.20000000001</v>
      </c>
      <c r="E259" s="58">
        <f t="shared" si="5"/>
        <v>37319.799999999988</v>
      </c>
      <c r="F259" s="45"/>
    </row>
    <row r="260" spans="1:6" s="9" customFormat="1" x14ac:dyDescent="0.25">
      <c r="A260" s="14">
        <v>228</v>
      </c>
      <c r="B260" s="20" t="s">
        <v>246</v>
      </c>
      <c r="C260" s="12">
        <v>207071.66666666666</v>
      </c>
      <c r="D260" s="13">
        <v>165657.33333333331</v>
      </c>
      <c r="E260" s="58">
        <f t="shared" si="5"/>
        <v>41414.333333333343</v>
      </c>
      <c r="F260" s="45"/>
    </row>
    <row r="261" spans="1:6" s="9" customFormat="1" x14ac:dyDescent="0.25">
      <c r="A261" s="143" t="s">
        <v>247</v>
      </c>
      <c r="B261" s="143"/>
      <c r="C261" s="143"/>
      <c r="D261" s="143"/>
      <c r="E261" s="59">
        <f>SUM(D262:D283)</f>
        <v>24747885.124242421</v>
      </c>
      <c r="F261" s="49"/>
    </row>
    <row r="262" spans="1:6" s="9" customFormat="1" x14ac:dyDescent="0.25">
      <c r="A262" s="10">
        <v>229</v>
      </c>
      <c r="B262" s="30" t="s">
        <v>248</v>
      </c>
      <c r="C262" s="12">
        <v>831737.87878787878</v>
      </c>
      <c r="D262" s="13">
        <v>790150.98484848486</v>
      </c>
      <c r="E262" s="58">
        <f t="shared" si="5"/>
        <v>41586.893939393922</v>
      </c>
      <c r="F262" s="45"/>
    </row>
    <row r="263" spans="1:6" s="9" customFormat="1" x14ac:dyDescent="0.25">
      <c r="A263" s="10">
        <v>230</v>
      </c>
      <c r="B263" s="30" t="s">
        <v>249</v>
      </c>
      <c r="C263" s="12">
        <v>1771837.8787878789</v>
      </c>
      <c r="D263" s="13">
        <v>1683245.9848484849</v>
      </c>
      <c r="E263" s="58">
        <f t="shared" si="5"/>
        <v>88591.893939394038</v>
      </c>
      <c r="F263" s="45"/>
    </row>
    <row r="264" spans="1:6" s="9" customFormat="1" x14ac:dyDescent="0.25">
      <c r="A264" s="10">
        <v>231</v>
      </c>
      <c r="B264" s="30" t="s">
        <v>250</v>
      </c>
      <c r="C264" s="12">
        <v>692435.75757575757</v>
      </c>
      <c r="D264" s="13">
        <v>657813.96969696973</v>
      </c>
      <c r="E264" s="58">
        <f t="shared" si="5"/>
        <v>34621.787878787844</v>
      </c>
      <c r="F264" s="45"/>
    </row>
    <row r="265" spans="1:6" s="9" customFormat="1" x14ac:dyDescent="0.25">
      <c r="A265" s="10">
        <v>232</v>
      </c>
      <c r="B265" s="30" t="s">
        <v>251</v>
      </c>
      <c r="C265" s="12">
        <v>1191622.7272727273</v>
      </c>
      <c r="D265" s="13">
        <v>1132041.5909090908</v>
      </c>
      <c r="E265" s="58">
        <f t="shared" si="5"/>
        <v>59581.136363636469</v>
      </c>
      <c r="F265" s="45"/>
    </row>
    <row r="266" spans="1:6" s="9" customFormat="1" x14ac:dyDescent="0.25">
      <c r="A266" s="10">
        <v>233</v>
      </c>
      <c r="B266" s="30" t="s">
        <v>252</v>
      </c>
      <c r="C266" s="12">
        <v>983372.72727272718</v>
      </c>
      <c r="D266" s="13">
        <v>934204.09090909082</v>
      </c>
      <c r="E266" s="58">
        <f t="shared" si="5"/>
        <v>49168.636363636353</v>
      </c>
      <c r="F266" s="45"/>
    </row>
    <row r="267" spans="1:6" s="9" customFormat="1" x14ac:dyDescent="0.25">
      <c r="A267" s="10">
        <v>234</v>
      </c>
      <c r="B267" s="30" t="s">
        <v>253</v>
      </c>
      <c r="C267" s="12">
        <v>1198510.303030303</v>
      </c>
      <c r="D267" s="13">
        <v>1138584.7878787878</v>
      </c>
      <c r="E267" s="58">
        <f t="shared" si="5"/>
        <v>59925.515151515137</v>
      </c>
      <c r="F267" s="45"/>
    </row>
    <row r="268" spans="1:6" s="9" customFormat="1" x14ac:dyDescent="0.25">
      <c r="A268" s="10">
        <v>235</v>
      </c>
      <c r="B268" s="30" t="s">
        <v>254</v>
      </c>
      <c r="C268" s="12">
        <v>1970279.3939393938</v>
      </c>
      <c r="D268" s="13">
        <v>1871765.4242424241</v>
      </c>
      <c r="E268" s="58">
        <f t="shared" si="5"/>
        <v>98513.969696969725</v>
      </c>
      <c r="F268" s="45"/>
    </row>
    <row r="269" spans="1:6" s="9" customFormat="1" x14ac:dyDescent="0.25">
      <c r="A269" s="10">
        <v>236</v>
      </c>
      <c r="B269" s="29" t="s">
        <v>255</v>
      </c>
      <c r="C269" s="12">
        <v>1296018.1818181816</v>
      </c>
      <c r="D269" s="13">
        <v>1231217.2727272725</v>
      </c>
      <c r="E269" s="58">
        <f t="shared" si="5"/>
        <v>64800.909090909176</v>
      </c>
      <c r="F269" s="45"/>
    </row>
    <row r="270" spans="1:6" s="9" customFormat="1" x14ac:dyDescent="0.25">
      <c r="A270" s="10">
        <v>237</v>
      </c>
      <c r="B270" s="29" t="s">
        <v>256</v>
      </c>
      <c r="C270" s="12">
        <v>1194507.5757575757</v>
      </c>
      <c r="D270" s="13">
        <v>1134782.1969696968</v>
      </c>
      <c r="E270" s="58">
        <f t="shared" si="5"/>
        <v>59725.378787878901</v>
      </c>
      <c r="F270" s="45"/>
    </row>
    <row r="271" spans="1:6" s="9" customFormat="1" x14ac:dyDescent="0.25">
      <c r="A271" s="10">
        <v>238</v>
      </c>
      <c r="B271" s="29" t="s">
        <v>257</v>
      </c>
      <c r="C271" s="12">
        <v>1058919.696969697</v>
      </c>
      <c r="D271" s="13">
        <v>1005973.7121212122</v>
      </c>
      <c r="E271" s="58">
        <f t="shared" si="5"/>
        <v>52945.984848484863</v>
      </c>
      <c r="F271" s="45"/>
    </row>
    <row r="272" spans="1:6" s="9" customFormat="1" x14ac:dyDescent="0.25">
      <c r="A272" s="10">
        <v>239</v>
      </c>
      <c r="B272" s="29" t="s">
        <v>258</v>
      </c>
      <c r="C272" s="12">
        <v>909160</v>
      </c>
      <c r="D272" s="13">
        <v>863702</v>
      </c>
      <c r="E272" s="58">
        <f t="shared" si="5"/>
        <v>45458</v>
      </c>
      <c r="F272" s="45"/>
    </row>
    <row r="273" spans="1:6" s="9" customFormat="1" x14ac:dyDescent="0.25">
      <c r="A273" s="10">
        <v>240</v>
      </c>
      <c r="B273" s="29" t="s">
        <v>259</v>
      </c>
      <c r="C273" s="12">
        <v>813743.63636363635</v>
      </c>
      <c r="D273" s="13">
        <v>773056.45454545459</v>
      </c>
      <c r="E273" s="58">
        <f t="shared" si="5"/>
        <v>40687.181818181765</v>
      </c>
      <c r="F273" s="45"/>
    </row>
    <row r="274" spans="1:6" s="9" customFormat="1" x14ac:dyDescent="0.25">
      <c r="A274" s="10">
        <v>241</v>
      </c>
      <c r="B274" s="30" t="s">
        <v>260</v>
      </c>
      <c r="C274" s="12">
        <v>717786.36363636365</v>
      </c>
      <c r="D274" s="13">
        <v>681897.04545454541</v>
      </c>
      <c r="E274" s="58">
        <f t="shared" si="5"/>
        <v>35889.318181818235</v>
      </c>
      <c r="F274" s="45"/>
    </row>
    <row r="275" spans="1:6" s="9" customFormat="1" x14ac:dyDescent="0.25">
      <c r="A275" s="10">
        <v>242</v>
      </c>
      <c r="B275" s="29" t="s">
        <v>261</v>
      </c>
      <c r="C275" s="12">
        <v>383216.06060606055</v>
      </c>
      <c r="D275" s="13">
        <v>364055.25757575751</v>
      </c>
      <c r="E275" s="58">
        <f t="shared" si="5"/>
        <v>19160.803030303039</v>
      </c>
      <c r="F275" s="45"/>
    </row>
    <row r="276" spans="1:6" s="9" customFormat="1" x14ac:dyDescent="0.25">
      <c r="A276" s="10">
        <v>243</v>
      </c>
      <c r="B276" s="30" t="s">
        <v>262</v>
      </c>
      <c r="C276" s="12">
        <v>2407406.0606060605</v>
      </c>
      <c r="D276" s="13">
        <v>2287035.7575757573</v>
      </c>
      <c r="E276" s="58">
        <f t="shared" si="5"/>
        <v>120370.30303030321</v>
      </c>
      <c r="F276" s="45"/>
    </row>
    <row r="277" spans="1:6" s="9" customFormat="1" x14ac:dyDescent="0.25">
      <c r="A277" s="10">
        <v>244</v>
      </c>
      <c r="B277" s="30" t="s">
        <v>263</v>
      </c>
      <c r="C277" s="12">
        <v>2244267.8787878789</v>
      </c>
      <c r="D277" s="13">
        <v>2132054.4848484849</v>
      </c>
      <c r="E277" s="58">
        <f t="shared" si="5"/>
        <v>112213.39393939404</v>
      </c>
      <c r="F277" s="45"/>
    </row>
    <row r="278" spans="1:6" s="9" customFormat="1" x14ac:dyDescent="0.25">
      <c r="A278" s="10">
        <v>245</v>
      </c>
      <c r="B278" s="30" t="s">
        <v>264</v>
      </c>
      <c r="C278" s="12">
        <v>1910851.5151515149</v>
      </c>
      <c r="D278" s="13">
        <v>1815308.9393939392</v>
      </c>
      <c r="E278" s="58">
        <f t="shared" si="5"/>
        <v>95542.575757575687</v>
      </c>
      <c r="F278" s="45"/>
    </row>
    <row r="279" spans="1:6" s="9" customFormat="1" x14ac:dyDescent="0.25">
      <c r="A279" s="10">
        <v>246</v>
      </c>
      <c r="B279" s="30" t="s">
        <v>265</v>
      </c>
      <c r="C279" s="12">
        <v>1341310.303030303</v>
      </c>
      <c r="D279" s="13">
        <v>1274244.7878787878</v>
      </c>
      <c r="E279" s="58">
        <f t="shared" si="5"/>
        <v>67065.515151515137</v>
      </c>
      <c r="F279" s="45"/>
    </row>
    <row r="280" spans="1:6" s="9" customFormat="1" x14ac:dyDescent="0.25">
      <c r="A280" s="10">
        <v>247</v>
      </c>
      <c r="B280" s="30" t="s">
        <v>266</v>
      </c>
      <c r="C280" s="12">
        <v>1455261.8181818184</v>
      </c>
      <c r="D280" s="13">
        <v>1382498.7272727275</v>
      </c>
      <c r="E280" s="58">
        <f t="shared" si="5"/>
        <v>72763.090909090824</v>
      </c>
      <c r="F280" s="45"/>
    </row>
    <row r="281" spans="1:6" s="9" customFormat="1" x14ac:dyDescent="0.25">
      <c r="A281" s="10">
        <v>248</v>
      </c>
      <c r="B281" s="30" t="s">
        <v>267</v>
      </c>
      <c r="C281" s="12">
        <v>766107.5757575758</v>
      </c>
      <c r="D281" s="13">
        <v>727802.19696969702</v>
      </c>
      <c r="E281" s="58">
        <f t="shared" si="5"/>
        <v>38305.378787878784</v>
      </c>
      <c r="F281" s="45"/>
    </row>
    <row r="282" spans="1:6" s="9" customFormat="1" x14ac:dyDescent="0.25">
      <c r="A282" s="10">
        <v>249</v>
      </c>
      <c r="B282" s="30" t="s">
        <v>268</v>
      </c>
      <c r="C282" s="12">
        <v>367277.27272727271</v>
      </c>
      <c r="D282" s="13">
        <v>348913.40909090906</v>
      </c>
      <c r="E282" s="58">
        <f t="shared" si="5"/>
        <v>18363.863636363647</v>
      </c>
      <c r="F282" s="45"/>
    </row>
    <row r="283" spans="1:6" s="9" customFormat="1" x14ac:dyDescent="0.25">
      <c r="A283" s="10">
        <v>250</v>
      </c>
      <c r="B283" s="30" t="s">
        <v>269</v>
      </c>
      <c r="C283" s="12">
        <v>544774.78787878796</v>
      </c>
      <c r="D283" s="13">
        <v>517536.04848484858</v>
      </c>
      <c r="E283" s="58">
        <f t="shared" si="5"/>
        <v>27238.739393939381</v>
      </c>
      <c r="F283" s="45"/>
    </row>
    <row r="284" spans="1:6" s="9" customFormat="1" x14ac:dyDescent="0.25">
      <c r="A284" s="143" t="s">
        <v>270</v>
      </c>
      <c r="B284" s="143"/>
      <c r="C284" s="143"/>
      <c r="D284" s="143"/>
      <c r="E284" s="59">
        <f>SUM(D285:D295)</f>
        <v>38238666.666666664</v>
      </c>
      <c r="F284" s="49"/>
    </row>
    <row r="285" spans="1:6" s="9" customFormat="1" ht="33" x14ac:dyDescent="0.25">
      <c r="A285" s="10">
        <v>251</v>
      </c>
      <c r="B285" s="30" t="s">
        <v>271</v>
      </c>
      <c r="C285" s="12">
        <v>5627618.1818181826</v>
      </c>
      <c r="D285" s="13">
        <v>4502094.5454545459</v>
      </c>
      <c r="E285" s="58">
        <f t="shared" si="5"/>
        <v>1125523.6363636367</v>
      </c>
      <c r="F285" s="45"/>
    </row>
    <row r="286" spans="1:6" s="9" customFormat="1" ht="33" x14ac:dyDescent="0.25">
      <c r="A286" s="10">
        <v>252</v>
      </c>
      <c r="B286" s="30" t="s">
        <v>272</v>
      </c>
      <c r="C286" s="12">
        <v>7130624.2424242422</v>
      </c>
      <c r="D286" s="13">
        <v>5704499.3939393936</v>
      </c>
      <c r="E286" s="58">
        <f t="shared" si="5"/>
        <v>1426124.8484848486</v>
      </c>
      <c r="F286" s="45"/>
    </row>
    <row r="287" spans="1:6" s="9" customFormat="1" x14ac:dyDescent="0.25">
      <c r="A287" s="10">
        <v>253</v>
      </c>
      <c r="B287" s="30" t="s">
        <v>273</v>
      </c>
      <c r="C287" s="12">
        <v>2367378.7878787876</v>
      </c>
      <c r="D287" s="13">
        <v>1893903.03030303</v>
      </c>
      <c r="E287" s="58">
        <f t="shared" si="5"/>
        <v>473475.75757575757</v>
      </c>
      <c r="F287" s="45"/>
    </row>
    <row r="288" spans="1:6" s="9" customFormat="1" x14ac:dyDescent="0.25">
      <c r="A288" s="10">
        <v>254</v>
      </c>
      <c r="B288" s="30" t="s">
        <v>274</v>
      </c>
      <c r="C288" s="12">
        <v>2367378.7878787876</v>
      </c>
      <c r="D288" s="13">
        <v>1893903.03030303</v>
      </c>
      <c r="E288" s="58">
        <f t="shared" si="5"/>
        <v>473475.75757575757</v>
      </c>
      <c r="F288" s="45"/>
    </row>
    <row r="289" spans="1:6" s="9" customFormat="1" x14ac:dyDescent="0.25">
      <c r="A289" s="10">
        <v>255</v>
      </c>
      <c r="B289" s="30" t="s">
        <v>275</v>
      </c>
      <c r="C289" s="12">
        <v>3243651.5151515151</v>
      </c>
      <c r="D289" s="13">
        <v>2594921.2121212119</v>
      </c>
      <c r="E289" s="58">
        <f t="shared" si="5"/>
        <v>648730.30303030321</v>
      </c>
      <c r="F289" s="45"/>
    </row>
    <row r="290" spans="1:6" s="9" customFormat="1" x14ac:dyDescent="0.25">
      <c r="A290" s="10">
        <v>256</v>
      </c>
      <c r="B290" s="30" t="s">
        <v>276</v>
      </c>
      <c r="C290" s="12">
        <v>2764045.4545454546</v>
      </c>
      <c r="D290" s="13">
        <v>2211236.3636363638</v>
      </c>
      <c r="E290" s="58">
        <f t="shared" si="5"/>
        <v>552809.09090909082</v>
      </c>
      <c r="F290" s="45"/>
    </row>
    <row r="291" spans="1:6" s="9" customFormat="1" x14ac:dyDescent="0.25">
      <c r="A291" s="10">
        <v>257</v>
      </c>
      <c r="B291" s="30" t="s">
        <v>277</v>
      </c>
      <c r="C291" s="12">
        <v>2673893.9393939395</v>
      </c>
      <c r="D291" s="13">
        <v>2139115.1515151514</v>
      </c>
      <c r="E291" s="58">
        <f t="shared" si="5"/>
        <v>534778.78787878808</v>
      </c>
      <c r="F291" s="45"/>
    </row>
    <row r="292" spans="1:6" s="9" customFormat="1" x14ac:dyDescent="0.25">
      <c r="A292" s="10">
        <v>258</v>
      </c>
      <c r="B292" s="30" t="s">
        <v>278</v>
      </c>
      <c r="C292" s="12">
        <v>4109106.0606060605</v>
      </c>
      <c r="D292" s="13">
        <v>3287284.8484848486</v>
      </c>
      <c r="E292" s="58">
        <f t="shared" si="5"/>
        <v>821821.21212121192</v>
      </c>
      <c r="F292" s="45"/>
    </row>
    <row r="293" spans="1:6" s="9" customFormat="1" x14ac:dyDescent="0.25">
      <c r="A293" s="10">
        <v>259</v>
      </c>
      <c r="B293" s="30" t="s">
        <v>279</v>
      </c>
      <c r="C293" s="12">
        <v>5266651.5151515147</v>
      </c>
      <c r="D293" s="13">
        <v>4213321.2121212119</v>
      </c>
      <c r="E293" s="58">
        <f t="shared" si="5"/>
        <v>1053330.3030303027</v>
      </c>
      <c r="F293" s="45"/>
    </row>
    <row r="294" spans="1:6" s="9" customFormat="1" x14ac:dyDescent="0.25">
      <c r="A294" s="10">
        <v>260</v>
      </c>
      <c r="B294" s="30" t="s">
        <v>280</v>
      </c>
      <c r="C294" s="12">
        <v>6142924.2424242422</v>
      </c>
      <c r="D294" s="13">
        <v>4914339.3939393936</v>
      </c>
      <c r="E294" s="58">
        <f t="shared" si="5"/>
        <v>1228584.8484848486</v>
      </c>
      <c r="F294" s="45"/>
    </row>
    <row r="295" spans="1:6" s="9" customFormat="1" x14ac:dyDescent="0.25">
      <c r="A295" s="10">
        <v>261</v>
      </c>
      <c r="B295" s="30" t="s">
        <v>281</v>
      </c>
      <c r="C295" s="12">
        <v>6105060.6060606064</v>
      </c>
      <c r="D295" s="13">
        <v>4884048.4848484853</v>
      </c>
      <c r="E295" s="58">
        <f t="shared" si="5"/>
        <v>1221012.1212121211</v>
      </c>
      <c r="F295" s="45"/>
    </row>
    <row r="296" spans="1:6" s="9" customFormat="1" x14ac:dyDescent="0.25">
      <c r="A296" s="137" t="s">
        <v>282</v>
      </c>
      <c r="B296" s="137"/>
      <c r="C296" s="137"/>
      <c r="D296" s="21">
        <f>SUM(D174:D295)</f>
        <v>103885325.06969696</v>
      </c>
      <c r="E296" s="60">
        <f>+E173+E192+E224+E261+E284</f>
        <v>103885325.06969696</v>
      </c>
      <c r="F296" s="50"/>
    </row>
    <row r="297" spans="1:6" s="9" customFormat="1" x14ac:dyDescent="0.25">
      <c r="A297" s="24"/>
      <c r="B297" s="32"/>
      <c r="C297" s="26"/>
      <c r="D297" s="27"/>
      <c r="E297" s="62"/>
      <c r="F297" s="27"/>
    </row>
    <row r="298" spans="1:6" s="9" customFormat="1" x14ac:dyDescent="0.25">
      <c r="A298" s="24"/>
      <c r="B298" s="32"/>
      <c r="C298" s="26"/>
      <c r="D298" s="27"/>
      <c r="E298" s="62"/>
      <c r="F298" s="27"/>
    </row>
    <row r="299" spans="1:6" x14ac:dyDescent="0.25">
      <c r="A299" s="33"/>
      <c r="B299" s="34"/>
      <c r="C299" s="35"/>
    </row>
    <row r="300" spans="1:6" x14ac:dyDescent="0.25">
      <c r="A300" s="33"/>
      <c r="B300" s="34"/>
      <c r="C300" s="35"/>
    </row>
    <row r="301" spans="1:6" x14ac:dyDescent="0.25">
      <c r="A301" s="33"/>
      <c r="B301" s="34"/>
      <c r="C301" s="35"/>
    </row>
    <row r="302" spans="1:6" x14ac:dyDescent="0.25">
      <c r="A302" s="33"/>
      <c r="B302" s="34"/>
      <c r="C302" s="35"/>
    </row>
    <row r="303" spans="1:6" x14ac:dyDescent="0.25">
      <c r="A303" s="33"/>
      <c r="B303" s="34"/>
      <c r="C303" s="35"/>
    </row>
    <row r="304" spans="1:6" s="4" customFormat="1" x14ac:dyDescent="0.25">
      <c r="A304" s="33"/>
      <c r="B304" s="34"/>
      <c r="C304" s="35"/>
      <c r="E304" s="51"/>
      <c r="F304" s="42"/>
    </row>
    <row r="305" spans="1:6" s="4" customFormat="1" x14ac:dyDescent="0.25">
      <c r="A305" s="33"/>
      <c r="B305" s="34"/>
      <c r="C305" s="35"/>
      <c r="E305" s="51"/>
      <c r="F305" s="42"/>
    </row>
    <row r="306" spans="1:6" s="4" customFormat="1" x14ac:dyDescent="0.25">
      <c r="A306" s="33"/>
      <c r="B306" s="34"/>
      <c r="C306" s="35"/>
      <c r="E306" s="51"/>
      <c r="F306" s="42"/>
    </row>
    <row r="307" spans="1:6" s="4" customFormat="1" x14ac:dyDescent="0.25">
      <c r="A307" s="33"/>
      <c r="B307" s="34"/>
      <c r="C307" s="35"/>
      <c r="E307" s="51"/>
      <c r="F307" s="42"/>
    </row>
    <row r="308" spans="1:6" s="4" customFormat="1" x14ac:dyDescent="0.25">
      <c r="A308" s="33"/>
      <c r="B308" s="34"/>
      <c r="C308" s="35"/>
      <c r="E308" s="51"/>
      <c r="F308" s="42"/>
    </row>
    <row r="309" spans="1:6" s="4" customFormat="1" x14ac:dyDescent="0.25">
      <c r="A309" s="33"/>
      <c r="B309" s="34"/>
      <c r="C309" s="35"/>
      <c r="E309" s="51"/>
      <c r="F309" s="42"/>
    </row>
    <row r="310" spans="1:6" s="4" customFormat="1" x14ac:dyDescent="0.25">
      <c r="A310" s="33"/>
      <c r="B310" s="34"/>
      <c r="C310" s="35"/>
      <c r="E310" s="51"/>
      <c r="F310" s="42"/>
    </row>
    <row r="311" spans="1:6" s="4" customFormat="1" x14ac:dyDescent="0.25">
      <c r="A311" s="33"/>
      <c r="B311" s="34"/>
      <c r="C311" s="35"/>
      <c r="E311" s="51"/>
      <c r="F311" s="42"/>
    </row>
    <row r="312" spans="1:6" s="4" customFormat="1" x14ac:dyDescent="0.25">
      <c r="A312" s="33"/>
      <c r="B312" s="34"/>
      <c r="C312" s="35"/>
      <c r="E312" s="51"/>
      <c r="F312" s="42"/>
    </row>
    <row r="313" spans="1:6" s="4" customFormat="1" x14ac:dyDescent="0.25">
      <c r="A313" s="33"/>
      <c r="B313" s="34"/>
      <c r="C313" s="35"/>
      <c r="E313" s="51"/>
      <c r="F313" s="42"/>
    </row>
    <row r="314" spans="1:6" s="4" customFormat="1" x14ac:dyDescent="0.25">
      <c r="A314" s="33"/>
      <c r="B314" s="34"/>
      <c r="C314" s="35"/>
      <c r="E314" s="51"/>
      <c r="F314" s="42"/>
    </row>
    <row r="315" spans="1:6" s="4" customFormat="1" x14ac:dyDescent="0.25">
      <c r="A315" s="33"/>
      <c r="B315" s="34"/>
      <c r="C315" s="35"/>
      <c r="E315" s="51"/>
      <c r="F315" s="42"/>
    </row>
    <row r="316" spans="1:6" s="4" customFormat="1" x14ac:dyDescent="0.25">
      <c r="A316" s="33"/>
      <c r="B316" s="34"/>
      <c r="C316" s="35"/>
      <c r="E316" s="51"/>
      <c r="F316" s="42"/>
    </row>
    <row r="317" spans="1:6" s="4" customFormat="1" x14ac:dyDescent="0.25">
      <c r="A317" s="33"/>
      <c r="B317" s="34"/>
      <c r="C317" s="35"/>
      <c r="E317" s="51"/>
      <c r="F317" s="42"/>
    </row>
    <row r="318" spans="1:6" s="4" customFormat="1" x14ac:dyDescent="0.25">
      <c r="A318" s="33"/>
      <c r="B318" s="34"/>
      <c r="C318" s="35"/>
      <c r="E318" s="51"/>
      <c r="F318" s="42"/>
    </row>
    <row r="319" spans="1:6" s="4" customFormat="1" x14ac:dyDescent="0.25">
      <c r="A319" s="33"/>
      <c r="B319" s="34"/>
      <c r="C319" s="35"/>
      <c r="E319" s="51"/>
      <c r="F319" s="42"/>
    </row>
    <row r="320" spans="1:6" s="4" customFormat="1" x14ac:dyDescent="0.25">
      <c r="A320" s="33"/>
      <c r="B320" s="34"/>
      <c r="C320" s="35"/>
      <c r="E320" s="51"/>
      <c r="F320" s="42"/>
    </row>
    <row r="321" spans="1:6" s="4" customFormat="1" x14ac:dyDescent="0.25">
      <c r="A321" s="33"/>
      <c r="B321" s="34"/>
      <c r="C321" s="35"/>
      <c r="E321" s="51"/>
      <c r="F321" s="42"/>
    </row>
    <row r="322" spans="1:6" s="4" customFormat="1" x14ac:dyDescent="0.25">
      <c r="A322" s="33"/>
      <c r="B322" s="34"/>
      <c r="C322" s="35"/>
      <c r="E322" s="51"/>
      <c r="F322" s="42"/>
    </row>
    <row r="323" spans="1:6" s="4" customFormat="1" x14ac:dyDescent="0.25">
      <c r="A323" s="33"/>
      <c r="B323" s="34"/>
      <c r="C323" s="35"/>
      <c r="E323" s="51"/>
      <c r="F323" s="42"/>
    </row>
    <row r="324" spans="1:6" s="4" customFormat="1" x14ac:dyDescent="0.25">
      <c r="A324" s="33"/>
      <c r="B324" s="34"/>
      <c r="C324" s="35"/>
      <c r="E324" s="51"/>
      <c r="F324" s="42"/>
    </row>
    <row r="325" spans="1:6" s="4" customFormat="1" x14ac:dyDescent="0.25">
      <c r="A325" s="33"/>
      <c r="B325" s="34"/>
      <c r="C325" s="35"/>
      <c r="E325" s="51"/>
      <c r="F325" s="42"/>
    </row>
    <row r="326" spans="1:6" s="4" customFormat="1" x14ac:dyDescent="0.25">
      <c r="A326" s="33"/>
      <c r="B326" s="34"/>
      <c r="C326" s="35"/>
      <c r="E326" s="51"/>
      <c r="F326" s="42"/>
    </row>
    <row r="327" spans="1:6" s="4" customFormat="1" x14ac:dyDescent="0.25">
      <c r="A327" s="33"/>
      <c r="B327" s="34"/>
      <c r="C327" s="35"/>
      <c r="E327" s="51"/>
      <c r="F327" s="42"/>
    </row>
    <row r="328" spans="1:6" s="4" customFormat="1" x14ac:dyDescent="0.25">
      <c r="A328" s="33"/>
      <c r="B328" s="34"/>
      <c r="C328" s="35"/>
      <c r="E328" s="51"/>
      <c r="F328" s="42"/>
    </row>
    <row r="329" spans="1:6" s="4" customFormat="1" x14ac:dyDescent="0.25">
      <c r="A329" s="33"/>
      <c r="B329" s="34"/>
      <c r="C329" s="35"/>
      <c r="E329" s="51"/>
      <c r="F329" s="42"/>
    </row>
    <row r="330" spans="1:6" s="4" customFormat="1" x14ac:dyDescent="0.25">
      <c r="A330" s="33"/>
      <c r="B330" s="34"/>
      <c r="C330" s="35"/>
      <c r="E330" s="51"/>
      <c r="F330" s="42"/>
    </row>
    <row r="331" spans="1:6" s="4" customFormat="1" x14ac:dyDescent="0.25">
      <c r="A331" s="33"/>
      <c r="B331" s="34"/>
      <c r="C331" s="35"/>
      <c r="E331" s="51"/>
      <c r="F331" s="42"/>
    </row>
    <row r="332" spans="1:6" s="4" customFormat="1" x14ac:dyDescent="0.25">
      <c r="A332" s="33"/>
      <c r="B332" s="34"/>
      <c r="C332" s="35"/>
      <c r="E332" s="51"/>
      <c r="F332" s="42"/>
    </row>
    <row r="333" spans="1:6" s="4" customFormat="1" x14ac:dyDescent="0.25">
      <c r="A333" s="33"/>
      <c r="B333" s="34"/>
      <c r="C333" s="35"/>
      <c r="E333" s="51"/>
      <c r="F333" s="42"/>
    </row>
    <row r="334" spans="1:6" s="4" customFormat="1" x14ac:dyDescent="0.25">
      <c r="A334" s="33"/>
      <c r="B334" s="34"/>
      <c r="C334" s="35"/>
      <c r="E334" s="51"/>
      <c r="F334" s="42"/>
    </row>
    <row r="335" spans="1:6" s="4" customFormat="1" x14ac:dyDescent="0.25">
      <c r="A335" s="33"/>
      <c r="B335" s="34"/>
      <c r="C335" s="35"/>
      <c r="E335" s="51"/>
      <c r="F335" s="42"/>
    </row>
    <row r="336" spans="1:6" s="4" customFormat="1" x14ac:dyDescent="0.25">
      <c r="A336" s="33"/>
      <c r="B336" s="34"/>
      <c r="C336" s="35"/>
      <c r="E336" s="51"/>
      <c r="F336" s="42"/>
    </row>
    <row r="337" spans="1:6" s="4" customFormat="1" x14ac:dyDescent="0.25">
      <c r="A337" s="33"/>
      <c r="B337" s="34"/>
      <c r="C337" s="35"/>
      <c r="E337" s="51"/>
      <c r="F337" s="42"/>
    </row>
    <row r="338" spans="1:6" s="4" customFormat="1" x14ac:dyDescent="0.25">
      <c r="A338" s="33"/>
      <c r="B338" s="34"/>
      <c r="C338" s="35"/>
      <c r="E338" s="51"/>
      <c r="F338" s="42"/>
    </row>
    <row r="339" spans="1:6" s="4" customFormat="1" x14ac:dyDescent="0.25">
      <c r="A339" s="33"/>
      <c r="B339" s="34"/>
      <c r="C339" s="35"/>
      <c r="E339" s="51"/>
      <c r="F339" s="42"/>
    </row>
    <row r="340" spans="1:6" s="4" customFormat="1" x14ac:dyDescent="0.25">
      <c r="A340" s="33"/>
      <c r="B340" s="34"/>
      <c r="C340" s="35"/>
      <c r="E340" s="51"/>
      <c r="F340" s="42"/>
    </row>
    <row r="341" spans="1:6" s="4" customFormat="1" x14ac:dyDescent="0.25">
      <c r="A341" s="33"/>
      <c r="B341" s="34"/>
      <c r="C341" s="35"/>
      <c r="E341" s="51"/>
      <c r="F341" s="42"/>
    </row>
    <row r="342" spans="1:6" s="4" customFormat="1" x14ac:dyDescent="0.25">
      <c r="A342" s="33"/>
      <c r="B342" s="34"/>
      <c r="C342" s="35"/>
      <c r="E342" s="51"/>
      <c r="F342" s="42"/>
    </row>
    <row r="343" spans="1:6" s="4" customFormat="1" x14ac:dyDescent="0.25">
      <c r="A343" s="33"/>
      <c r="B343" s="34"/>
      <c r="C343" s="35"/>
      <c r="E343" s="51"/>
      <c r="F343" s="42"/>
    </row>
    <row r="344" spans="1:6" s="4" customFormat="1" x14ac:dyDescent="0.25">
      <c r="A344" s="33"/>
      <c r="B344" s="34"/>
      <c r="C344" s="35"/>
      <c r="E344" s="51"/>
      <c r="F344" s="42"/>
    </row>
    <row r="345" spans="1:6" s="4" customFormat="1" x14ac:dyDescent="0.25">
      <c r="A345" s="33"/>
      <c r="B345" s="34"/>
      <c r="C345" s="35"/>
      <c r="E345" s="51"/>
      <c r="F345" s="42"/>
    </row>
    <row r="346" spans="1:6" s="4" customFormat="1" x14ac:dyDescent="0.25">
      <c r="A346" s="33"/>
      <c r="B346" s="34"/>
      <c r="C346" s="35"/>
      <c r="E346" s="51"/>
      <c r="F346" s="42"/>
    </row>
    <row r="347" spans="1:6" s="4" customFormat="1" x14ac:dyDescent="0.25">
      <c r="A347" s="33"/>
      <c r="B347" s="34"/>
      <c r="C347" s="35"/>
      <c r="E347" s="51"/>
      <c r="F347" s="42"/>
    </row>
    <row r="348" spans="1:6" s="4" customFormat="1" x14ac:dyDescent="0.25">
      <c r="A348" s="33"/>
      <c r="B348" s="34"/>
      <c r="C348" s="35"/>
      <c r="E348" s="51"/>
      <c r="F348" s="42"/>
    </row>
    <row r="349" spans="1:6" s="4" customFormat="1" x14ac:dyDescent="0.25">
      <c r="A349" s="33"/>
      <c r="B349" s="34"/>
      <c r="C349" s="35"/>
      <c r="E349" s="51"/>
      <c r="F349" s="42"/>
    </row>
    <row r="350" spans="1:6" s="4" customFormat="1" x14ac:dyDescent="0.25">
      <c r="A350" s="33"/>
      <c r="B350" s="34"/>
      <c r="C350" s="35"/>
      <c r="E350" s="51"/>
      <c r="F350" s="42"/>
    </row>
    <row r="351" spans="1:6" s="4" customFormat="1" x14ac:dyDescent="0.25">
      <c r="A351" s="33"/>
      <c r="B351" s="34"/>
      <c r="C351" s="35"/>
      <c r="E351" s="51"/>
      <c r="F351" s="42"/>
    </row>
    <row r="352" spans="1:6" s="4" customFormat="1" x14ac:dyDescent="0.25">
      <c r="A352" s="33"/>
      <c r="B352" s="34"/>
      <c r="C352" s="35"/>
      <c r="E352" s="51"/>
      <c r="F352" s="42"/>
    </row>
    <row r="353" spans="1:6" s="4" customFormat="1" x14ac:dyDescent="0.25">
      <c r="A353" s="33"/>
      <c r="B353" s="34"/>
      <c r="C353" s="35"/>
      <c r="E353" s="51"/>
      <c r="F353" s="42"/>
    </row>
    <row r="354" spans="1:6" s="4" customFormat="1" x14ac:dyDescent="0.25">
      <c r="A354" s="33"/>
      <c r="B354" s="34"/>
      <c r="C354" s="35"/>
      <c r="E354" s="51"/>
      <c r="F354" s="42"/>
    </row>
    <row r="355" spans="1:6" s="4" customFormat="1" x14ac:dyDescent="0.25">
      <c r="A355" s="33"/>
      <c r="B355" s="34"/>
      <c r="C355" s="35"/>
      <c r="E355" s="51"/>
      <c r="F355" s="42"/>
    </row>
    <row r="356" spans="1:6" s="4" customFormat="1" x14ac:dyDescent="0.25">
      <c r="A356" s="33"/>
      <c r="B356" s="34"/>
      <c r="C356" s="35"/>
      <c r="E356" s="51"/>
      <c r="F356" s="42"/>
    </row>
    <row r="357" spans="1:6" s="4" customFormat="1" x14ac:dyDescent="0.25">
      <c r="A357" s="33"/>
      <c r="B357" s="34"/>
      <c r="C357" s="35"/>
      <c r="E357" s="51"/>
      <c r="F357" s="42"/>
    </row>
    <row r="358" spans="1:6" s="4" customFormat="1" x14ac:dyDescent="0.25">
      <c r="A358" s="33"/>
      <c r="B358" s="34"/>
      <c r="C358" s="35"/>
      <c r="E358" s="51"/>
      <c r="F358" s="42"/>
    </row>
    <row r="359" spans="1:6" s="4" customFormat="1" x14ac:dyDescent="0.25">
      <c r="A359" s="33"/>
      <c r="B359" s="34"/>
      <c r="C359" s="35"/>
      <c r="E359" s="51"/>
      <c r="F359" s="42"/>
    </row>
    <row r="360" spans="1:6" s="4" customFormat="1" x14ac:dyDescent="0.25">
      <c r="A360" s="33"/>
      <c r="B360" s="34"/>
      <c r="C360" s="35"/>
      <c r="E360" s="51"/>
      <c r="F360" s="42"/>
    </row>
    <row r="361" spans="1:6" s="4" customFormat="1" x14ac:dyDescent="0.25">
      <c r="A361" s="33"/>
      <c r="B361" s="34"/>
      <c r="C361" s="35"/>
      <c r="E361" s="51"/>
      <c r="F361" s="42"/>
    </row>
    <row r="362" spans="1:6" s="4" customFormat="1" x14ac:dyDescent="0.25">
      <c r="A362" s="33"/>
      <c r="B362" s="34"/>
      <c r="C362" s="35"/>
      <c r="E362" s="51"/>
      <c r="F362" s="42"/>
    </row>
    <row r="363" spans="1:6" s="4" customFormat="1" x14ac:dyDescent="0.25">
      <c r="A363" s="33"/>
      <c r="B363" s="34"/>
      <c r="C363" s="35"/>
      <c r="E363" s="51"/>
      <c r="F363" s="42"/>
    </row>
    <row r="364" spans="1:6" s="4" customFormat="1" x14ac:dyDescent="0.25">
      <c r="A364" s="33"/>
      <c r="B364" s="34"/>
      <c r="C364" s="35"/>
      <c r="E364" s="51"/>
      <c r="F364" s="42"/>
    </row>
    <row r="365" spans="1:6" s="4" customFormat="1" x14ac:dyDescent="0.25">
      <c r="A365" s="33"/>
      <c r="B365" s="34"/>
      <c r="C365" s="35"/>
      <c r="E365" s="51"/>
      <c r="F365" s="42"/>
    </row>
    <row r="366" spans="1:6" s="4" customFormat="1" x14ac:dyDescent="0.25">
      <c r="A366" s="33"/>
      <c r="B366" s="34"/>
      <c r="C366" s="35"/>
      <c r="E366" s="51"/>
      <c r="F366" s="42"/>
    </row>
    <row r="367" spans="1:6" s="4" customFormat="1" x14ac:dyDescent="0.25">
      <c r="A367" s="33"/>
      <c r="B367" s="34"/>
      <c r="C367" s="35"/>
      <c r="E367" s="51"/>
      <c r="F367" s="42"/>
    </row>
    <row r="368" spans="1:6" s="4" customFormat="1" x14ac:dyDescent="0.25">
      <c r="A368" s="33"/>
      <c r="B368" s="34"/>
      <c r="C368" s="35"/>
      <c r="E368" s="51"/>
      <c r="F368" s="42"/>
    </row>
    <row r="369" spans="1:6" s="4" customFormat="1" x14ac:dyDescent="0.25">
      <c r="A369" s="33"/>
      <c r="B369" s="34"/>
      <c r="C369" s="35"/>
      <c r="E369" s="51"/>
      <c r="F369" s="42"/>
    </row>
    <row r="370" spans="1:6" s="4" customFormat="1" x14ac:dyDescent="0.25">
      <c r="A370" s="33"/>
      <c r="B370" s="34"/>
      <c r="C370" s="35"/>
      <c r="E370" s="51"/>
      <c r="F370" s="42"/>
    </row>
    <row r="371" spans="1:6" s="4" customFormat="1" x14ac:dyDescent="0.25">
      <c r="A371" s="33"/>
      <c r="B371" s="34"/>
      <c r="C371" s="35"/>
      <c r="E371" s="51"/>
      <c r="F371" s="42"/>
    </row>
    <row r="372" spans="1:6" s="4" customFormat="1" x14ac:dyDescent="0.25">
      <c r="A372" s="33"/>
      <c r="B372" s="34"/>
      <c r="C372" s="35"/>
      <c r="E372" s="51"/>
      <c r="F372" s="42"/>
    </row>
    <row r="373" spans="1:6" s="4" customFormat="1" x14ac:dyDescent="0.25">
      <c r="A373" s="33"/>
      <c r="B373" s="34"/>
      <c r="C373" s="35"/>
      <c r="E373" s="51"/>
      <c r="F373" s="42"/>
    </row>
    <row r="374" spans="1:6" s="4" customFormat="1" x14ac:dyDescent="0.25">
      <c r="A374" s="33"/>
      <c r="B374" s="34"/>
      <c r="C374" s="35"/>
      <c r="E374" s="51"/>
      <c r="F374" s="42"/>
    </row>
    <row r="375" spans="1:6" s="4" customFormat="1" x14ac:dyDescent="0.25">
      <c r="A375" s="33"/>
      <c r="B375" s="34"/>
      <c r="C375" s="35"/>
      <c r="E375" s="51"/>
      <c r="F375" s="42"/>
    </row>
    <row r="376" spans="1:6" s="4" customFormat="1" x14ac:dyDescent="0.25">
      <c r="A376" s="33"/>
      <c r="B376" s="34"/>
      <c r="C376" s="35"/>
      <c r="E376" s="51"/>
      <c r="F376" s="42"/>
    </row>
    <row r="377" spans="1:6" s="4" customFormat="1" x14ac:dyDescent="0.25">
      <c r="A377" s="33"/>
      <c r="B377" s="34"/>
      <c r="C377" s="35"/>
      <c r="E377" s="51"/>
      <c r="F377" s="42"/>
    </row>
    <row r="378" spans="1:6" s="4" customFormat="1" x14ac:dyDescent="0.25">
      <c r="A378" s="33"/>
      <c r="B378" s="34"/>
      <c r="C378" s="35"/>
      <c r="E378" s="51"/>
      <c r="F378" s="42"/>
    </row>
    <row r="379" spans="1:6" s="4" customFormat="1" x14ac:dyDescent="0.25">
      <c r="A379" s="33"/>
      <c r="B379" s="34"/>
      <c r="C379" s="35"/>
      <c r="E379" s="51"/>
      <c r="F379" s="42"/>
    </row>
    <row r="380" spans="1:6" s="4" customFormat="1" x14ac:dyDescent="0.25">
      <c r="A380" s="33"/>
      <c r="B380" s="34"/>
      <c r="C380" s="35"/>
      <c r="E380" s="51"/>
      <c r="F380" s="42"/>
    </row>
    <row r="381" spans="1:6" s="4" customFormat="1" x14ac:dyDescent="0.25">
      <c r="A381" s="33"/>
      <c r="B381" s="34"/>
      <c r="C381" s="35"/>
      <c r="E381" s="51"/>
      <c r="F381" s="42"/>
    </row>
    <row r="382" spans="1:6" s="4" customFormat="1" x14ac:dyDescent="0.25">
      <c r="A382" s="33"/>
      <c r="B382" s="34"/>
      <c r="C382" s="35"/>
      <c r="E382" s="51"/>
      <c r="F382" s="42"/>
    </row>
    <row r="383" spans="1:6" s="4" customFormat="1" x14ac:dyDescent="0.25">
      <c r="A383" s="33"/>
      <c r="B383" s="34"/>
      <c r="C383" s="35"/>
      <c r="E383" s="51"/>
      <c r="F383" s="42"/>
    </row>
    <row r="384" spans="1:6" s="4" customFormat="1" x14ac:dyDescent="0.25">
      <c r="A384" s="33"/>
      <c r="B384" s="34"/>
      <c r="C384" s="35"/>
      <c r="E384" s="51"/>
      <c r="F384" s="42"/>
    </row>
    <row r="385" spans="1:6" s="4" customFormat="1" x14ac:dyDescent="0.25">
      <c r="A385" s="33"/>
      <c r="B385" s="34"/>
      <c r="C385" s="35"/>
      <c r="E385" s="51"/>
      <c r="F385" s="42"/>
    </row>
    <row r="386" spans="1:6" s="4" customFormat="1" x14ac:dyDescent="0.25">
      <c r="A386" s="33"/>
      <c r="B386" s="34"/>
      <c r="C386" s="35"/>
      <c r="E386" s="51"/>
      <c r="F386" s="42"/>
    </row>
    <row r="387" spans="1:6" s="4" customFormat="1" x14ac:dyDescent="0.25">
      <c r="A387" s="33"/>
      <c r="B387" s="34"/>
      <c r="C387" s="35"/>
      <c r="E387" s="51"/>
      <c r="F387" s="42"/>
    </row>
    <row r="388" spans="1:6" s="4" customFormat="1" x14ac:dyDescent="0.25">
      <c r="A388" s="33"/>
      <c r="B388" s="34"/>
      <c r="C388" s="35"/>
      <c r="E388" s="51"/>
      <c r="F388" s="42"/>
    </row>
    <row r="389" spans="1:6" s="4" customFormat="1" x14ac:dyDescent="0.25">
      <c r="A389" s="33"/>
      <c r="B389" s="34"/>
      <c r="C389" s="35"/>
      <c r="E389" s="51"/>
      <c r="F389" s="42"/>
    </row>
    <row r="390" spans="1:6" s="4" customFormat="1" x14ac:dyDescent="0.25">
      <c r="A390" s="33"/>
      <c r="B390" s="34"/>
      <c r="C390" s="35"/>
      <c r="E390" s="51"/>
      <c r="F390" s="42"/>
    </row>
    <row r="391" spans="1:6" s="4" customFormat="1" x14ac:dyDescent="0.25">
      <c r="A391" s="33"/>
      <c r="B391" s="34"/>
      <c r="C391" s="35"/>
      <c r="E391" s="51"/>
      <c r="F391" s="42"/>
    </row>
    <row r="392" spans="1:6" s="4" customFormat="1" x14ac:dyDescent="0.25">
      <c r="A392" s="33"/>
      <c r="B392" s="34"/>
      <c r="C392" s="35"/>
      <c r="E392" s="51"/>
      <c r="F392" s="42"/>
    </row>
    <row r="393" spans="1:6" s="4" customFormat="1" x14ac:dyDescent="0.25">
      <c r="A393" s="33"/>
      <c r="B393" s="34"/>
      <c r="C393" s="35"/>
      <c r="E393" s="51"/>
      <c r="F393" s="42"/>
    </row>
    <row r="394" spans="1:6" s="4" customFormat="1" x14ac:dyDescent="0.25">
      <c r="A394" s="33"/>
      <c r="B394" s="34"/>
      <c r="C394" s="35"/>
      <c r="E394" s="51"/>
      <c r="F394" s="42"/>
    </row>
    <row r="395" spans="1:6" s="4" customFormat="1" x14ac:dyDescent="0.25">
      <c r="A395" s="33"/>
      <c r="B395" s="34"/>
      <c r="C395" s="35"/>
      <c r="E395" s="51"/>
      <c r="F395" s="42"/>
    </row>
    <row r="396" spans="1:6" s="4" customFormat="1" x14ac:dyDescent="0.25">
      <c r="A396" s="33"/>
      <c r="B396" s="34"/>
      <c r="C396" s="35"/>
      <c r="E396" s="51"/>
      <c r="F396" s="42"/>
    </row>
    <row r="397" spans="1:6" s="4" customFormat="1" x14ac:dyDescent="0.25">
      <c r="A397" s="33"/>
      <c r="B397" s="34"/>
      <c r="C397" s="35"/>
      <c r="E397" s="51"/>
      <c r="F397" s="42"/>
    </row>
    <row r="398" spans="1:6" s="4" customFormat="1" x14ac:dyDescent="0.25">
      <c r="A398" s="33"/>
      <c r="B398" s="34"/>
      <c r="C398" s="35"/>
      <c r="E398" s="51"/>
      <c r="F398" s="42"/>
    </row>
    <row r="399" spans="1:6" s="4" customFormat="1" x14ac:dyDescent="0.25">
      <c r="A399" s="33"/>
      <c r="B399" s="34"/>
      <c r="C399" s="35"/>
      <c r="E399" s="51"/>
      <c r="F399" s="42"/>
    </row>
    <row r="400" spans="1:6" s="4" customFormat="1" x14ac:dyDescent="0.25">
      <c r="A400" s="33"/>
      <c r="B400" s="34"/>
      <c r="C400" s="35"/>
      <c r="E400" s="51"/>
      <c r="F400" s="42"/>
    </row>
    <row r="401" spans="1:6" s="4" customFormat="1" x14ac:dyDescent="0.25">
      <c r="A401" s="33"/>
      <c r="B401" s="34"/>
      <c r="C401" s="35"/>
      <c r="E401" s="51"/>
      <c r="F401" s="42"/>
    </row>
    <row r="402" spans="1:6" s="4" customFormat="1" x14ac:dyDescent="0.25">
      <c r="A402" s="33"/>
      <c r="B402" s="34"/>
      <c r="C402" s="35"/>
      <c r="E402" s="51"/>
      <c r="F402" s="42"/>
    </row>
    <row r="403" spans="1:6" s="4" customFormat="1" x14ac:dyDescent="0.25">
      <c r="A403" s="33"/>
      <c r="B403" s="34"/>
      <c r="C403" s="35"/>
      <c r="E403" s="51"/>
      <c r="F403" s="42"/>
    </row>
    <row r="404" spans="1:6" s="4" customFormat="1" x14ac:dyDescent="0.25">
      <c r="A404" s="33"/>
      <c r="B404" s="34"/>
      <c r="C404" s="35"/>
      <c r="E404" s="51"/>
      <c r="F404" s="42"/>
    </row>
    <row r="405" spans="1:6" s="4" customFormat="1" x14ac:dyDescent="0.25">
      <c r="A405" s="33"/>
      <c r="B405" s="34"/>
      <c r="C405" s="35"/>
      <c r="E405" s="51"/>
      <c r="F405" s="42"/>
    </row>
    <row r="406" spans="1:6" s="4" customFormat="1" x14ac:dyDescent="0.25">
      <c r="A406" s="33"/>
      <c r="B406" s="34"/>
      <c r="C406" s="35"/>
      <c r="E406" s="51"/>
      <c r="F406" s="42"/>
    </row>
    <row r="407" spans="1:6" s="4" customFormat="1" x14ac:dyDescent="0.25">
      <c r="A407" s="33"/>
      <c r="B407" s="34"/>
      <c r="C407" s="35"/>
      <c r="E407" s="51"/>
      <c r="F407" s="42"/>
    </row>
    <row r="408" spans="1:6" s="4" customFormat="1" x14ac:dyDescent="0.25">
      <c r="A408" s="33"/>
      <c r="B408" s="34"/>
      <c r="C408" s="35"/>
      <c r="E408" s="51"/>
      <c r="F408" s="42"/>
    </row>
    <row r="409" spans="1:6" s="4" customFormat="1" x14ac:dyDescent="0.25">
      <c r="A409" s="33"/>
      <c r="B409" s="34"/>
      <c r="C409" s="35"/>
      <c r="E409" s="51"/>
      <c r="F409" s="42"/>
    </row>
    <row r="410" spans="1:6" s="4" customFormat="1" x14ac:dyDescent="0.25">
      <c r="A410" s="33"/>
      <c r="B410" s="34"/>
      <c r="C410" s="35"/>
      <c r="E410" s="51"/>
      <c r="F410" s="42"/>
    </row>
    <row r="411" spans="1:6" s="4" customFormat="1" x14ac:dyDescent="0.25">
      <c r="A411" s="33"/>
      <c r="B411" s="34"/>
      <c r="C411" s="35"/>
      <c r="E411" s="51"/>
      <c r="F411" s="42"/>
    </row>
    <row r="412" spans="1:6" s="4" customFormat="1" x14ac:dyDescent="0.25">
      <c r="A412" s="33"/>
      <c r="B412" s="34"/>
      <c r="C412" s="35"/>
      <c r="E412" s="51"/>
      <c r="F412" s="42"/>
    </row>
    <row r="413" spans="1:6" s="4" customFormat="1" x14ac:dyDescent="0.25">
      <c r="A413" s="33"/>
      <c r="B413" s="34"/>
      <c r="C413" s="35"/>
      <c r="E413" s="51"/>
      <c r="F413" s="42"/>
    </row>
    <row r="414" spans="1:6" s="4" customFormat="1" x14ac:dyDescent="0.25">
      <c r="A414" s="33"/>
      <c r="B414" s="34"/>
      <c r="C414" s="35"/>
      <c r="E414" s="51"/>
      <c r="F414" s="42"/>
    </row>
    <row r="415" spans="1:6" s="4" customFormat="1" x14ac:dyDescent="0.25">
      <c r="A415" s="33"/>
      <c r="B415" s="34"/>
      <c r="C415" s="35"/>
      <c r="E415" s="51"/>
      <c r="F415" s="42"/>
    </row>
    <row r="416" spans="1:6" s="4" customFormat="1" x14ac:dyDescent="0.25">
      <c r="A416" s="33"/>
      <c r="B416" s="34"/>
      <c r="C416" s="35"/>
      <c r="E416" s="51"/>
      <c r="F416" s="42"/>
    </row>
    <row r="417" spans="1:6" s="4" customFormat="1" x14ac:dyDescent="0.25">
      <c r="A417" s="33"/>
      <c r="B417" s="34"/>
      <c r="C417" s="35"/>
      <c r="E417" s="51"/>
      <c r="F417" s="42"/>
    </row>
    <row r="418" spans="1:6" s="4" customFormat="1" x14ac:dyDescent="0.25">
      <c r="A418" s="33"/>
      <c r="B418" s="34"/>
      <c r="C418" s="35"/>
      <c r="E418" s="51"/>
      <c r="F418" s="42"/>
    </row>
    <row r="419" spans="1:6" s="4" customFormat="1" x14ac:dyDescent="0.25">
      <c r="A419" s="33"/>
      <c r="B419" s="34"/>
      <c r="C419" s="35"/>
      <c r="E419" s="51"/>
      <c r="F419" s="42"/>
    </row>
    <row r="420" spans="1:6" s="4" customFormat="1" x14ac:dyDescent="0.25">
      <c r="A420" s="33"/>
      <c r="B420" s="34"/>
      <c r="C420" s="35"/>
      <c r="E420" s="51"/>
      <c r="F420" s="42"/>
    </row>
    <row r="421" spans="1:6" s="4" customFormat="1" x14ac:dyDescent="0.25">
      <c r="A421" s="33"/>
      <c r="B421" s="34"/>
      <c r="C421" s="35"/>
      <c r="E421" s="51"/>
      <c r="F421" s="42"/>
    </row>
    <row r="422" spans="1:6" s="4" customFormat="1" x14ac:dyDescent="0.25">
      <c r="A422" s="33"/>
      <c r="B422" s="34"/>
      <c r="C422" s="35"/>
      <c r="E422" s="51"/>
      <c r="F422" s="42"/>
    </row>
    <row r="423" spans="1:6" s="4" customFormat="1" x14ac:dyDescent="0.25">
      <c r="A423" s="33"/>
      <c r="B423" s="34"/>
      <c r="C423" s="35"/>
      <c r="E423" s="51"/>
      <c r="F423" s="42"/>
    </row>
    <row r="424" spans="1:6" s="4" customFormat="1" x14ac:dyDescent="0.25">
      <c r="A424" s="33"/>
      <c r="B424" s="34"/>
      <c r="C424" s="35"/>
      <c r="E424" s="51"/>
      <c r="F424" s="42"/>
    </row>
    <row r="425" spans="1:6" s="4" customFormat="1" x14ac:dyDescent="0.25">
      <c r="A425" s="33"/>
      <c r="B425" s="34"/>
      <c r="C425" s="35"/>
      <c r="E425" s="51"/>
      <c r="F425" s="42"/>
    </row>
    <row r="426" spans="1:6" s="4" customFormat="1" x14ac:dyDescent="0.25">
      <c r="A426" s="33"/>
      <c r="B426" s="34"/>
      <c r="C426" s="35"/>
      <c r="E426" s="51"/>
      <c r="F426" s="42"/>
    </row>
    <row r="427" spans="1:6" s="4" customFormat="1" x14ac:dyDescent="0.25">
      <c r="A427" s="33"/>
      <c r="B427" s="34"/>
      <c r="C427" s="35"/>
      <c r="E427" s="51"/>
      <c r="F427" s="42"/>
    </row>
    <row r="428" spans="1:6" s="4" customFormat="1" x14ac:dyDescent="0.25">
      <c r="A428" s="33"/>
      <c r="B428" s="34"/>
      <c r="C428" s="35"/>
      <c r="E428" s="51"/>
      <c r="F428" s="42"/>
    </row>
    <row r="429" spans="1:6" s="4" customFormat="1" x14ac:dyDescent="0.25">
      <c r="A429" s="33"/>
      <c r="B429" s="34"/>
      <c r="C429" s="35"/>
      <c r="E429" s="51"/>
      <c r="F429" s="42"/>
    </row>
    <row r="430" spans="1:6" s="4" customFormat="1" x14ac:dyDescent="0.25">
      <c r="A430" s="33"/>
      <c r="B430" s="34"/>
      <c r="C430" s="35"/>
      <c r="E430" s="51"/>
      <c r="F430" s="42"/>
    </row>
    <row r="431" spans="1:6" s="4" customFormat="1" x14ac:dyDescent="0.25">
      <c r="A431" s="33"/>
      <c r="B431" s="34"/>
      <c r="C431" s="35"/>
      <c r="E431" s="51"/>
      <c r="F431" s="42"/>
    </row>
    <row r="432" spans="1:6" s="4" customFormat="1" x14ac:dyDescent="0.25">
      <c r="A432" s="33"/>
      <c r="B432" s="34"/>
      <c r="C432" s="35"/>
      <c r="E432" s="51"/>
      <c r="F432" s="42"/>
    </row>
    <row r="433" spans="1:6" s="4" customFormat="1" x14ac:dyDescent="0.25">
      <c r="A433" s="33"/>
      <c r="B433" s="34"/>
      <c r="C433" s="35"/>
      <c r="E433" s="51"/>
      <c r="F433" s="42"/>
    </row>
    <row r="434" spans="1:6" s="4" customFormat="1" x14ac:dyDescent="0.25">
      <c r="A434" s="33"/>
      <c r="B434" s="34"/>
      <c r="C434" s="35"/>
      <c r="E434" s="51"/>
      <c r="F434" s="42"/>
    </row>
    <row r="435" spans="1:6" s="4" customFormat="1" x14ac:dyDescent="0.25">
      <c r="A435" s="33"/>
      <c r="B435" s="34"/>
      <c r="C435" s="35"/>
      <c r="E435" s="51"/>
      <c r="F435" s="42"/>
    </row>
    <row r="436" spans="1:6" s="4" customFormat="1" x14ac:dyDescent="0.25">
      <c r="A436" s="33"/>
      <c r="B436" s="34"/>
      <c r="C436" s="35"/>
      <c r="E436" s="51"/>
      <c r="F436" s="42"/>
    </row>
    <row r="437" spans="1:6" s="4" customFormat="1" x14ac:dyDescent="0.25">
      <c r="A437" s="33"/>
      <c r="B437" s="34"/>
      <c r="C437" s="35"/>
      <c r="E437" s="51"/>
      <c r="F437" s="42"/>
    </row>
    <row r="438" spans="1:6" s="4" customFormat="1" x14ac:dyDescent="0.25">
      <c r="A438" s="33"/>
      <c r="B438" s="34"/>
      <c r="C438" s="35"/>
      <c r="E438" s="51"/>
      <c r="F438" s="42"/>
    </row>
    <row r="439" spans="1:6" s="4" customFormat="1" x14ac:dyDescent="0.25">
      <c r="A439" s="33"/>
      <c r="B439" s="34"/>
      <c r="C439" s="35"/>
      <c r="E439" s="51"/>
      <c r="F439" s="42"/>
    </row>
    <row r="440" spans="1:6" s="4" customFormat="1" x14ac:dyDescent="0.25">
      <c r="A440" s="33"/>
      <c r="B440" s="34"/>
      <c r="C440" s="35"/>
      <c r="E440" s="51"/>
      <c r="F440" s="42"/>
    </row>
    <row r="441" spans="1:6" s="4" customFormat="1" x14ac:dyDescent="0.25">
      <c r="A441" s="33"/>
      <c r="B441" s="34"/>
      <c r="C441" s="35"/>
      <c r="E441" s="51"/>
      <c r="F441" s="42"/>
    </row>
    <row r="442" spans="1:6" s="4" customFormat="1" x14ac:dyDescent="0.25">
      <c r="A442" s="33"/>
      <c r="B442" s="34"/>
      <c r="C442" s="35"/>
      <c r="E442" s="51"/>
      <c r="F442" s="42"/>
    </row>
    <row r="443" spans="1:6" s="4" customFormat="1" x14ac:dyDescent="0.25">
      <c r="A443" s="33"/>
      <c r="B443" s="34"/>
      <c r="C443" s="35"/>
      <c r="E443" s="51"/>
      <c r="F443" s="42"/>
    </row>
    <row r="444" spans="1:6" s="4" customFormat="1" x14ac:dyDescent="0.25">
      <c r="A444" s="33"/>
      <c r="B444" s="34"/>
      <c r="C444" s="35"/>
      <c r="E444" s="51"/>
      <c r="F444" s="42"/>
    </row>
    <row r="445" spans="1:6" s="4" customFormat="1" x14ac:dyDescent="0.25">
      <c r="A445" s="33"/>
      <c r="B445" s="34"/>
      <c r="C445" s="35"/>
      <c r="E445" s="51"/>
      <c r="F445" s="42"/>
    </row>
    <row r="446" spans="1:6" s="4" customFormat="1" x14ac:dyDescent="0.25">
      <c r="A446" s="33"/>
      <c r="B446" s="34"/>
      <c r="C446" s="35"/>
      <c r="E446" s="51"/>
      <c r="F446" s="42"/>
    </row>
    <row r="447" spans="1:6" s="4" customFormat="1" x14ac:dyDescent="0.25">
      <c r="A447" s="33"/>
      <c r="B447" s="34"/>
      <c r="C447" s="35"/>
      <c r="E447" s="51"/>
      <c r="F447" s="42"/>
    </row>
    <row r="448" spans="1:6" s="4" customFormat="1" x14ac:dyDescent="0.25">
      <c r="A448" s="33"/>
      <c r="B448" s="34"/>
      <c r="C448" s="35"/>
      <c r="E448" s="51"/>
      <c r="F448" s="42"/>
    </row>
    <row r="449" spans="1:6" s="4" customFormat="1" x14ac:dyDescent="0.25">
      <c r="A449" s="33"/>
      <c r="B449" s="34"/>
      <c r="C449" s="35"/>
      <c r="E449" s="51"/>
      <c r="F449" s="42"/>
    </row>
    <row r="450" spans="1:6" s="4" customFormat="1" x14ac:dyDescent="0.25">
      <c r="A450" s="33"/>
      <c r="B450" s="34"/>
      <c r="C450" s="35"/>
      <c r="E450" s="51"/>
      <c r="F450" s="42"/>
    </row>
    <row r="451" spans="1:6" s="4" customFormat="1" x14ac:dyDescent="0.25">
      <c r="A451" s="33"/>
      <c r="B451" s="34"/>
      <c r="C451" s="35"/>
      <c r="E451" s="51"/>
      <c r="F451" s="42"/>
    </row>
    <row r="452" spans="1:6" s="4" customFormat="1" x14ac:dyDescent="0.25">
      <c r="A452" s="33"/>
      <c r="B452" s="34"/>
      <c r="C452" s="35"/>
      <c r="E452" s="51"/>
      <c r="F452" s="42"/>
    </row>
    <row r="453" spans="1:6" s="4" customFormat="1" x14ac:dyDescent="0.25">
      <c r="A453" s="33"/>
      <c r="B453" s="34"/>
      <c r="C453" s="35"/>
      <c r="E453" s="51"/>
      <c r="F453" s="42"/>
    </row>
    <row r="454" spans="1:6" s="4" customFormat="1" x14ac:dyDescent="0.25">
      <c r="A454" s="33"/>
      <c r="B454" s="34"/>
      <c r="C454" s="35"/>
      <c r="E454" s="51"/>
      <c r="F454" s="42"/>
    </row>
    <row r="455" spans="1:6" s="4" customFormat="1" x14ac:dyDescent="0.25">
      <c r="A455" s="33"/>
      <c r="B455" s="34"/>
      <c r="C455" s="35"/>
      <c r="E455" s="51"/>
      <c r="F455" s="42"/>
    </row>
    <row r="456" spans="1:6" s="4" customFormat="1" x14ac:dyDescent="0.25">
      <c r="A456" s="33"/>
      <c r="B456" s="34"/>
      <c r="C456" s="35"/>
      <c r="E456" s="51"/>
      <c r="F456" s="42"/>
    </row>
    <row r="457" spans="1:6" s="4" customFormat="1" x14ac:dyDescent="0.25">
      <c r="A457" s="33"/>
      <c r="B457" s="34"/>
      <c r="C457" s="35"/>
      <c r="E457" s="51"/>
      <c r="F457" s="42"/>
    </row>
    <row r="458" spans="1:6" s="4" customFormat="1" x14ac:dyDescent="0.25">
      <c r="A458" s="33"/>
      <c r="B458" s="34"/>
      <c r="C458" s="35"/>
      <c r="E458" s="51"/>
      <c r="F458" s="42"/>
    </row>
    <row r="459" spans="1:6" s="4" customFormat="1" x14ac:dyDescent="0.25">
      <c r="A459" s="33"/>
      <c r="B459" s="34"/>
      <c r="C459" s="35"/>
      <c r="E459" s="51"/>
      <c r="F459" s="42"/>
    </row>
    <row r="460" spans="1:6" s="4" customFormat="1" x14ac:dyDescent="0.25">
      <c r="A460" s="33"/>
      <c r="B460" s="34"/>
      <c r="C460" s="35"/>
      <c r="E460" s="51"/>
      <c r="F460" s="42"/>
    </row>
    <row r="461" spans="1:6" s="4" customFormat="1" x14ac:dyDescent="0.25">
      <c r="A461" s="33"/>
      <c r="B461" s="34"/>
      <c r="C461" s="35"/>
      <c r="E461" s="51"/>
      <c r="F461" s="42"/>
    </row>
    <row r="462" spans="1:6" s="4" customFormat="1" x14ac:dyDescent="0.25">
      <c r="A462" s="33"/>
      <c r="B462" s="34"/>
      <c r="C462" s="35"/>
      <c r="E462" s="51"/>
      <c r="F462" s="42"/>
    </row>
    <row r="463" spans="1:6" s="4" customFormat="1" x14ac:dyDescent="0.25">
      <c r="A463" s="33"/>
      <c r="B463" s="34"/>
      <c r="C463" s="35"/>
      <c r="E463" s="51"/>
      <c r="F463" s="42"/>
    </row>
    <row r="464" spans="1:6" s="4" customFormat="1" x14ac:dyDescent="0.25">
      <c r="A464" s="33"/>
      <c r="B464" s="34"/>
      <c r="C464" s="35"/>
      <c r="E464" s="51"/>
      <c r="F464" s="42"/>
    </row>
    <row r="465" spans="1:6" s="4" customFormat="1" x14ac:dyDescent="0.25">
      <c r="A465" s="33"/>
      <c r="B465" s="34"/>
      <c r="C465" s="35"/>
      <c r="E465" s="51"/>
      <c r="F465" s="42"/>
    </row>
    <row r="466" spans="1:6" s="4" customFormat="1" x14ac:dyDescent="0.25">
      <c r="A466" s="33"/>
      <c r="B466" s="34"/>
      <c r="C466" s="35"/>
      <c r="E466" s="51"/>
      <c r="F466" s="42"/>
    </row>
    <row r="467" spans="1:6" s="4" customFormat="1" x14ac:dyDescent="0.25">
      <c r="A467" s="33"/>
      <c r="B467" s="34"/>
      <c r="C467" s="35"/>
      <c r="E467" s="51"/>
      <c r="F467" s="42"/>
    </row>
    <row r="468" spans="1:6" s="4" customFormat="1" x14ac:dyDescent="0.25">
      <c r="A468" s="33"/>
      <c r="B468" s="34"/>
      <c r="C468" s="35"/>
      <c r="E468" s="51"/>
      <c r="F468" s="42"/>
    </row>
    <row r="469" spans="1:6" s="4" customFormat="1" x14ac:dyDescent="0.25">
      <c r="A469" s="33"/>
      <c r="B469" s="34"/>
      <c r="C469" s="35"/>
      <c r="E469" s="51"/>
      <c r="F469" s="42"/>
    </row>
    <row r="470" spans="1:6" s="4" customFormat="1" x14ac:dyDescent="0.25">
      <c r="A470" s="33"/>
      <c r="B470" s="34"/>
      <c r="C470" s="35"/>
      <c r="E470" s="51"/>
      <c r="F470" s="42"/>
    </row>
    <row r="471" spans="1:6" s="4" customFormat="1" x14ac:dyDescent="0.25">
      <c r="A471" s="33"/>
      <c r="B471" s="34"/>
      <c r="C471" s="35"/>
      <c r="E471" s="51"/>
      <c r="F471" s="42"/>
    </row>
    <row r="472" spans="1:6" s="4" customFormat="1" x14ac:dyDescent="0.25">
      <c r="A472" s="33"/>
      <c r="B472" s="34"/>
      <c r="C472" s="35"/>
      <c r="E472" s="51"/>
      <c r="F472" s="42"/>
    </row>
    <row r="473" spans="1:6" s="4" customFormat="1" x14ac:dyDescent="0.25">
      <c r="A473" s="33"/>
      <c r="B473" s="34"/>
      <c r="C473" s="35"/>
      <c r="E473" s="51"/>
      <c r="F473" s="42"/>
    </row>
    <row r="474" spans="1:6" s="4" customFormat="1" x14ac:dyDescent="0.25">
      <c r="A474" s="33"/>
      <c r="B474" s="34"/>
      <c r="C474" s="35"/>
      <c r="E474" s="51"/>
      <c r="F474" s="42"/>
    </row>
    <row r="475" spans="1:6" s="4" customFormat="1" x14ac:dyDescent="0.25">
      <c r="A475" s="33"/>
      <c r="B475" s="34"/>
      <c r="C475" s="35"/>
      <c r="E475" s="51"/>
      <c r="F475" s="42"/>
    </row>
    <row r="476" spans="1:6" s="4" customFormat="1" x14ac:dyDescent="0.25">
      <c r="A476" s="33"/>
      <c r="B476" s="34"/>
      <c r="C476" s="35"/>
      <c r="E476" s="51"/>
      <c r="F476" s="42"/>
    </row>
    <row r="477" spans="1:6" s="4" customFormat="1" x14ac:dyDescent="0.25">
      <c r="A477" s="33"/>
      <c r="B477" s="34"/>
      <c r="C477" s="35"/>
      <c r="E477" s="51"/>
      <c r="F477" s="42"/>
    </row>
    <row r="478" spans="1:6" s="4" customFormat="1" x14ac:dyDescent="0.25">
      <c r="A478" s="33"/>
      <c r="B478" s="34"/>
      <c r="C478" s="35"/>
      <c r="E478" s="51"/>
      <c r="F478" s="42"/>
    </row>
    <row r="479" spans="1:6" s="4" customFormat="1" x14ac:dyDescent="0.25">
      <c r="A479" s="33"/>
      <c r="B479" s="34"/>
      <c r="C479" s="35"/>
      <c r="E479" s="51"/>
      <c r="F479" s="42"/>
    </row>
    <row r="480" spans="1:6" s="4" customFormat="1" x14ac:dyDescent="0.25">
      <c r="A480" s="33"/>
      <c r="B480" s="34"/>
      <c r="C480" s="35"/>
      <c r="E480" s="51"/>
      <c r="F480" s="42"/>
    </row>
    <row r="481" spans="1:6" s="4" customFormat="1" x14ac:dyDescent="0.25">
      <c r="A481" s="33"/>
      <c r="B481" s="34"/>
      <c r="C481" s="35"/>
      <c r="E481" s="51"/>
      <c r="F481" s="42"/>
    </row>
    <row r="482" spans="1:6" s="4" customFormat="1" x14ac:dyDescent="0.25">
      <c r="A482" s="33"/>
      <c r="B482" s="34"/>
      <c r="C482" s="35"/>
      <c r="E482" s="51"/>
      <c r="F482" s="42"/>
    </row>
    <row r="483" spans="1:6" s="4" customFormat="1" x14ac:dyDescent="0.25">
      <c r="A483" s="33"/>
      <c r="B483" s="34"/>
      <c r="C483" s="35"/>
      <c r="E483" s="51"/>
      <c r="F483" s="42"/>
    </row>
    <row r="484" spans="1:6" s="4" customFormat="1" x14ac:dyDescent="0.25">
      <c r="A484" s="33"/>
      <c r="B484" s="34"/>
      <c r="C484" s="35"/>
      <c r="E484" s="51"/>
      <c r="F484" s="42"/>
    </row>
    <row r="485" spans="1:6" s="4" customFormat="1" x14ac:dyDescent="0.25">
      <c r="A485" s="33"/>
      <c r="B485" s="34"/>
      <c r="C485" s="35"/>
      <c r="E485" s="51"/>
      <c r="F485" s="42"/>
    </row>
    <row r="486" spans="1:6" s="4" customFormat="1" x14ac:dyDescent="0.25">
      <c r="A486" s="33"/>
      <c r="B486" s="34"/>
      <c r="C486" s="35"/>
      <c r="E486" s="51"/>
      <c r="F486" s="42"/>
    </row>
    <row r="487" spans="1:6" s="4" customFormat="1" x14ac:dyDescent="0.25">
      <c r="A487" s="33"/>
      <c r="B487" s="34"/>
      <c r="C487" s="35"/>
      <c r="E487" s="51"/>
      <c r="F487" s="42"/>
    </row>
    <row r="488" spans="1:6" s="4" customFormat="1" x14ac:dyDescent="0.25">
      <c r="A488" s="33"/>
      <c r="B488" s="34"/>
      <c r="C488" s="35"/>
      <c r="E488" s="51"/>
      <c r="F488" s="42"/>
    </row>
    <row r="489" spans="1:6" s="4" customFormat="1" x14ac:dyDescent="0.25">
      <c r="A489" s="33"/>
      <c r="B489" s="34"/>
      <c r="C489" s="35"/>
      <c r="E489" s="51"/>
      <c r="F489" s="42"/>
    </row>
    <row r="490" spans="1:6" s="4" customFormat="1" x14ac:dyDescent="0.25">
      <c r="A490" s="33"/>
      <c r="B490" s="34"/>
      <c r="C490" s="35"/>
      <c r="E490" s="51"/>
      <c r="F490" s="42"/>
    </row>
    <row r="491" spans="1:6" s="4" customFormat="1" x14ac:dyDescent="0.25">
      <c r="A491" s="33"/>
      <c r="B491" s="34"/>
      <c r="C491" s="35"/>
      <c r="E491" s="51"/>
      <c r="F491" s="42"/>
    </row>
    <row r="492" spans="1:6" s="4" customFormat="1" x14ac:dyDescent="0.25">
      <c r="A492" s="33"/>
      <c r="B492" s="34"/>
      <c r="C492" s="35"/>
      <c r="E492" s="51"/>
      <c r="F492" s="42"/>
    </row>
    <row r="493" spans="1:6" s="4" customFormat="1" x14ac:dyDescent="0.25">
      <c r="A493" s="33"/>
      <c r="B493" s="34"/>
      <c r="C493" s="35"/>
      <c r="E493" s="51"/>
      <c r="F493" s="42"/>
    </row>
    <row r="494" spans="1:6" s="4" customFormat="1" x14ac:dyDescent="0.25">
      <c r="A494" s="33"/>
      <c r="B494" s="34"/>
      <c r="C494" s="35"/>
      <c r="E494" s="51"/>
      <c r="F494" s="42"/>
    </row>
    <row r="495" spans="1:6" s="4" customFormat="1" x14ac:dyDescent="0.25">
      <c r="A495" s="33"/>
      <c r="B495" s="34"/>
      <c r="C495" s="35"/>
      <c r="E495" s="51"/>
      <c r="F495" s="42"/>
    </row>
    <row r="496" spans="1:6" s="4" customFormat="1" x14ac:dyDescent="0.25">
      <c r="A496" s="33"/>
      <c r="B496" s="34"/>
      <c r="C496" s="35"/>
      <c r="E496" s="51"/>
      <c r="F496" s="42"/>
    </row>
    <row r="497" spans="1:6" s="4" customFormat="1" x14ac:dyDescent="0.25">
      <c r="A497" s="33"/>
      <c r="B497" s="34"/>
      <c r="C497" s="35"/>
      <c r="E497" s="51"/>
      <c r="F497" s="42"/>
    </row>
    <row r="498" spans="1:6" s="4" customFormat="1" x14ac:dyDescent="0.25">
      <c r="A498" s="33"/>
      <c r="B498" s="34"/>
      <c r="C498" s="35"/>
      <c r="E498" s="51"/>
      <c r="F498" s="42"/>
    </row>
    <row r="499" spans="1:6" s="4" customFormat="1" x14ac:dyDescent="0.25">
      <c r="A499" s="33"/>
      <c r="B499" s="34"/>
      <c r="C499" s="35"/>
      <c r="E499" s="51"/>
      <c r="F499" s="42"/>
    </row>
    <row r="500" spans="1:6" s="4" customFormat="1" x14ac:dyDescent="0.25">
      <c r="A500" s="33"/>
      <c r="B500" s="34"/>
      <c r="C500" s="35"/>
      <c r="E500" s="51"/>
      <c r="F500" s="42"/>
    </row>
    <row r="501" spans="1:6" s="4" customFormat="1" x14ac:dyDescent="0.25">
      <c r="A501" s="33"/>
      <c r="B501" s="34"/>
      <c r="C501" s="35"/>
      <c r="E501" s="51"/>
      <c r="F501" s="42"/>
    </row>
    <row r="502" spans="1:6" s="4" customFormat="1" x14ac:dyDescent="0.25">
      <c r="A502" s="33"/>
      <c r="B502" s="34"/>
      <c r="C502" s="35"/>
      <c r="E502" s="51"/>
      <c r="F502" s="42"/>
    </row>
    <row r="503" spans="1:6" s="4" customFormat="1" x14ac:dyDescent="0.25">
      <c r="A503" s="33"/>
      <c r="B503" s="34"/>
      <c r="C503" s="35"/>
      <c r="E503" s="51"/>
      <c r="F503" s="42"/>
    </row>
    <row r="504" spans="1:6" s="4" customFormat="1" x14ac:dyDescent="0.25">
      <c r="A504" s="33"/>
      <c r="B504" s="34"/>
      <c r="C504" s="35"/>
      <c r="E504" s="51"/>
      <c r="F504" s="42"/>
    </row>
    <row r="505" spans="1:6" s="4" customFormat="1" x14ac:dyDescent="0.25">
      <c r="A505" s="33"/>
      <c r="B505" s="34"/>
      <c r="C505" s="35"/>
      <c r="E505" s="51"/>
      <c r="F505" s="42"/>
    </row>
    <row r="506" spans="1:6" s="4" customFormat="1" x14ac:dyDescent="0.25">
      <c r="A506" s="33"/>
      <c r="B506" s="34"/>
      <c r="C506" s="35"/>
      <c r="E506" s="51"/>
      <c r="F506" s="42"/>
    </row>
    <row r="507" spans="1:6" s="4" customFormat="1" x14ac:dyDescent="0.25">
      <c r="A507" s="33"/>
      <c r="B507" s="34"/>
      <c r="C507" s="35"/>
      <c r="E507" s="51"/>
      <c r="F507" s="42"/>
    </row>
    <row r="508" spans="1:6" s="4" customFormat="1" x14ac:dyDescent="0.25">
      <c r="A508" s="33"/>
      <c r="B508" s="34"/>
      <c r="C508" s="35"/>
      <c r="E508" s="51"/>
      <c r="F508" s="42"/>
    </row>
    <row r="509" spans="1:6" s="4" customFormat="1" x14ac:dyDescent="0.25">
      <c r="A509" s="33"/>
      <c r="B509" s="34"/>
      <c r="C509" s="35"/>
      <c r="E509" s="51"/>
      <c r="F509" s="42"/>
    </row>
    <row r="510" spans="1:6" s="4" customFormat="1" x14ac:dyDescent="0.25">
      <c r="A510" s="33"/>
      <c r="B510" s="34"/>
      <c r="C510" s="35"/>
      <c r="E510" s="51"/>
      <c r="F510" s="42"/>
    </row>
    <row r="511" spans="1:6" s="4" customFormat="1" x14ac:dyDescent="0.25">
      <c r="A511" s="33"/>
      <c r="B511" s="34"/>
      <c r="C511" s="35"/>
      <c r="E511" s="51"/>
      <c r="F511" s="42"/>
    </row>
    <row r="512" spans="1:6" s="4" customFormat="1" x14ac:dyDescent="0.25">
      <c r="A512" s="33"/>
      <c r="B512" s="34"/>
      <c r="C512" s="35"/>
      <c r="E512" s="51"/>
      <c r="F512" s="42"/>
    </row>
    <row r="513" spans="1:6" s="4" customFormat="1" x14ac:dyDescent="0.25">
      <c r="A513" s="33"/>
      <c r="B513" s="34"/>
      <c r="C513" s="35"/>
      <c r="E513" s="51"/>
      <c r="F513" s="42"/>
    </row>
    <row r="514" spans="1:6" s="4" customFormat="1" x14ac:dyDescent="0.25">
      <c r="A514" s="33"/>
      <c r="B514" s="34"/>
      <c r="C514" s="35"/>
      <c r="E514" s="51"/>
      <c r="F514" s="42"/>
    </row>
    <row r="515" spans="1:6" s="4" customFormat="1" x14ac:dyDescent="0.25">
      <c r="A515" s="33"/>
      <c r="B515" s="34"/>
      <c r="C515" s="35"/>
      <c r="E515" s="51"/>
      <c r="F515" s="42"/>
    </row>
    <row r="516" spans="1:6" s="4" customFormat="1" x14ac:dyDescent="0.25">
      <c r="A516" s="33"/>
      <c r="B516" s="34"/>
      <c r="C516" s="35"/>
      <c r="E516" s="51"/>
      <c r="F516" s="42"/>
    </row>
    <row r="517" spans="1:6" s="4" customFormat="1" x14ac:dyDescent="0.25">
      <c r="A517" s="33"/>
      <c r="B517" s="34"/>
      <c r="C517" s="35"/>
      <c r="E517" s="51"/>
      <c r="F517" s="42"/>
    </row>
    <row r="518" spans="1:6" s="4" customFormat="1" x14ac:dyDescent="0.25">
      <c r="A518" s="33"/>
      <c r="B518" s="34"/>
      <c r="C518" s="35"/>
      <c r="E518" s="51"/>
      <c r="F518" s="42"/>
    </row>
    <row r="519" spans="1:6" s="4" customFormat="1" x14ac:dyDescent="0.25">
      <c r="A519" s="33"/>
      <c r="B519" s="34"/>
      <c r="C519" s="35"/>
      <c r="E519" s="51"/>
      <c r="F519" s="42"/>
    </row>
    <row r="520" spans="1:6" s="4" customFormat="1" x14ac:dyDescent="0.25">
      <c r="A520" s="33"/>
      <c r="B520" s="34"/>
      <c r="C520" s="35"/>
      <c r="E520" s="51"/>
      <c r="F520" s="42"/>
    </row>
    <row r="521" spans="1:6" s="4" customFormat="1" x14ac:dyDescent="0.25">
      <c r="A521" s="33"/>
      <c r="B521" s="34"/>
      <c r="C521" s="35"/>
      <c r="E521" s="51"/>
      <c r="F521" s="42"/>
    </row>
    <row r="522" spans="1:6" s="4" customFormat="1" x14ac:dyDescent="0.25">
      <c r="A522" s="33"/>
      <c r="B522" s="34"/>
      <c r="C522" s="35"/>
      <c r="E522" s="51"/>
      <c r="F522" s="42"/>
    </row>
    <row r="523" spans="1:6" s="4" customFormat="1" x14ac:dyDescent="0.25">
      <c r="A523" s="33"/>
      <c r="B523" s="34"/>
      <c r="C523" s="35"/>
      <c r="E523" s="51"/>
      <c r="F523" s="42"/>
    </row>
    <row r="524" spans="1:6" s="4" customFormat="1" x14ac:dyDescent="0.25">
      <c r="A524" s="33"/>
      <c r="B524" s="34"/>
      <c r="C524" s="35"/>
      <c r="E524" s="51"/>
      <c r="F524" s="42"/>
    </row>
    <row r="525" spans="1:6" s="4" customFormat="1" x14ac:dyDescent="0.25">
      <c r="A525" s="33"/>
      <c r="B525" s="34"/>
      <c r="C525" s="35"/>
      <c r="E525" s="51"/>
      <c r="F525" s="42"/>
    </row>
    <row r="526" spans="1:6" s="4" customFormat="1" x14ac:dyDescent="0.25">
      <c r="A526" s="33"/>
      <c r="B526" s="34"/>
      <c r="C526" s="35"/>
      <c r="E526" s="51"/>
      <c r="F526" s="42"/>
    </row>
    <row r="527" spans="1:6" s="4" customFormat="1" x14ac:dyDescent="0.25">
      <c r="A527" s="33"/>
      <c r="B527" s="34"/>
      <c r="C527" s="35"/>
      <c r="E527" s="51"/>
      <c r="F527" s="42"/>
    </row>
    <row r="528" spans="1:6" s="4" customFormat="1" x14ac:dyDescent="0.25">
      <c r="A528" s="33"/>
      <c r="B528" s="34"/>
      <c r="C528" s="35"/>
      <c r="E528" s="51"/>
      <c r="F528" s="42"/>
    </row>
    <row r="529" spans="1:6" s="4" customFormat="1" x14ac:dyDescent="0.25">
      <c r="A529" s="33"/>
      <c r="B529" s="34"/>
      <c r="C529" s="35"/>
      <c r="E529" s="51"/>
      <c r="F529" s="42"/>
    </row>
    <row r="530" spans="1:6" s="4" customFormat="1" x14ac:dyDescent="0.25">
      <c r="A530" s="33"/>
      <c r="B530" s="34"/>
      <c r="C530" s="35"/>
      <c r="E530" s="51"/>
      <c r="F530" s="42"/>
    </row>
    <row r="531" spans="1:6" s="4" customFormat="1" x14ac:dyDescent="0.25">
      <c r="A531" s="33"/>
      <c r="B531" s="34"/>
      <c r="C531" s="35"/>
      <c r="E531" s="51"/>
      <c r="F531" s="42"/>
    </row>
    <row r="532" spans="1:6" s="4" customFormat="1" x14ac:dyDescent="0.25">
      <c r="A532" s="33"/>
      <c r="B532" s="34"/>
      <c r="C532" s="35"/>
      <c r="E532" s="51"/>
      <c r="F532" s="42"/>
    </row>
    <row r="533" spans="1:6" s="4" customFormat="1" x14ac:dyDescent="0.25">
      <c r="A533" s="33"/>
      <c r="B533" s="34"/>
      <c r="C533" s="35"/>
      <c r="E533" s="51"/>
      <c r="F533" s="42"/>
    </row>
    <row r="534" spans="1:6" s="4" customFormat="1" x14ac:dyDescent="0.25">
      <c r="A534" s="33"/>
      <c r="B534" s="34"/>
      <c r="C534" s="35"/>
      <c r="E534" s="51"/>
      <c r="F534" s="42"/>
    </row>
    <row r="535" spans="1:6" s="4" customFormat="1" x14ac:dyDescent="0.25">
      <c r="A535" s="33"/>
      <c r="B535" s="34"/>
      <c r="C535" s="35"/>
      <c r="E535" s="51"/>
      <c r="F535" s="42"/>
    </row>
    <row r="536" spans="1:6" s="4" customFormat="1" x14ac:dyDescent="0.25">
      <c r="A536" s="33"/>
      <c r="B536" s="34"/>
      <c r="C536" s="35"/>
      <c r="E536" s="51"/>
      <c r="F536" s="42"/>
    </row>
    <row r="537" spans="1:6" s="4" customFormat="1" x14ac:dyDescent="0.25">
      <c r="A537" s="33"/>
      <c r="B537" s="34"/>
      <c r="C537" s="35"/>
      <c r="E537" s="51"/>
      <c r="F537" s="42"/>
    </row>
    <row r="538" spans="1:6" s="4" customFormat="1" x14ac:dyDescent="0.25">
      <c r="A538" s="33"/>
      <c r="B538" s="34"/>
      <c r="C538" s="35"/>
      <c r="E538" s="51"/>
      <c r="F538" s="42"/>
    </row>
    <row r="539" spans="1:6" s="4" customFormat="1" x14ac:dyDescent="0.25">
      <c r="A539" s="33"/>
      <c r="B539" s="34"/>
      <c r="C539" s="35"/>
      <c r="E539" s="51"/>
      <c r="F539" s="42"/>
    </row>
    <row r="540" spans="1:6" s="4" customFormat="1" x14ac:dyDescent="0.25">
      <c r="A540" s="33"/>
      <c r="B540" s="34"/>
      <c r="C540" s="35"/>
      <c r="E540" s="51"/>
      <c r="F540" s="42"/>
    </row>
    <row r="541" spans="1:6" s="4" customFormat="1" x14ac:dyDescent="0.25">
      <c r="A541" s="33"/>
      <c r="B541" s="34"/>
      <c r="C541" s="35"/>
      <c r="E541" s="51"/>
      <c r="F541" s="42"/>
    </row>
    <row r="542" spans="1:6" s="4" customFormat="1" x14ac:dyDescent="0.25">
      <c r="A542" s="33"/>
      <c r="B542" s="34"/>
      <c r="C542" s="35"/>
      <c r="E542" s="51"/>
      <c r="F542" s="42"/>
    </row>
    <row r="543" spans="1:6" s="4" customFormat="1" x14ac:dyDescent="0.25">
      <c r="A543" s="33"/>
      <c r="B543" s="34"/>
      <c r="C543" s="35"/>
      <c r="E543" s="51"/>
      <c r="F543" s="42"/>
    </row>
    <row r="544" spans="1:6" s="4" customFormat="1" x14ac:dyDescent="0.25">
      <c r="A544" s="33"/>
      <c r="B544" s="34"/>
      <c r="C544" s="35"/>
      <c r="E544" s="51"/>
      <c r="F544" s="42"/>
    </row>
    <row r="545" spans="1:6" s="4" customFormat="1" x14ac:dyDescent="0.25">
      <c r="A545" s="33"/>
      <c r="B545" s="34"/>
      <c r="C545" s="35"/>
      <c r="E545" s="51"/>
      <c r="F545" s="42"/>
    </row>
    <row r="546" spans="1:6" s="4" customFormat="1" x14ac:dyDescent="0.25">
      <c r="A546" s="33"/>
      <c r="B546" s="34"/>
      <c r="C546" s="35"/>
      <c r="E546" s="51"/>
      <c r="F546" s="42"/>
    </row>
    <row r="547" spans="1:6" s="4" customFormat="1" x14ac:dyDescent="0.25">
      <c r="A547" s="33"/>
      <c r="B547" s="34"/>
      <c r="C547" s="35"/>
      <c r="E547" s="51"/>
      <c r="F547" s="42"/>
    </row>
    <row r="548" spans="1:6" s="4" customFormat="1" x14ac:dyDescent="0.25">
      <c r="A548" s="33"/>
      <c r="B548" s="34"/>
      <c r="C548" s="35"/>
      <c r="E548" s="51"/>
      <c r="F548" s="42"/>
    </row>
    <row r="549" spans="1:6" s="4" customFormat="1" x14ac:dyDescent="0.25">
      <c r="A549" s="33"/>
      <c r="B549" s="34"/>
      <c r="C549" s="35"/>
      <c r="E549" s="51"/>
      <c r="F549" s="42"/>
    </row>
    <row r="550" spans="1:6" s="4" customFormat="1" x14ac:dyDescent="0.25">
      <c r="A550" s="33"/>
      <c r="B550" s="34"/>
      <c r="C550" s="35"/>
      <c r="E550" s="51"/>
      <c r="F550" s="42"/>
    </row>
    <row r="551" spans="1:6" s="4" customFormat="1" x14ac:dyDescent="0.25">
      <c r="A551" s="33"/>
      <c r="B551" s="34"/>
      <c r="C551" s="35"/>
      <c r="E551" s="51"/>
      <c r="F551" s="42"/>
    </row>
    <row r="552" spans="1:6" s="4" customFormat="1" x14ac:dyDescent="0.25">
      <c r="A552" s="33"/>
      <c r="B552" s="34"/>
      <c r="C552" s="35"/>
      <c r="E552" s="51"/>
      <c r="F552" s="42"/>
    </row>
    <row r="553" spans="1:6" s="4" customFormat="1" x14ac:dyDescent="0.25">
      <c r="A553" s="33"/>
      <c r="B553" s="34"/>
      <c r="C553" s="35"/>
      <c r="E553" s="51"/>
      <c r="F553" s="42"/>
    </row>
    <row r="554" spans="1:6" s="4" customFormat="1" x14ac:dyDescent="0.25">
      <c r="A554" s="33"/>
      <c r="B554" s="34"/>
      <c r="C554" s="35"/>
      <c r="E554" s="51"/>
      <c r="F554" s="42"/>
    </row>
    <row r="555" spans="1:6" s="4" customFormat="1" x14ac:dyDescent="0.25">
      <c r="A555" s="33"/>
      <c r="B555" s="34"/>
      <c r="C555" s="35"/>
      <c r="E555" s="51"/>
      <c r="F555" s="42"/>
    </row>
    <row r="556" spans="1:6" s="4" customFormat="1" x14ac:dyDescent="0.25">
      <c r="A556" s="33"/>
      <c r="B556" s="34"/>
      <c r="C556" s="35"/>
      <c r="E556" s="51"/>
      <c r="F556" s="42"/>
    </row>
    <row r="557" spans="1:6" s="4" customFormat="1" x14ac:dyDescent="0.25">
      <c r="A557" s="33"/>
      <c r="B557" s="34"/>
      <c r="C557" s="35"/>
      <c r="E557" s="51"/>
      <c r="F557" s="42"/>
    </row>
    <row r="558" spans="1:6" s="4" customFormat="1" x14ac:dyDescent="0.25">
      <c r="A558" s="33"/>
      <c r="B558" s="34"/>
      <c r="C558" s="35"/>
      <c r="E558" s="51"/>
      <c r="F558" s="42"/>
    </row>
    <row r="559" spans="1:6" s="4" customFormat="1" x14ac:dyDescent="0.25">
      <c r="A559" s="33"/>
      <c r="B559" s="34"/>
      <c r="C559" s="35"/>
      <c r="E559" s="51"/>
      <c r="F559" s="42"/>
    </row>
    <row r="560" spans="1:6" s="4" customFormat="1" x14ac:dyDescent="0.25">
      <c r="A560" s="33"/>
      <c r="B560" s="34"/>
      <c r="C560" s="35"/>
      <c r="E560" s="51"/>
      <c r="F560" s="42"/>
    </row>
    <row r="561" spans="1:6" s="4" customFormat="1" x14ac:dyDescent="0.25">
      <c r="A561" s="33"/>
      <c r="B561" s="34"/>
      <c r="C561" s="35"/>
      <c r="E561" s="51"/>
      <c r="F561" s="42"/>
    </row>
    <row r="562" spans="1:6" s="4" customFormat="1" x14ac:dyDescent="0.25">
      <c r="A562" s="33"/>
      <c r="B562" s="34"/>
      <c r="C562" s="35"/>
      <c r="E562" s="51"/>
      <c r="F562" s="42"/>
    </row>
    <row r="563" spans="1:6" s="4" customFormat="1" x14ac:dyDescent="0.25">
      <c r="A563" s="33"/>
      <c r="B563" s="34"/>
      <c r="C563" s="35"/>
      <c r="E563" s="51"/>
      <c r="F563" s="42"/>
    </row>
    <row r="564" spans="1:6" s="4" customFormat="1" x14ac:dyDescent="0.25">
      <c r="A564" s="33"/>
      <c r="B564" s="34"/>
      <c r="C564" s="35"/>
      <c r="E564" s="51"/>
      <c r="F564" s="42"/>
    </row>
    <row r="565" spans="1:6" s="4" customFormat="1" x14ac:dyDescent="0.25">
      <c r="A565" s="33"/>
      <c r="B565" s="34"/>
      <c r="C565" s="35"/>
      <c r="E565" s="51"/>
      <c r="F565" s="42"/>
    </row>
    <row r="566" spans="1:6" s="4" customFormat="1" x14ac:dyDescent="0.25">
      <c r="A566" s="33"/>
      <c r="B566" s="34"/>
      <c r="C566" s="35"/>
      <c r="E566" s="51"/>
      <c r="F566" s="42"/>
    </row>
    <row r="567" spans="1:6" s="4" customFormat="1" x14ac:dyDescent="0.25">
      <c r="A567" s="33"/>
      <c r="B567" s="34"/>
      <c r="C567" s="35"/>
      <c r="E567" s="51"/>
      <c r="F567" s="42"/>
    </row>
    <row r="568" spans="1:6" s="4" customFormat="1" x14ac:dyDescent="0.25">
      <c r="A568" s="33"/>
      <c r="B568" s="34"/>
      <c r="C568" s="35"/>
      <c r="E568" s="51"/>
      <c r="F568" s="42"/>
    </row>
    <row r="569" spans="1:6" s="4" customFormat="1" x14ac:dyDescent="0.25">
      <c r="A569" s="33"/>
      <c r="B569" s="34"/>
      <c r="C569" s="35"/>
      <c r="E569" s="51"/>
      <c r="F569" s="42"/>
    </row>
    <row r="570" spans="1:6" s="4" customFormat="1" x14ac:dyDescent="0.25">
      <c r="A570" s="33"/>
      <c r="B570" s="34"/>
      <c r="C570" s="35"/>
      <c r="E570" s="51"/>
      <c r="F570" s="42"/>
    </row>
    <row r="571" spans="1:6" s="4" customFormat="1" x14ac:dyDescent="0.25">
      <c r="A571" s="33"/>
      <c r="B571" s="34"/>
      <c r="C571" s="35"/>
      <c r="E571" s="51"/>
      <c r="F571" s="42"/>
    </row>
    <row r="572" spans="1:6" s="4" customFormat="1" x14ac:dyDescent="0.25">
      <c r="A572" s="33"/>
      <c r="B572" s="34"/>
      <c r="C572" s="35"/>
      <c r="E572" s="51"/>
      <c r="F572" s="42"/>
    </row>
    <row r="573" spans="1:6" s="4" customFormat="1" x14ac:dyDescent="0.25">
      <c r="A573" s="33"/>
      <c r="B573" s="34"/>
      <c r="C573" s="35"/>
      <c r="E573" s="51"/>
      <c r="F573" s="42"/>
    </row>
    <row r="574" spans="1:6" s="4" customFormat="1" x14ac:dyDescent="0.25">
      <c r="A574" s="33"/>
      <c r="B574" s="34"/>
      <c r="C574" s="35"/>
      <c r="E574" s="51"/>
      <c r="F574" s="42"/>
    </row>
    <row r="575" spans="1:6" s="4" customFormat="1" x14ac:dyDescent="0.25">
      <c r="A575" s="33"/>
      <c r="B575" s="34"/>
      <c r="C575" s="35"/>
      <c r="E575" s="51"/>
      <c r="F575" s="42"/>
    </row>
    <row r="576" spans="1:6" s="4" customFormat="1" x14ac:dyDescent="0.25">
      <c r="A576" s="33"/>
      <c r="B576" s="34"/>
      <c r="C576" s="35"/>
      <c r="E576" s="51"/>
      <c r="F576" s="42"/>
    </row>
    <row r="577" spans="1:6" s="4" customFormat="1" x14ac:dyDescent="0.25">
      <c r="A577" s="33"/>
      <c r="B577" s="34"/>
      <c r="C577" s="35"/>
      <c r="E577" s="51"/>
      <c r="F577" s="42"/>
    </row>
    <row r="578" spans="1:6" s="4" customFormat="1" x14ac:dyDescent="0.25">
      <c r="A578" s="33"/>
      <c r="B578" s="34"/>
      <c r="C578" s="35"/>
      <c r="E578" s="51"/>
      <c r="F578" s="42"/>
    </row>
    <row r="579" spans="1:6" s="4" customFormat="1" x14ac:dyDescent="0.25">
      <c r="A579" s="33"/>
      <c r="B579" s="34"/>
      <c r="C579" s="35"/>
      <c r="E579" s="51"/>
      <c r="F579" s="42"/>
    </row>
    <row r="580" spans="1:6" s="4" customFormat="1" x14ac:dyDescent="0.25">
      <c r="A580" s="33"/>
      <c r="B580" s="34"/>
      <c r="C580" s="35"/>
      <c r="E580" s="51"/>
      <c r="F580" s="42"/>
    </row>
    <row r="581" spans="1:6" s="4" customFormat="1" x14ac:dyDescent="0.25">
      <c r="A581" s="33"/>
      <c r="B581" s="34"/>
      <c r="C581" s="35"/>
      <c r="E581" s="51"/>
      <c r="F581" s="42"/>
    </row>
    <row r="582" spans="1:6" s="4" customFormat="1" x14ac:dyDescent="0.25">
      <c r="A582" s="33"/>
      <c r="B582" s="34"/>
      <c r="C582" s="35"/>
      <c r="E582" s="51"/>
      <c r="F582" s="42"/>
    </row>
    <row r="583" spans="1:6" s="4" customFormat="1" x14ac:dyDescent="0.25">
      <c r="A583" s="33"/>
      <c r="B583" s="34"/>
      <c r="C583" s="35"/>
      <c r="E583" s="51"/>
      <c r="F583" s="42"/>
    </row>
    <row r="584" spans="1:6" s="4" customFormat="1" x14ac:dyDescent="0.25">
      <c r="A584" s="33"/>
      <c r="B584" s="34"/>
      <c r="C584" s="35"/>
      <c r="E584" s="51"/>
      <c r="F584" s="42"/>
    </row>
    <row r="585" spans="1:6" s="4" customFormat="1" x14ac:dyDescent="0.25">
      <c r="A585" s="33"/>
      <c r="B585" s="34"/>
      <c r="C585" s="35"/>
      <c r="E585" s="51"/>
      <c r="F585" s="42"/>
    </row>
    <row r="586" spans="1:6" s="4" customFormat="1" x14ac:dyDescent="0.25">
      <c r="A586" s="33"/>
      <c r="B586" s="34"/>
      <c r="C586" s="35"/>
      <c r="E586" s="51"/>
      <c r="F586" s="42"/>
    </row>
    <row r="587" spans="1:6" s="4" customFormat="1" x14ac:dyDescent="0.25">
      <c r="A587" s="33"/>
      <c r="B587" s="34"/>
      <c r="C587" s="35"/>
      <c r="E587" s="51"/>
      <c r="F587" s="42"/>
    </row>
    <row r="588" spans="1:6" s="4" customFormat="1" x14ac:dyDescent="0.25">
      <c r="A588" s="33"/>
      <c r="B588" s="34"/>
      <c r="C588" s="35"/>
      <c r="E588" s="51"/>
      <c r="F588" s="42"/>
    </row>
    <row r="589" spans="1:6" s="4" customFormat="1" x14ac:dyDescent="0.25">
      <c r="A589" s="33"/>
      <c r="B589" s="34"/>
      <c r="C589" s="35"/>
      <c r="E589" s="51"/>
      <c r="F589" s="42"/>
    </row>
    <row r="590" spans="1:6" s="4" customFormat="1" x14ac:dyDescent="0.25">
      <c r="A590" s="33"/>
      <c r="B590" s="34"/>
      <c r="C590" s="35"/>
      <c r="E590" s="51"/>
      <c r="F590" s="42"/>
    </row>
    <row r="591" spans="1:6" s="4" customFormat="1" x14ac:dyDescent="0.25">
      <c r="A591" s="33"/>
      <c r="B591" s="34"/>
      <c r="C591" s="35"/>
      <c r="E591" s="51"/>
      <c r="F591" s="42"/>
    </row>
    <row r="592" spans="1:6" s="4" customFormat="1" x14ac:dyDescent="0.25">
      <c r="A592" s="33"/>
      <c r="B592" s="34"/>
      <c r="C592" s="35"/>
      <c r="E592" s="51"/>
      <c r="F592" s="42"/>
    </row>
    <row r="593" spans="1:6" s="4" customFormat="1" x14ac:dyDescent="0.25">
      <c r="A593" s="33"/>
      <c r="B593" s="34"/>
      <c r="C593" s="35"/>
      <c r="E593" s="51"/>
      <c r="F593" s="42"/>
    </row>
    <row r="594" spans="1:6" s="4" customFormat="1" x14ac:dyDescent="0.25">
      <c r="A594" s="33"/>
      <c r="B594" s="34"/>
      <c r="C594" s="35"/>
      <c r="E594" s="51"/>
      <c r="F594" s="42"/>
    </row>
    <row r="595" spans="1:6" s="4" customFormat="1" x14ac:dyDescent="0.25">
      <c r="A595" s="33"/>
      <c r="B595" s="34"/>
      <c r="C595" s="35"/>
      <c r="E595" s="51"/>
      <c r="F595" s="42"/>
    </row>
    <row r="596" spans="1:6" s="4" customFormat="1" x14ac:dyDescent="0.25">
      <c r="A596" s="33"/>
      <c r="B596" s="34"/>
      <c r="C596" s="35"/>
      <c r="E596" s="51"/>
      <c r="F596" s="42"/>
    </row>
    <row r="597" spans="1:6" s="4" customFormat="1" x14ac:dyDescent="0.25">
      <c r="A597" s="33"/>
      <c r="B597" s="34"/>
      <c r="C597" s="35"/>
      <c r="E597" s="51"/>
      <c r="F597" s="42"/>
    </row>
    <row r="598" spans="1:6" s="4" customFormat="1" x14ac:dyDescent="0.25">
      <c r="A598" s="33"/>
      <c r="B598" s="34"/>
      <c r="C598" s="35"/>
      <c r="E598" s="51"/>
      <c r="F598" s="42"/>
    </row>
    <row r="599" spans="1:6" s="4" customFormat="1" x14ac:dyDescent="0.25">
      <c r="A599" s="33"/>
      <c r="B599" s="34"/>
      <c r="C599" s="35"/>
      <c r="E599" s="51"/>
      <c r="F599" s="42"/>
    </row>
    <row r="600" spans="1:6" s="4" customFormat="1" x14ac:dyDescent="0.25">
      <c r="A600" s="33"/>
      <c r="B600" s="34"/>
      <c r="C600" s="35"/>
      <c r="E600" s="51"/>
      <c r="F600" s="42"/>
    </row>
    <row r="601" spans="1:6" s="4" customFormat="1" x14ac:dyDescent="0.25">
      <c r="A601" s="33"/>
      <c r="B601" s="34"/>
      <c r="C601" s="35"/>
      <c r="E601" s="51"/>
      <c r="F601" s="42"/>
    </row>
    <row r="602" spans="1:6" s="4" customFormat="1" x14ac:dyDescent="0.25">
      <c r="A602" s="33"/>
      <c r="B602" s="34"/>
      <c r="C602" s="35"/>
      <c r="E602" s="51"/>
      <c r="F602" s="42"/>
    </row>
    <row r="603" spans="1:6" s="4" customFormat="1" x14ac:dyDescent="0.25">
      <c r="A603" s="33"/>
      <c r="B603" s="34"/>
      <c r="C603" s="35"/>
      <c r="E603" s="51"/>
      <c r="F603" s="42"/>
    </row>
    <row r="604" spans="1:6" s="4" customFormat="1" x14ac:dyDescent="0.25">
      <c r="A604" s="33"/>
      <c r="B604" s="34"/>
      <c r="C604" s="35"/>
      <c r="E604" s="51"/>
      <c r="F604" s="42"/>
    </row>
    <row r="605" spans="1:6" s="4" customFormat="1" x14ac:dyDescent="0.25">
      <c r="A605" s="33"/>
      <c r="B605" s="34"/>
      <c r="C605" s="35"/>
      <c r="E605" s="51"/>
      <c r="F605" s="42"/>
    </row>
    <row r="606" spans="1:6" s="4" customFormat="1" x14ac:dyDescent="0.25">
      <c r="A606" s="33"/>
      <c r="B606" s="34"/>
      <c r="C606" s="35"/>
      <c r="E606" s="51"/>
      <c r="F606" s="42"/>
    </row>
    <row r="607" spans="1:6" s="4" customFormat="1" x14ac:dyDescent="0.25">
      <c r="A607" s="33"/>
      <c r="B607" s="34"/>
      <c r="C607" s="35"/>
      <c r="E607" s="51"/>
      <c r="F607" s="42"/>
    </row>
    <row r="608" spans="1:6" s="4" customFormat="1" x14ac:dyDescent="0.25">
      <c r="A608" s="33"/>
      <c r="B608" s="34"/>
      <c r="C608" s="35"/>
      <c r="E608" s="51"/>
      <c r="F608" s="42"/>
    </row>
    <row r="609" spans="1:6" s="4" customFormat="1" x14ac:dyDescent="0.25">
      <c r="A609" s="33"/>
      <c r="B609" s="34"/>
      <c r="C609" s="35"/>
      <c r="E609" s="51"/>
      <c r="F609" s="42"/>
    </row>
    <row r="610" spans="1:6" s="4" customFormat="1" x14ac:dyDescent="0.25">
      <c r="A610" s="33"/>
      <c r="B610" s="34"/>
      <c r="C610" s="35"/>
      <c r="E610" s="51"/>
      <c r="F610" s="42"/>
    </row>
    <row r="611" spans="1:6" s="4" customFormat="1" x14ac:dyDescent="0.25">
      <c r="A611" s="33"/>
      <c r="B611" s="34"/>
      <c r="C611" s="35"/>
      <c r="E611" s="51"/>
      <c r="F611" s="42"/>
    </row>
    <row r="612" spans="1:6" s="4" customFormat="1" x14ac:dyDescent="0.25">
      <c r="A612" s="33"/>
      <c r="B612" s="34"/>
      <c r="C612" s="35"/>
      <c r="E612" s="51"/>
      <c r="F612" s="42"/>
    </row>
    <row r="613" spans="1:6" s="4" customFormat="1" x14ac:dyDescent="0.25">
      <c r="A613" s="33"/>
      <c r="B613" s="34"/>
      <c r="C613" s="35"/>
      <c r="E613" s="51"/>
      <c r="F613" s="42"/>
    </row>
    <row r="614" spans="1:6" s="4" customFormat="1" x14ac:dyDescent="0.25">
      <c r="A614" s="33"/>
      <c r="B614" s="34"/>
      <c r="C614" s="35"/>
      <c r="E614" s="51"/>
      <c r="F614" s="42"/>
    </row>
    <row r="615" spans="1:6" s="4" customFormat="1" x14ac:dyDescent="0.25">
      <c r="A615" s="33"/>
      <c r="B615" s="34"/>
      <c r="C615" s="35"/>
      <c r="E615" s="51"/>
      <c r="F615" s="42"/>
    </row>
    <row r="616" spans="1:6" s="4" customFormat="1" x14ac:dyDescent="0.25">
      <c r="A616" s="33"/>
      <c r="B616" s="34"/>
      <c r="C616" s="35"/>
      <c r="E616" s="51"/>
      <c r="F616" s="42"/>
    </row>
    <row r="617" spans="1:6" s="4" customFormat="1" x14ac:dyDescent="0.25">
      <c r="A617" s="33"/>
      <c r="B617" s="34"/>
      <c r="C617" s="35"/>
      <c r="E617" s="51"/>
      <c r="F617" s="42"/>
    </row>
    <row r="618" spans="1:6" s="4" customFormat="1" x14ac:dyDescent="0.25">
      <c r="A618" s="33"/>
      <c r="B618" s="34"/>
      <c r="C618" s="35"/>
      <c r="E618" s="51"/>
      <c r="F618" s="42"/>
    </row>
    <row r="619" spans="1:6" s="4" customFormat="1" x14ac:dyDescent="0.25">
      <c r="A619" s="33"/>
      <c r="B619" s="34"/>
      <c r="C619" s="35"/>
      <c r="E619" s="51"/>
      <c r="F619" s="42"/>
    </row>
    <row r="620" spans="1:6" s="4" customFormat="1" x14ac:dyDescent="0.25">
      <c r="A620" s="33"/>
      <c r="B620" s="34"/>
      <c r="C620" s="35"/>
      <c r="E620" s="51"/>
      <c r="F620" s="42"/>
    </row>
    <row r="621" spans="1:6" s="4" customFormat="1" x14ac:dyDescent="0.25">
      <c r="A621" s="33"/>
      <c r="B621" s="34"/>
      <c r="C621" s="35"/>
      <c r="E621" s="51"/>
      <c r="F621" s="42"/>
    </row>
    <row r="622" spans="1:6" s="4" customFormat="1" x14ac:dyDescent="0.25">
      <c r="A622" s="33"/>
      <c r="B622" s="34"/>
      <c r="C622" s="35"/>
      <c r="E622" s="51"/>
      <c r="F622" s="42"/>
    </row>
    <row r="623" spans="1:6" s="4" customFormat="1" x14ac:dyDescent="0.25">
      <c r="A623" s="33"/>
      <c r="B623" s="34"/>
      <c r="C623" s="35"/>
      <c r="E623" s="51"/>
      <c r="F623" s="42"/>
    </row>
    <row r="624" spans="1:6" s="4" customFormat="1" x14ac:dyDescent="0.25">
      <c r="A624" s="33"/>
      <c r="B624" s="34"/>
      <c r="C624" s="35"/>
      <c r="E624" s="51"/>
      <c r="F624" s="42"/>
    </row>
    <row r="625" spans="1:6" s="4" customFormat="1" x14ac:dyDescent="0.25">
      <c r="A625" s="33"/>
      <c r="B625" s="34"/>
      <c r="C625" s="35"/>
      <c r="E625" s="51"/>
      <c r="F625" s="42"/>
    </row>
    <row r="626" spans="1:6" s="4" customFormat="1" x14ac:dyDescent="0.25">
      <c r="A626" s="33"/>
      <c r="B626" s="34"/>
      <c r="C626" s="35"/>
      <c r="E626" s="51"/>
      <c r="F626" s="42"/>
    </row>
    <row r="627" spans="1:6" s="4" customFormat="1" x14ac:dyDescent="0.25">
      <c r="A627" s="33"/>
      <c r="B627" s="34"/>
      <c r="C627" s="35"/>
      <c r="E627" s="51"/>
      <c r="F627" s="42"/>
    </row>
    <row r="628" spans="1:6" s="4" customFormat="1" x14ac:dyDescent="0.25">
      <c r="A628" s="33"/>
      <c r="B628" s="34"/>
      <c r="C628" s="35"/>
      <c r="E628" s="51"/>
      <c r="F628" s="42"/>
    </row>
    <row r="629" spans="1:6" s="4" customFormat="1" x14ac:dyDescent="0.25">
      <c r="A629" s="33"/>
      <c r="B629" s="34"/>
      <c r="C629" s="35"/>
      <c r="E629" s="51"/>
      <c r="F629" s="42"/>
    </row>
    <row r="630" spans="1:6" s="4" customFormat="1" x14ac:dyDescent="0.25">
      <c r="A630" s="33"/>
      <c r="B630" s="34"/>
      <c r="C630" s="35"/>
      <c r="E630" s="51"/>
      <c r="F630" s="42"/>
    </row>
    <row r="631" spans="1:6" s="4" customFormat="1" x14ac:dyDescent="0.25">
      <c r="A631" s="33"/>
      <c r="B631" s="34"/>
      <c r="C631" s="35"/>
      <c r="E631" s="51"/>
      <c r="F631" s="42"/>
    </row>
    <row r="632" spans="1:6" s="4" customFormat="1" x14ac:dyDescent="0.25">
      <c r="A632" s="33"/>
      <c r="B632" s="34"/>
      <c r="C632" s="35"/>
      <c r="E632" s="51"/>
      <c r="F632" s="42"/>
    </row>
    <row r="633" spans="1:6" s="4" customFormat="1" x14ac:dyDescent="0.25">
      <c r="A633" s="33"/>
      <c r="B633" s="34"/>
      <c r="C633" s="35"/>
      <c r="E633" s="51"/>
      <c r="F633" s="42"/>
    </row>
    <row r="634" spans="1:6" s="4" customFormat="1" x14ac:dyDescent="0.25">
      <c r="A634" s="33"/>
      <c r="B634" s="34"/>
      <c r="C634" s="35"/>
      <c r="E634" s="51"/>
      <c r="F634" s="42"/>
    </row>
    <row r="635" spans="1:6" s="4" customFormat="1" x14ac:dyDescent="0.25">
      <c r="A635" s="33"/>
      <c r="B635" s="34"/>
      <c r="C635" s="35"/>
      <c r="E635" s="51"/>
      <c r="F635" s="42"/>
    </row>
    <row r="636" spans="1:6" s="4" customFormat="1" x14ac:dyDescent="0.25">
      <c r="A636" s="33"/>
      <c r="B636" s="34"/>
      <c r="C636" s="35"/>
      <c r="E636" s="51"/>
      <c r="F636" s="42"/>
    </row>
    <row r="637" spans="1:6" s="4" customFormat="1" x14ac:dyDescent="0.25">
      <c r="A637" s="33"/>
      <c r="B637" s="34"/>
      <c r="C637" s="35"/>
      <c r="E637" s="51"/>
      <c r="F637" s="42"/>
    </row>
    <row r="638" spans="1:6" s="4" customFormat="1" x14ac:dyDescent="0.25">
      <c r="A638" s="33"/>
      <c r="B638" s="34"/>
      <c r="C638" s="35"/>
      <c r="E638" s="51"/>
      <c r="F638" s="42"/>
    </row>
    <row r="639" spans="1:6" s="4" customFormat="1" x14ac:dyDescent="0.25">
      <c r="A639" s="33"/>
      <c r="B639" s="34"/>
      <c r="C639" s="35"/>
      <c r="E639" s="51"/>
      <c r="F639" s="42"/>
    </row>
    <row r="640" spans="1:6" s="4" customFormat="1" x14ac:dyDescent="0.25">
      <c r="A640" s="33"/>
      <c r="B640" s="34"/>
      <c r="C640" s="35"/>
      <c r="E640" s="51"/>
      <c r="F640" s="42"/>
    </row>
    <row r="641" spans="1:6" s="4" customFormat="1" x14ac:dyDescent="0.25">
      <c r="A641" s="33"/>
      <c r="B641" s="34"/>
      <c r="C641" s="35"/>
      <c r="E641" s="51"/>
      <c r="F641" s="42"/>
    </row>
    <row r="642" spans="1:6" s="4" customFormat="1" x14ac:dyDescent="0.25">
      <c r="A642" s="33"/>
      <c r="B642" s="34"/>
      <c r="C642" s="35"/>
      <c r="E642" s="51"/>
      <c r="F642" s="42"/>
    </row>
    <row r="643" spans="1:6" s="4" customFormat="1" x14ac:dyDescent="0.25">
      <c r="A643" s="33"/>
      <c r="B643" s="34"/>
      <c r="C643" s="35"/>
      <c r="E643" s="51"/>
      <c r="F643" s="42"/>
    </row>
    <row r="644" spans="1:6" s="4" customFormat="1" x14ac:dyDescent="0.25">
      <c r="A644" s="33"/>
      <c r="B644" s="34"/>
      <c r="C644" s="35"/>
      <c r="E644" s="51"/>
      <c r="F644" s="42"/>
    </row>
    <row r="645" spans="1:6" s="4" customFormat="1" x14ac:dyDescent="0.25">
      <c r="A645" s="33"/>
      <c r="B645" s="34"/>
      <c r="C645" s="35"/>
      <c r="E645" s="51"/>
      <c r="F645" s="42"/>
    </row>
    <row r="646" spans="1:6" s="4" customFormat="1" x14ac:dyDescent="0.25">
      <c r="A646" s="33"/>
      <c r="B646" s="34"/>
      <c r="C646" s="35"/>
      <c r="E646" s="51"/>
      <c r="F646" s="42"/>
    </row>
    <row r="647" spans="1:6" s="4" customFormat="1" x14ac:dyDescent="0.25">
      <c r="A647" s="33"/>
      <c r="B647" s="34"/>
      <c r="C647" s="35"/>
      <c r="E647" s="51"/>
      <c r="F647" s="42"/>
    </row>
    <row r="648" spans="1:6" s="4" customFormat="1" x14ac:dyDescent="0.25">
      <c r="A648" s="33"/>
      <c r="B648" s="34"/>
      <c r="C648" s="35"/>
      <c r="E648" s="51"/>
      <c r="F648" s="42"/>
    </row>
    <row r="649" spans="1:6" s="4" customFormat="1" x14ac:dyDescent="0.25">
      <c r="A649" s="33"/>
      <c r="B649" s="34"/>
      <c r="C649" s="35"/>
      <c r="E649" s="51"/>
      <c r="F649" s="42"/>
    </row>
    <row r="650" spans="1:6" s="4" customFormat="1" x14ac:dyDescent="0.25">
      <c r="A650" s="33"/>
      <c r="B650" s="34"/>
      <c r="C650" s="35"/>
      <c r="E650" s="51"/>
      <c r="F650" s="42"/>
    </row>
    <row r="651" spans="1:6" s="4" customFormat="1" x14ac:dyDescent="0.25">
      <c r="A651" s="33"/>
      <c r="B651" s="34"/>
      <c r="C651" s="35"/>
      <c r="E651" s="51"/>
      <c r="F651" s="42"/>
    </row>
    <row r="652" spans="1:6" s="4" customFormat="1" x14ac:dyDescent="0.25">
      <c r="A652" s="33"/>
      <c r="B652" s="34"/>
      <c r="C652" s="35"/>
      <c r="E652" s="51"/>
      <c r="F652" s="42"/>
    </row>
    <row r="653" spans="1:6" s="4" customFormat="1" x14ac:dyDescent="0.25">
      <c r="A653" s="33"/>
      <c r="B653" s="34"/>
      <c r="C653" s="35"/>
      <c r="E653" s="51"/>
      <c r="F653" s="42"/>
    </row>
    <row r="654" spans="1:6" s="4" customFormat="1" x14ac:dyDescent="0.25">
      <c r="A654" s="33"/>
      <c r="B654" s="34"/>
      <c r="C654" s="35"/>
      <c r="E654" s="51"/>
      <c r="F654" s="42"/>
    </row>
    <row r="655" spans="1:6" s="4" customFormat="1" x14ac:dyDescent="0.25">
      <c r="A655" s="33"/>
      <c r="B655" s="34"/>
      <c r="C655" s="35"/>
      <c r="E655" s="51"/>
      <c r="F655" s="42"/>
    </row>
    <row r="656" spans="1:6" s="4" customFormat="1" x14ac:dyDescent="0.25">
      <c r="A656" s="33"/>
      <c r="B656" s="34"/>
      <c r="C656" s="35"/>
      <c r="E656" s="51"/>
      <c r="F656" s="42"/>
    </row>
    <row r="657" spans="1:6" s="4" customFormat="1" x14ac:dyDescent="0.25">
      <c r="A657" s="33"/>
      <c r="B657" s="34"/>
      <c r="C657" s="35"/>
      <c r="E657" s="51"/>
      <c r="F657" s="42"/>
    </row>
    <row r="658" spans="1:6" s="4" customFormat="1" x14ac:dyDescent="0.25">
      <c r="A658" s="33"/>
      <c r="B658" s="34"/>
      <c r="C658" s="35"/>
      <c r="E658" s="51"/>
      <c r="F658" s="42"/>
    </row>
    <row r="659" spans="1:6" s="4" customFormat="1" x14ac:dyDescent="0.25">
      <c r="A659" s="33"/>
      <c r="B659" s="34"/>
      <c r="C659" s="35"/>
      <c r="E659" s="51"/>
      <c r="F659" s="42"/>
    </row>
    <row r="660" spans="1:6" s="4" customFormat="1" x14ac:dyDescent="0.25">
      <c r="A660" s="33"/>
      <c r="B660" s="34"/>
      <c r="C660" s="35"/>
      <c r="E660" s="51"/>
      <c r="F660" s="42"/>
    </row>
    <row r="661" spans="1:6" s="4" customFormat="1" x14ac:dyDescent="0.25">
      <c r="A661" s="33"/>
      <c r="B661" s="34"/>
      <c r="C661" s="35"/>
      <c r="E661" s="51"/>
      <c r="F661" s="42"/>
    </row>
    <row r="662" spans="1:6" s="4" customFormat="1" x14ac:dyDescent="0.25">
      <c r="A662" s="33"/>
      <c r="B662" s="34"/>
      <c r="C662" s="35"/>
      <c r="E662" s="51"/>
      <c r="F662" s="42"/>
    </row>
    <row r="663" spans="1:6" s="4" customFormat="1" x14ac:dyDescent="0.25">
      <c r="A663" s="33"/>
      <c r="B663" s="34"/>
      <c r="C663" s="35"/>
      <c r="E663" s="51"/>
      <c r="F663" s="42"/>
    </row>
    <row r="664" spans="1:6" s="4" customFormat="1" x14ac:dyDescent="0.25">
      <c r="A664" s="33"/>
      <c r="B664" s="34"/>
      <c r="C664" s="35"/>
      <c r="E664" s="51"/>
      <c r="F664" s="42"/>
    </row>
    <row r="665" spans="1:6" s="4" customFormat="1" x14ac:dyDescent="0.25">
      <c r="A665" s="33"/>
      <c r="B665" s="34"/>
      <c r="C665" s="35"/>
      <c r="E665" s="51"/>
      <c r="F665" s="42"/>
    </row>
    <row r="666" spans="1:6" s="4" customFormat="1" x14ac:dyDescent="0.25">
      <c r="A666" s="33"/>
      <c r="B666" s="34"/>
      <c r="C666" s="35"/>
      <c r="E666" s="51"/>
      <c r="F666" s="42"/>
    </row>
    <row r="667" spans="1:6" s="4" customFormat="1" x14ac:dyDescent="0.25">
      <c r="A667" s="33"/>
      <c r="B667" s="34"/>
      <c r="C667" s="35"/>
      <c r="E667" s="51"/>
      <c r="F667" s="42"/>
    </row>
    <row r="668" spans="1:6" s="4" customFormat="1" x14ac:dyDescent="0.25">
      <c r="A668" s="33"/>
      <c r="B668" s="34"/>
      <c r="C668" s="35"/>
      <c r="E668" s="51"/>
      <c r="F668" s="42"/>
    </row>
    <row r="669" spans="1:6" s="4" customFormat="1" x14ac:dyDescent="0.25">
      <c r="A669" s="33"/>
      <c r="B669" s="34"/>
      <c r="C669" s="35"/>
      <c r="E669" s="51"/>
      <c r="F669" s="42"/>
    </row>
    <row r="670" spans="1:6" s="4" customFormat="1" x14ac:dyDescent="0.25">
      <c r="A670" s="33"/>
      <c r="B670" s="34"/>
      <c r="C670" s="35"/>
      <c r="E670" s="51"/>
      <c r="F670" s="42"/>
    </row>
    <row r="671" spans="1:6" s="4" customFormat="1" x14ac:dyDescent="0.25">
      <c r="A671" s="33"/>
      <c r="B671" s="34"/>
      <c r="C671" s="35"/>
      <c r="E671" s="51"/>
      <c r="F671" s="42"/>
    </row>
    <row r="672" spans="1:6" s="4" customFormat="1" x14ac:dyDescent="0.25">
      <c r="A672" s="33"/>
      <c r="B672" s="34"/>
      <c r="C672" s="35"/>
      <c r="E672" s="51"/>
      <c r="F672" s="42"/>
    </row>
    <row r="673" spans="1:6" s="4" customFormat="1" x14ac:dyDescent="0.25">
      <c r="A673" s="33"/>
      <c r="B673" s="34"/>
      <c r="C673" s="35"/>
      <c r="E673" s="51"/>
      <c r="F673" s="42"/>
    </row>
    <row r="674" spans="1:6" s="4" customFormat="1" x14ac:dyDescent="0.25">
      <c r="A674" s="33"/>
      <c r="B674" s="34"/>
      <c r="C674" s="35"/>
      <c r="E674" s="51"/>
      <c r="F674" s="42"/>
    </row>
    <row r="675" spans="1:6" s="4" customFormat="1" x14ac:dyDescent="0.25">
      <c r="A675" s="33"/>
      <c r="B675" s="34"/>
      <c r="C675" s="35"/>
      <c r="E675" s="51"/>
      <c r="F675" s="42"/>
    </row>
    <row r="676" spans="1:6" s="4" customFormat="1" x14ac:dyDescent="0.25">
      <c r="A676" s="33"/>
      <c r="B676" s="34"/>
      <c r="C676" s="35"/>
      <c r="E676" s="51"/>
      <c r="F676" s="42"/>
    </row>
    <row r="677" spans="1:6" s="4" customFormat="1" x14ac:dyDescent="0.25">
      <c r="A677" s="33"/>
      <c r="B677" s="34"/>
      <c r="C677" s="35"/>
      <c r="E677" s="51"/>
      <c r="F677" s="42"/>
    </row>
    <row r="678" spans="1:6" s="4" customFormat="1" x14ac:dyDescent="0.25">
      <c r="A678" s="33"/>
      <c r="B678" s="34"/>
      <c r="C678" s="35"/>
      <c r="E678" s="51"/>
      <c r="F678" s="42"/>
    </row>
    <row r="679" spans="1:6" s="4" customFormat="1" x14ac:dyDescent="0.25">
      <c r="A679" s="33"/>
      <c r="B679" s="34"/>
      <c r="C679" s="35"/>
      <c r="E679" s="51"/>
      <c r="F679" s="42"/>
    </row>
    <row r="680" spans="1:6" s="4" customFormat="1" x14ac:dyDescent="0.25">
      <c r="A680" s="33"/>
      <c r="B680" s="34"/>
      <c r="C680" s="35"/>
      <c r="E680" s="51"/>
      <c r="F680" s="42"/>
    </row>
    <row r="681" spans="1:6" s="4" customFormat="1" x14ac:dyDescent="0.25">
      <c r="A681" s="33"/>
      <c r="B681" s="34"/>
      <c r="C681" s="35"/>
      <c r="E681" s="51"/>
      <c r="F681" s="42"/>
    </row>
    <row r="682" spans="1:6" s="4" customFormat="1" x14ac:dyDescent="0.25">
      <c r="A682" s="33"/>
      <c r="B682" s="34"/>
      <c r="C682" s="35"/>
      <c r="E682" s="51"/>
      <c r="F682" s="42"/>
    </row>
    <row r="683" spans="1:6" s="4" customFormat="1" x14ac:dyDescent="0.25">
      <c r="A683" s="33"/>
      <c r="B683" s="34"/>
      <c r="C683" s="35"/>
      <c r="E683" s="51"/>
      <c r="F683" s="42"/>
    </row>
    <row r="684" spans="1:6" s="4" customFormat="1" x14ac:dyDescent="0.25">
      <c r="A684" s="33"/>
      <c r="B684" s="34"/>
      <c r="C684" s="35"/>
      <c r="E684" s="51"/>
      <c r="F684" s="42"/>
    </row>
    <row r="685" spans="1:6" s="4" customFormat="1" x14ac:dyDescent="0.25">
      <c r="A685" s="33"/>
      <c r="B685" s="34"/>
      <c r="C685" s="35"/>
      <c r="E685" s="51"/>
      <c r="F685" s="42"/>
    </row>
    <row r="686" spans="1:6" s="4" customFormat="1" x14ac:dyDescent="0.25">
      <c r="A686" s="33"/>
      <c r="B686" s="34"/>
      <c r="C686" s="35"/>
      <c r="E686" s="51"/>
      <c r="F686" s="42"/>
    </row>
    <row r="687" spans="1:6" s="4" customFormat="1" x14ac:dyDescent="0.25">
      <c r="A687" s="33"/>
      <c r="B687" s="34"/>
      <c r="C687" s="35"/>
      <c r="E687" s="51"/>
      <c r="F687" s="42"/>
    </row>
    <row r="688" spans="1:6" s="4" customFormat="1" x14ac:dyDescent="0.25">
      <c r="A688" s="33"/>
      <c r="B688" s="34"/>
      <c r="C688" s="35"/>
      <c r="E688" s="51"/>
      <c r="F688" s="42"/>
    </row>
    <row r="689" spans="1:6" s="4" customFormat="1" x14ac:dyDescent="0.25">
      <c r="A689" s="33"/>
      <c r="B689" s="34"/>
      <c r="C689" s="35"/>
      <c r="E689" s="51"/>
      <c r="F689" s="42"/>
    </row>
    <row r="690" spans="1:6" s="4" customFormat="1" x14ac:dyDescent="0.25">
      <c r="A690" s="33"/>
      <c r="B690" s="34"/>
      <c r="C690" s="35"/>
      <c r="E690" s="51"/>
      <c r="F690" s="42"/>
    </row>
    <row r="691" spans="1:6" s="4" customFormat="1" x14ac:dyDescent="0.25">
      <c r="A691" s="33"/>
      <c r="B691" s="34"/>
      <c r="C691" s="35"/>
      <c r="E691" s="51"/>
      <c r="F691" s="42"/>
    </row>
    <row r="692" spans="1:6" s="4" customFormat="1" x14ac:dyDescent="0.25">
      <c r="A692" s="33"/>
      <c r="B692" s="34"/>
      <c r="C692" s="35"/>
      <c r="E692" s="51"/>
      <c r="F692" s="42"/>
    </row>
    <row r="693" spans="1:6" s="4" customFormat="1" x14ac:dyDescent="0.25">
      <c r="A693" s="33"/>
      <c r="B693" s="34"/>
      <c r="C693" s="35"/>
      <c r="E693" s="51"/>
      <c r="F693" s="42"/>
    </row>
    <row r="694" spans="1:6" s="4" customFormat="1" x14ac:dyDescent="0.25">
      <c r="A694" s="33"/>
      <c r="B694" s="34"/>
      <c r="C694" s="35"/>
      <c r="E694" s="51"/>
      <c r="F694" s="42"/>
    </row>
    <row r="695" spans="1:6" s="4" customFormat="1" x14ac:dyDescent="0.25">
      <c r="A695" s="33"/>
      <c r="B695" s="34"/>
      <c r="C695" s="35"/>
      <c r="E695" s="51"/>
      <c r="F695" s="42"/>
    </row>
    <row r="696" spans="1:6" s="4" customFormat="1" x14ac:dyDescent="0.25">
      <c r="A696" s="33"/>
      <c r="B696" s="34"/>
      <c r="C696" s="35"/>
      <c r="E696" s="51"/>
      <c r="F696" s="42"/>
    </row>
  </sheetData>
  <mergeCells count="22">
    <mergeCell ref="A224:D224"/>
    <mergeCell ref="A261:D261"/>
    <mergeCell ref="A284:D284"/>
    <mergeCell ref="A296:C296"/>
    <mergeCell ref="A162:D162"/>
    <mergeCell ref="A166:D166"/>
    <mergeCell ref="A169:C169"/>
    <mergeCell ref="A172:B172"/>
    <mergeCell ref="A173:D173"/>
    <mergeCell ref="A192:D192"/>
    <mergeCell ref="A157:D157"/>
    <mergeCell ref="A7:F7"/>
    <mergeCell ref="A12:B12"/>
    <mergeCell ref="A13:D13"/>
    <mergeCell ref="A27:D27"/>
    <mergeCell ref="A41:D41"/>
    <mergeCell ref="A67:D67"/>
    <mergeCell ref="A84:C84"/>
    <mergeCell ref="A85:B85"/>
    <mergeCell ref="A87:B87"/>
    <mergeCell ref="A88:D88"/>
    <mergeCell ref="A138:D138"/>
  </mergeCells>
  <pageMargins left="0.11811023622047245" right="0" top="0.15748031496062992" bottom="0" header="0.31496062992125984" footer="0.31496062992125984"/>
  <pageSetup scale="62" fitToHeight="0" orientation="landscape" horizontalDpi="4294967295" verticalDpi="4294967295" r:id="rId1"/>
  <rowBreaks count="4" manualBreakCount="4">
    <brk id="33" max="7" man="1"/>
    <brk id="84" max="7" man="1"/>
    <brk id="167" max="7" man="1"/>
    <brk id="257" max="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EDBD6-C08D-4043-B440-A32612A2DD28}">
  <sheetPr>
    <outlinePr summaryBelow="0" summaryRight="0"/>
    <pageSetUpPr fitToPage="1"/>
  </sheetPr>
  <dimension ref="A6:F696"/>
  <sheetViews>
    <sheetView showGridLines="0" zoomScale="70" zoomScaleNormal="70" zoomScaleSheetLayoutView="80" workbookViewId="0">
      <selection activeCell="D169" sqref="D169"/>
    </sheetView>
  </sheetViews>
  <sheetFormatPr baseColWidth="10" defaultColWidth="26.7109375" defaultRowHeight="16.5" x14ac:dyDescent="0.25"/>
  <cols>
    <col min="1" max="1" width="13.85546875" style="1" bestFit="1" customWidth="1"/>
    <col min="2" max="2" width="167.42578125" style="2" customWidth="1"/>
    <col min="3" max="3" width="21.42578125" style="3" bestFit="1" customWidth="1"/>
    <col min="4" max="4" width="25.42578125" style="4" bestFit="1" customWidth="1"/>
    <col min="5" max="5" width="17.85546875" style="51" bestFit="1" customWidth="1"/>
    <col min="6" max="6" width="61.42578125" style="42" customWidth="1"/>
    <col min="7" max="16384" width="26.7109375" style="1"/>
  </cols>
  <sheetData>
    <row r="6" spans="1:6" ht="17.25" thickBot="1" x14ac:dyDescent="0.3"/>
    <row r="7" spans="1:6" ht="23.25" thickBot="1" x14ac:dyDescent="0.3">
      <c r="A7" s="144" t="s">
        <v>0</v>
      </c>
      <c r="B7" s="145"/>
      <c r="C7" s="145"/>
      <c r="D7" s="145"/>
      <c r="E7" s="145"/>
      <c r="F7" s="146"/>
    </row>
    <row r="8" spans="1:6" x14ac:dyDescent="0.25">
      <c r="A8" s="38"/>
      <c r="B8" s="36"/>
      <c r="C8" s="36"/>
      <c r="D8" s="36"/>
      <c r="E8" s="52"/>
      <c r="F8" s="43"/>
    </row>
    <row r="9" spans="1:6" x14ac:dyDescent="0.25">
      <c r="A9" s="40" t="s">
        <v>286</v>
      </c>
      <c r="B9" s="39" t="s">
        <v>304</v>
      </c>
      <c r="C9" s="39"/>
      <c r="D9" s="39"/>
      <c r="E9" s="53"/>
      <c r="F9" s="44"/>
    </row>
    <row r="10" spans="1:6" x14ac:dyDescent="0.25">
      <c r="A10" s="40" t="s">
        <v>285</v>
      </c>
      <c r="B10" s="39"/>
      <c r="C10" s="1"/>
      <c r="D10" s="1"/>
      <c r="E10" s="54"/>
      <c r="F10" s="37"/>
    </row>
    <row r="11" spans="1:6" s="7" customFormat="1" ht="14.25" x14ac:dyDescent="0.25">
      <c r="A11" s="5"/>
      <c r="B11" s="5"/>
      <c r="C11" s="5"/>
      <c r="D11" s="6"/>
      <c r="E11" s="55"/>
      <c r="F11" s="6"/>
    </row>
    <row r="12" spans="1:6" s="9" customFormat="1" ht="28.5" x14ac:dyDescent="0.25">
      <c r="A12" s="138" t="s">
        <v>1</v>
      </c>
      <c r="B12" s="139"/>
      <c r="C12" s="8" t="s">
        <v>2</v>
      </c>
      <c r="D12" s="8" t="s">
        <v>284</v>
      </c>
      <c r="E12" s="56" t="s">
        <v>293</v>
      </c>
      <c r="F12" s="8" t="s">
        <v>287</v>
      </c>
    </row>
    <row r="13" spans="1:6" s="9" customFormat="1" x14ac:dyDescent="0.25">
      <c r="A13" s="147" t="s">
        <v>3</v>
      </c>
      <c r="B13" s="148"/>
      <c r="C13" s="148"/>
      <c r="D13" s="149"/>
      <c r="E13" s="57">
        <f>SUM(D14:D26)</f>
        <v>28209172</v>
      </c>
      <c r="F13" s="49"/>
    </row>
    <row r="14" spans="1:6" s="9" customFormat="1" x14ac:dyDescent="0.25">
      <c r="A14" s="10">
        <v>1</v>
      </c>
      <c r="B14" s="11" t="s">
        <v>4</v>
      </c>
      <c r="C14" s="12">
        <v>1657345.4545454544</v>
      </c>
      <c r="D14" s="13">
        <v>1408744</v>
      </c>
      <c r="E14" s="58">
        <f>+C14-D14</f>
        <v>248601.45454545435</v>
      </c>
      <c r="F14" s="45"/>
    </row>
    <row r="15" spans="1:6" s="9" customFormat="1" x14ac:dyDescent="0.25">
      <c r="A15" s="14">
        <v>2</v>
      </c>
      <c r="B15" s="15" t="s">
        <v>5</v>
      </c>
      <c r="C15" s="12">
        <v>2819578.7878787876</v>
      </c>
      <c r="D15" s="13">
        <v>2396642</v>
      </c>
      <c r="E15" s="58">
        <f t="shared" ref="E15:E40" si="0">+C15-D15</f>
        <v>422936.78787878761</v>
      </c>
      <c r="F15" s="45"/>
    </row>
    <row r="16" spans="1:6" s="9" customFormat="1" ht="33" x14ac:dyDescent="0.25">
      <c r="A16" s="10">
        <v>3</v>
      </c>
      <c r="B16" s="11" t="s">
        <v>6</v>
      </c>
      <c r="C16" s="12">
        <v>5458133.333333333</v>
      </c>
      <c r="D16" s="13">
        <v>4639413</v>
      </c>
      <c r="E16" s="58">
        <f t="shared" si="0"/>
        <v>818720.33333333302</v>
      </c>
      <c r="F16" s="45"/>
    </row>
    <row r="17" spans="1:6" s="9" customFormat="1" ht="33" x14ac:dyDescent="0.25">
      <c r="A17" s="10">
        <v>4</v>
      </c>
      <c r="B17" s="11" t="s">
        <v>7</v>
      </c>
      <c r="C17" s="12">
        <v>9066213.333333334</v>
      </c>
      <c r="D17" s="13">
        <v>7706281</v>
      </c>
      <c r="E17" s="58">
        <f t="shared" si="0"/>
        <v>1359932.333333334</v>
      </c>
      <c r="F17" s="45"/>
    </row>
    <row r="18" spans="1:6" s="9" customFormat="1" x14ac:dyDescent="0.25">
      <c r="A18" s="14">
        <v>5</v>
      </c>
      <c r="B18" s="15" t="s">
        <v>8</v>
      </c>
      <c r="C18" s="12">
        <v>4210075.7575757578</v>
      </c>
      <c r="D18" s="13">
        <v>3578564</v>
      </c>
      <c r="E18" s="58">
        <f t="shared" si="0"/>
        <v>631511.7575757578</v>
      </c>
      <c r="F18" s="45"/>
    </row>
    <row r="19" spans="1:6" s="9" customFormat="1" ht="33" x14ac:dyDescent="0.25">
      <c r="A19" s="10">
        <v>6</v>
      </c>
      <c r="B19" s="15" t="s">
        <v>9</v>
      </c>
      <c r="C19" s="12">
        <v>6982775.7575757578</v>
      </c>
      <c r="D19" s="13">
        <v>5935359</v>
      </c>
      <c r="E19" s="58">
        <f t="shared" si="0"/>
        <v>1047416.7575757578</v>
      </c>
      <c r="F19" s="45"/>
    </row>
    <row r="20" spans="1:6" s="9" customFormat="1" x14ac:dyDescent="0.25">
      <c r="A20" s="10">
        <v>7</v>
      </c>
      <c r="B20" s="11" t="s">
        <v>10</v>
      </c>
      <c r="C20" s="12">
        <v>328151.51515151508</v>
      </c>
      <c r="D20" s="13">
        <v>278929</v>
      </c>
      <c r="E20" s="58">
        <f t="shared" si="0"/>
        <v>49222.515151515079</v>
      </c>
      <c r="F20" s="45"/>
    </row>
    <row r="21" spans="1:6" s="9" customFormat="1" x14ac:dyDescent="0.25">
      <c r="A21" s="14">
        <v>8</v>
      </c>
      <c r="B21" s="11" t="s">
        <v>11</v>
      </c>
      <c r="C21" s="12">
        <v>226100</v>
      </c>
      <c r="D21" s="13">
        <v>192185</v>
      </c>
      <c r="E21" s="58">
        <f t="shared" si="0"/>
        <v>33915</v>
      </c>
      <c r="F21" s="45"/>
    </row>
    <row r="22" spans="1:6" s="9" customFormat="1" x14ac:dyDescent="0.25">
      <c r="A22" s="10">
        <v>9</v>
      </c>
      <c r="B22" s="11" t="s">
        <v>12</v>
      </c>
      <c r="C22" s="12">
        <v>210233.33333333334</v>
      </c>
      <c r="D22" s="13">
        <v>178698</v>
      </c>
      <c r="E22" s="58">
        <f t="shared" si="0"/>
        <v>31535.333333333343</v>
      </c>
      <c r="F22" s="45"/>
    </row>
    <row r="23" spans="1:6" s="9" customFormat="1" x14ac:dyDescent="0.25">
      <c r="A23" s="10">
        <v>10</v>
      </c>
      <c r="B23" s="11" t="s">
        <v>13</v>
      </c>
      <c r="C23" s="12">
        <v>209692.42424242423</v>
      </c>
      <c r="D23" s="13">
        <v>178239</v>
      </c>
      <c r="E23" s="58">
        <f t="shared" si="0"/>
        <v>31453.424242424226</v>
      </c>
      <c r="F23" s="45"/>
    </row>
    <row r="24" spans="1:6" s="9" customFormat="1" x14ac:dyDescent="0.25">
      <c r="A24" s="14">
        <v>11</v>
      </c>
      <c r="B24" s="11" t="s">
        <v>14</v>
      </c>
      <c r="C24" s="12">
        <v>265766.66666666669</v>
      </c>
      <c r="D24" s="13">
        <v>225902</v>
      </c>
      <c r="E24" s="58">
        <f t="shared" si="0"/>
        <v>39864.666666666686</v>
      </c>
      <c r="F24" s="45"/>
    </row>
    <row r="25" spans="1:6" s="9" customFormat="1" x14ac:dyDescent="0.25">
      <c r="A25" s="10">
        <v>12</v>
      </c>
      <c r="B25" s="11" t="s">
        <v>15</v>
      </c>
      <c r="C25" s="12">
        <v>781793.93939393945</v>
      </c>
      <c r="D25" s="13">
        <v>664525</v>
      </c>
      <c r="E25" s="58">
        <f t="shared" si="0"/>
        <v>117268.93939393945</v>
      </c>
      <c r="F25" s="45"/>
    </row>
    <row r="26" spans="1:6" s="9" customFormat="1" x14ac:dyDescent="0.25">
      <c r="A26" s="10">
        <v>13</v>
      </c>
      <c r="B26" s="11" t="s">
        <v>16</v>
      </c>
      <c r="C26" s="12">
        <v>971400.60606060608</v>
      </c>
      <c r="D26" s="13">
        <v>825691</v>
      </c>
      <c r="E26" s="58">
        <f t="shared" si="0"/>
        <v>145709.60606060608</v>
      </c>
      <c r="F26" s="45"/>
    </row>
    <row r="27" spans="1:6" s="9" customFormat="1" x14ac:dyDescent="0.25">
      <c r="A27" s="147" t="s">
        <v>17</v>
      </c>
      <c r="B27" s="148"/>
      <c r="C27" s="148"/>
      <c r="D27" s="149"/>
      <c r="E27" s="59">
        <f>SUM(D28:D40)</f>
        <v>5512914</v>
      </c>
      <c r="F27" s="49"/>
    </row>
    <row r="28" spans="1:6" s="9" customFormat="1" x14ac:dyDescent="0.25">
      <c r="A28" s="10">
        <v>14</v>
      </c>
      <c r="B28" s="11" t="s">
        <v>18</v>
      </c>
      <c r="C28" s="12">
        <v>166316.92424242423</v>
      </c>
      <c r="D28" s="13">
        <v>141369</v>
      </c>
      <c r="E28" s="58">
        <f t="shared" si="0"/>
        <v>24947.924242424226</v>
      </c>
      <c r="F28" s="45"/>
    </row>
    <row r="29" spans="1:6" s="9" customFormat="1" x14ac:dyDescent="0.25">
      <c r="A29" s="10">
        <v>15</v>
      </c>
      <c r="B29" s="11" t="s">
        <v>19</v>
      </c>
      <c r="C29" s="12">
        <v>117914.57575757576</v>
      </c>
      <c r="D29" s="13">
        <v>100227</v>
      </c>
      <c r="E29" s="58">
        <f t="shared" si="0"/>
        <v>17687.57575757576</v>
      </c>
      <c r="F29" s="45"/>
    </row>
    <row r="30" spans="1:6" s="9" customFormat="1" x14ac:dyDescent="0.25">
      <c r="A30" s="10">
        <v>16</v>
      </c>
      <c r="B30" s="11" t="s">
        <v>20</v>
      </c>
      <c r="C30" s="12">
        <v>153717.34848484848</v>
      </c>
      <c r="D30" s="13">
        <v>130660</v>
      </c>
      <c r="E30" s="58">
        <f t="shared" si="0"/>
        <v>23057.34848484848</v>
      </c>
      <c r="F30" s="45"/>
    </row>
    <row r="31" spans="1:6" s="9" customFormat="1" x14ac:dyDescent="0.25">
      <c r="A31" s="10">
        <v>17</v>
      </c>
      <c r="B31" s="11" t="s">
        <v>21</v>
      </c>
      <c r="C31" s="12">
        <v>246654.54545454544</v>
      </c>
      <c r="D31" s="13">
        <v>209656</v>
      </c>
      <c r="E31" s="58">
        <f t="shared" si="0"/>
        <v>36998.545454545441</v>
      </c>
      <c r="F31" s="45"/>
    </row>
    <row r="32" spans="1:6" s="9" customFormat="1" x14ac:dyDescent="0.25">
      <c r="A32" s="10">
        <v>18</v>
      </c>
      <c r="B32" s="15" t="s">
        <v>22</v>
      </c>
      <c r="C32" s="12">
        <v>488332.72727272724</v>
      </c>
      <c r="D32" s="13">
        <v>415083</v>
      </c>
      <c r="E32" s="58">
        <f t="shared" si="0"/>
        <v>73249.727272727236</v>
      </c>
      <c r="F32" s="45"/>
    </row>
    <row r="33" spans="1:6" s="9" customFormat="1" x14ac:dyDescent="0.25">
      <c r="A33" s="10">
        <v>19</v>
      </c>
      <c r="B33" s="15" t="s">
        <v>23</v>
      </c>
      <c r="C33" s="12">
        <v>749339.39393939392</v>
      </c>
      <c r="D33" s="13">
        <v>636938</v>
      </c>
      <c r="E33" s="58">
        <f t="shared" si="0"/>
        <v>112401.39393939392</v>
      </c>
      <c r="F33" s="45"/>
    </row>
    <row r="34" spans="1:6" s="9" customFormat="1" x14ac:dyDescent="0.25">
      <c r="A34" s="10">
        <v>20</v>
      </c>
      <c r="B34" s="11" t="s">
        <v>24</v>
      </c>
      <c r="C34" s="12">
        <v>681833.93939393933</v>
      </c>
      <c r="D34" s="13">
        <v>579559</v>
      </c>
      <c r="E34" s="58">
        <f t="shared" si="0"/>
        <v>102274.93939393933</v>
      </c>
      <c r="F34" s="45"/>
    </row>
    <row r="35" spans="1:6" s="9" customFormat="1" x14ac:dyDescent="0.25">
      <c r="A35" s="10">
        <v>21</v>
      </c>
      <c r="B35" s="11" t="s">
        <v>25</v>
      </c>
      <c r="C35" s="12">
        <v>374850</v>
      </c>
      <c r="D35" s="13">
        <v>318623</v>
      </c>
      <c r="E35" s="58">
        <f t="shared" si="0"/>
        <v>56227</v>
      </c>
      <c r="F35" s="45"/>
    </row>
    <row r="36" spans="1:6" s="9" customFormat="1" x14ac:dyDescent="0.25">
      <c r="A36" s="10">
        <v>22</v>
      </c>
      <c r="B36" s="11" t="s">
        <v>26</v>
      </c>
      <c r="C36" s="12">
        <v>733472.72727272718</v>
      </c>
      <c r="D36" s="13">
        <v>623452</v>
      </c>
      <c r="E36" s="58">
        <f t="shared" si="0"/>
        <v>110020.72727272718</v>
      </c>
      <c r="F36" s="45"/>
    </row>
    <row r="37" spans="1:6" s="9" customFormat="1" x14ac:dyDescent="0.25">
      <c r="A37" s="10">
        <v>23</v>
      </c>
      <c r="B37" s="11" t="s">
        <v>27</v>
      </c>
      <c r="C37" s="12">
        <v>763222.72727272718</v>
      </c>
      <c r="D37" s="13">
        <v>648739</v>
      </c>
      <c r="E37" s="58">
        <f t="shared" si="0"/>
        <v>114483.72727272718</v>
      </c>
      <c r="F37" s="45"/>
    </row>
    <row r="38" spans="1:6" s="9" customFormat="1" x14ac:dyDescent="0.25">
      <c r="A38" s="10">
        <v>24</v>
      </c>
      <c r="B38" s="11" t="s">
        <v>28</v>
      </c>
      <c r="C38" s="12">
        <v>374850</v>
      </c>
      <c r="D38" s="13">
        <v>318623</v>
      </c>
      <c r="E38" s="58">
        <f t="shared" si="0"/>
        <v>56227</v>
      </c>
      <c r="F38" s="45"/>
    </row>
    <row r="39" spans="1:6" s="9" customFormat="1" x14ac:dyDescent="0.25">
      <c r="A39" s="10">
        <v>25</v>
      </c>
      <c r="B39" s="11" t="s">
        <v>29</v>
      </c>
      <c r="C39" s="12">
        <v>859612.72727272718</v>
      </c>
      <c r="D39" s="13">
        <v>730671</v>
      </c>
      <c r="E39" s="58">
        <f t="shared" si="0"/>
        <v>128941.72727272718</v>
      </c>
      <c r="F39" s="45"/>
    </row>
    <row r="40" spans="1:6" s="9" customFormat="1" x14ac:dyDescent="0.25">
      <c r="A40" s="10">
        <v>26</v>
      </c>
      <c r="B40" s="11" t="s">
        <v>30</v>
      </c>
      <c r="C40" s="12">
        <v>775663.63636363635</v>
      </c>
      <c r="D40" s="13">
        <v>659314</v>
      </c>
      <c r="E40" s="58">
        <f t="shared" si="0"/>
        <v>116349.63636363635</v>
      </c>
      <c r="F40" s="45"/>
    </row>
    <row r="41" spans="1:6" s="9" customFormat="1" x14ac:dyDescent="0.25">
      <c r="A41" s="147" t="s">
        <v>31</v>
      </c>
      <c r="B41" s="148"/>
      <c r="C41" s="148"/>
      <c r="D41" s="149"/>
      <c r="E41" s="59">
        <f>SUM(D42:D66)</f>
        <v>85386294</v>
      </c>
      <c r="F41" s="49"/>
    </row>
    <row r="42" spans="1:6" s="9" customFormat="1" x14ac:dyDescent="0.25">
      <c r="A42" s="10">
        <v>27</v>
      </c>
      <c r="B42" s="11" t="s">
        <v>32</v>
      </c>
      <c r="C42" s="12">
        <v>2023000</v>
      </c>
      <c r="D42" s="13">
        <v>1719550</v>
      </c>
      <c r="E42" s="58">
        <f>+C42-D42</f>
        <v>303450</v>
      </c>
      <c r="F42" s="45"/>
    </row>
    <row r="43" spans="1:6" s="9" customFormat="1" x14ac:dyDescent="0.25">
      <c r="A43" s="10">
        <v>28</v>
      </c>
      <c r="B43" s="11" t="s">
        <v>33</v>
      </c>
      <c r="C43" s="12">
        <v>2291651.5151515151</v>
      </c>
      <c r="D43" s="13">
        <v>1947904</v>
      </c>
      <c r="E43" s="58">
        <f t="shared" ref="E43:E83" si="1">+C43-D43</f>
        <v>343747.51515151514</v>
      </c>
      <c r="F43" s="45"/>
    </row>
    <row r="44" spans="1:6" s="9" customFormat="1" x14ac:dyDescent="0.25">
      <c r="A44" s="10">
        <v>29</v>
      </c>
      <c r="B44" s="11" t="s">
        <v>34</v>
      </c>
      <c r="C44" s="12">
        <v>3169727.2727272729</v>
      </c>
      <c r="D44" s="13">
        <v>2694268</v>
      </c>
      <c r="E44" s="58">
        <f t="shared" si="1"/>
        <v>475459.27272727294</v>
      </c>
      <c r="F44" s="45"/>
    </row>
    <row r="45" spans="1:6" s="9" customFormat="1" x14ac:dyDescent="0.25">
      <c r="A45" s="10">
        <v>30</v>
      </c>
      <c r="B45" s="11" t="s">
        <v>35</v>
      </c>
      <c r="C45" s="12">
        <v>4454061.8181818174</v>
      </c>
      <c r="D45" s="13">
        <v>3785953</v>
      </c>
      <c r="E45" s="58">
        <f t="shared" si="1"/>
        <v>668108.81818181742</v>
      </c>
      <c r="F45" s="45"/>
    </row>
    <row r="46" spans="1:6" s="9" customFormat="1" x14ac:dyDescent="0.25">
      <c r="A46" s="10">
        <v>31</v>
      </c>
      <c r="B46" s="15" t="s">
        <v>36</v>
      </c>
      <c r="C46" s="12">
        <v>474413.33333333331</v>
      </c>
      <c r="D46" s="13">
        <v>403251</v>
      </c>
      <c r="E46" s="58">
        <f t="shared" si="1"/>
        <v>71162.333333333314</v>
      </c>
      <c r="F46" s="45"/>
    </row>
    <row r="47" spans="1:6" s="9" customFormat="1" x14ac:dyDescent="0.25">
      <c r="A47" s="10">
        <v>32</v>
      </c>
      <c r="B47" s="11" t="s">
        <v>37</v>
      </c>
      <c r="C47" s="12">
        <v>5703345.4545454532</v>
      </c>
      <c r="D47" s="13">
        <v>4847844</v>
      </c>
      <c r="E47" s="58">
        <f t="shared" si="1"/>
        <v>855501.45454545319</v>
      </c>
      <c r="F47" s="45"/>
    </row>
    <row r="48" spans="1:6" s="9" customFormat="1" x14ac:dyDescent="0.25">
      <c r="A48" s="10">
        <v>33</v>
      </c>
      <c r="B48" s="11" t="s">
        <v>38</v>
      </c>
      <c r="C48" s="12">
        <v>1173231.8181818181</v>
      </c>
      <c r="D48" s="13">
        <v>997247</v>
      </c>
      <c r="E48" s="58">
        <f t="shared" si="1"/>
        <v>175984.81818181812</v>
      </c>
      <c r="F48" s="45"/>
    </row>
    <row r="49" spans="1:6" s="9" customFormat="1" x14ac:dyDescent="0.25">
      <c r="A49" s="10">
        <v>34</v>
      </c>
      <c r="B49" s="11" t="s">
        <v>39</v>
      </c>
      <c r="C49" s="12">
        <v>1847565.1515151516</v>
      </c>
      <c r="D49" s="13">
        <v>1570430</v>
      </c>
      <c r="E49" s="58">
        <f t="shared" si="1"/>
        <v>277135.15151515161</v>
      </c>
      <c r="F49" s="45"/>
    </row>
    <row r="50" spans="1:6" s="9" customFormat="1" x14ac:dyDescent="0.25">
      <c r="A50" s="10">
        <v>35</v>
      </c>
      <c r="B50" s="11" t="s">
        <v>40</v>
      </c>
      <c r="C50" s="12">
        <v>3013765.1515151518</v>
      </c>
      <c r="D50" s="13">
        <v>2561700</v>
      </c>
      <c r="E50" s="58">
        <f t="shared" si="1"/>
        <v>452065.15151515184</v>
      </c>
      <c r="F50" s="45"/>
    </row>
    <row r="51" spans="1:6" s="9" customFormat="1" x14ac:dyDescent="0.25">
      <c r="A51" s="10">
        <v>36</v>
      </c>
      <c r="B51" s="11" t="s">
        <v>41</v>
      </c>
      <c r="C51" s="12">
        <v>4402098.4848484853</v>
      </c>
      <c r="D51" s="13">
        <v>3741784</v>
      </c>
      <c r="E51" s="58">
        <f t="shared" si="1"/>
        <v>660314.48484848533</v>
      </c>
      <c r="F51" s="45"/>
    </row>
    <row r="52" spans="1:6" s="9" customFormat="1" ht="33" x14ac:dyDescent="0.25">
      <c r="A52" s="10">
        <v>37</v>
      </c>
      <c r="B52" s="11" t="s">
        <v>42</v>
      </c>
      <c r="C52" s="12">
        <v>4002006.0606060605</v>
      </c>
      <c r="D52" s="13">
        <v>3401705</v>
      </c>
      <c r="E52" s="58">
        <f t="shared" si="1"/>
        <v>600301.06060606055</v>
      </c>
      <c r="F52" s="45"/>
    </row>
    <row r="53" spans="1:6" s="9" customFormat="1" x14ac:dyDescent="0.25">
      <c r="A53" s="10">
        <v>38</v>
      </c>
      <c r="B53" s="11" t="s">
        <v>43</v>
      </c>
      <c r="C53" s="12">
        <v>4619363.6363636367</v>
      </c>
      <c r="D53" s="13">
        <v>3926459</v>
      </c>
      <c r="E53" s="58">
        <f t="shared" si="1"/>
        <v>692904.6363636367</v>
      </c>
      <c r="F53" s="45"/>
    </row>
    <row r="54" spans="1:6" s="9" customFormat="1" x14ac:dyDescent="0.25">
      <c r="A54" s="10">
        <v>39</v>
      </c>
      <c r="B54" s="11" t="s">
        <v>44</v>
      </c>
      <c r="C54" s="12">
        <v>504848.48484848486</v>
      </c>
      <c r="D54" s="13">
        <v>429121</v>
      </c>
      <c r="E54" s="58">
        <f t="shared" si="1"/>
        <v>75727.484848484863</v>
      </c>
      <c r="F54" s="45"/>
    </row>
    <row r="55" spans="1:6" s="9" customFormat="1" x14ac:dyDescent="0.25">
      <c r="A55" s="10">
        <v>40</v>
      </c>
      <c r="B55" s="11" t="s">
        <v>45</v>
      </c>
      <c r="C55" s="12">
        <v>543072.72727272718</v>
      </c>
      <c r="D55" s="13">
        <v>461612</v>
      </c>
      <c r="E55" s="58">
        <f t="shared" si="1"/>
        <v>81460.727272727177</v>
      </c>
      <c r="F55" s="45"/>
    </row>
    <row r="56" spans="1:6" s="9" customFormat="1" x14ac:dyDescent="0.25">
      <c r="A56" s="10">
        <v>41</v>
      </c>
      <c r="B56" s="11" t="s">
        <v>46</v>
      </c>
      <c r="C56" s="12">
        <v>1075687.8787878787</v>
      </c>
      <c r="D56" s="13">
        <v>914335</v>
      </c>
      <c r="E56" s="58">
        <f t="shared" si="1"/>
        <v>161352.87878787867</v>
      </c>
      <c r="F56" s="45"/>
    </row>
    <row r="57" spans="1:6" s="9" customFormat="1" x14ac:dyDescent="0.25">
      <c r="A57" s="10">
        <v>42</v>
      </c>
      <c r="B57" s="11" t="s">
        <v>47</v>
      </c>
      <c r="C57" s="12">
        <v>3134243.6363636362</v>
      </c>
      <c r="D57" s="13">
        <v>2664107</v>
      </c>
      <c r="E57" s="58">
        <f t="shared" si="1"/>
        <v>470136.63636363624</v>
      </c>
      <c r="F57" s="45"/>
    </row>
    <row r="58" spans="1:6" s="9" customFormat="1" x14ac:dyDescent="0.25">
      <c r="A58" s="10">
        <v>43</v>
      </c>
      <c r="B58" s="11" t="s">
        <v>48</v>
      </c>
      <c r="C58" s="12">
        <v>2254364.8484848482</v>
      </c>
      <c r="D58" s="13">
        <v>1916210</v>
      </c>
      <c r="E58" s="58">
        <f t="shared" si="1"/>
        <v>338154.84848484816</v>
      </c>
      <c r="F58" s="45"/>
    </row>
    <row r="59" spans="1:6" s="9" customFormat="1" x14ac:dyDescent="0.25">
      <c r="A59" s="10">
        <v>44</v>
      </c>
      <c r="B59" s="11" t="s">
        <v>49</v>
      </c>
      <c r="C59" s="12">
        <v>684250</v>
      </c>
      <c r="D59" s="13">
        <v>581613</v>
      </c>
      <c r="E59" s="58">
        <f t="shared" si="1"/>
        <v>102637</v>
      </c>
      <c r="F59" s="45"/>
    </row>
    <row r="60" spans="1:6" s="9" customFormat="1" ht="33" x14ac:dyDescent="0.25">
      <c r="A60" s="10">
        <v>45</v>
      </c>
      <c r="B60" s="15" t="s">
        <v>50</v>
      </c>
      <c r="C60" s="12">
        <v>9242910.3030303027</v>
      </c>
      <c r="D60" s="13">
        <v>7856474</v>
      </c>
      <c r="E60" s="58">
        <f t="shared" si="1"/>
        <v>1386436.3030303027</v>
      </c>
      <c r="F60" s="45"/>
    </row>
    <row r="61" spans="1:6" s="9" customFormat="1" ht="49.5" x14ac:dyDescent="0.25">
      <c r="A61" s="10">
        <v>46</v>
      </c>
      <c r="B61" s="15" t="s">
        <v>51</v>
      </c>
      <c r="C61" s="12">
        <v>13626293.333333334</v>
      </c>
      <c r="D61" s="13">
        <v>11582349</v>
      </c>
      <c r="E61" s="58">
        <f t="shared" si="1"/>
        <v>2043944.333333334</v>
      </c>
      <c r="F61" s="45"/>
    </row>
    <row r="62" spans="1:6" s="9" customFormat="1" ht="49.5" x14ac:dyDescent="0.25">
      <c r="A62" s="10">
        <v>47</v>
      </c>
      <c r="B62" s="16" t="s">
        <v>52</v>
      </c>
      <c r="C62" s="12">
        <v>8475612.7272727266</v>
      </c>
      <c r="D62" s="13">
        <v>7204271</v>
      </c>
      <c r="E62" s="58">
        <f t="shared" si="1"/>
        <v>1271341.7272727266</v>
      </c>
      <c r="F62" s="45"/>
    </row>
    <row r="63" spans="1:6" s="9" customFormat="1" ht="33" x14ac:dyDescent="0.25">
      <c r="A63" s="10">
        <v>48</v>
      </c>
      <c r="B63" s="16" t="s">
        <v>53</v>
      </c>
      <c r="C63" s="12">
        <v>11227036.969696969</v>
      </c>
      <c r="D63" s="13">
        <v>9542981</v>
      </c>
      <c r="E63" s="58">
        <f t="shared" si="1"/>
        <v>1684055.9696969688</v>
      </c>
      <c r="F63" s="45"/>
    </row>
    <row r="64" spans="1:6" s="9" customFormat="1" x14ac:dyDescent="0.25">
      <c r="A64" s="10">
        <v>49</v>
      </c>
      <c r="B64" s="11" t="s">
        <v>54</v>
      </c>
      <c r="C64" s="12">
        <v>2532824.8484848482</v>
      </c>
      <c r="D64" s="13">
        <v>2152901</v>
      </c>
      <c r="E64" s="58">
        <f t="shared" si="1"/>
        <v>379923.84848484816</v>
      </c>
      <c r="F64" s="45"/>
    </row>
    <row r="65" spans="1:6" s="9" customFormat="1" x14ac:dyDescent="0.25">
      <c r="A65" s="10">
        <v>50</v>
      </c>
      <c r="B65" s="11" t="s">
        <v>55</v>
      </c>
      <c r="C65" s="12">
        <v>3368637.5757575757</v>
      </c>
      <c r="D65" s="13">
        <v>2863342</v>
      </c>
      <c r="E65" s="58">
        <f t="shared" si="1"/>
        <v>505295.57575757569</v>
      </c>
      <c r="F65" s="45"/>
    </row>
    <row r="66" spans="1:6" s="9" customFormat="1" x14ac:dyDescent="0.25">
      <c r="A66" s="10">
        <v>51</v>
      </c>
      <c r="B66" s="11" t="s">
        <v>56</v>
      </c>
      <c r="C66" s="12">
        <v>6610450</v>
      </c>
      <c r="D66" s="13">
        <v>5618883</v>
      </c>
      <c r="E66" s="58">
        <f t="shared" si="1"/>
        <v>991567</v>
      </c>
      <c r="F66" s="45"/>
    </row>
    <row r="67" spans="1:6" s="9" customFormat="1" x14ac:dyDescent="0.25">
      <c r="A67" s="147" t="s">
        <v>57</v>
      </c>
      <c r="B67" s="148"/>
      <c r="C67" s="148"/>
      <c r="D67" s="149"/>
      <c r="E67" s="59">
        <f>SUM(D68:D83)</f>
        <v>35305948</v>
      </c>
      <c r="F67" s="49"/>
    </row>
    <row r="68" spans="1:6" s="9" customFormat="1" ht="49.5" x14ac:dyDescent="0.25">
      <c r="A68" s="10">
        <v>52</v>
      </c>
      <c r="B68" s="17" t="s">
        <v>58</v>
      </c>
      <c r="C68" s="12">
        <v>2840926.6666666665</v>
      </c>
      <c r="D68" s="13">
        <v>2414788</v>
      </c>
      <c r="E68" s="58">
        <f t="shared" si="1"/>
        <v>426138.66666666651</v>
      </c>
      <c r="F68" s="45"/>
    </row>
    <row r="69" spans="1:6" s="9" customFormat="1" ht="99" x14ac:dyDescent="0.25">
      <c r="A69" s="14">
        <v>53</v>
      </c>
      <c r="B69" s="17" t="s">
        <v>59</v>
      </c>
      <c r="C69" s="12">
        <v>5015849.9999999991</v>
      </c>
      <c r="D69" s="13">
        <v>4263473</v>
      </c>
      <c r="E69" s="58">
        <f t="shared" si="1"/>
        <v>752376.99999999907</v>
      </c>
      <c r="F69" s="45"/>
    </row>
    <row r="70" spans="1:6" s="9" customFormat="1" ht="33" x14ac:dyDescent="0.25">
      <c r="A70" s="10">
        <v>54</v>
      </c>
      <c r="B70" s="18" t="s">
        <v>60</v>
      </c>
      <c r="C70" s="12">
        <v>1635348.4848484846</v>
      </c>
      <c r="D70" s="13">
        <v>1390046</v>
      </c>
      <c r="E70" s="58">
        <f t="shared" si="1"/>
        <v>245302.48484848463</v>
      </c>
      <c r="F70" s="45"/>
    </row>
    <row r="71" spans="1:6" s="9" customFormat="1" ht="33" x14ac:dyDescent="0.25">
      <c r="A71" s="10">
        <v>55</v>
      </c>
      <c r="B71" s="19" t="s">
        <v>61</v>
      </c>
      <c r="C71" s="12">
        <v>1875728.4848484846</v>
      </c>
      <c r="D71" s="13">
        <v>1594369</v>
      </c>
      <c r="E71" s="58">
        <f t="shared" si="1"/>
        <v>281359.48484848463</v>
      </c>
      <c r="F71" s="45"/>
    </row>
    <row r="72" spans="1:6" s="9" customFormat="1" ht="33" x14ac:dyDescent="0.25">
      <c r="A72" s="14">
        <v>56</v>
      </c>
      <c r="B72" s="19" t="s">
        <v>62</v>
      </c>
      <c r="C72" s="12">
        <v>2661849.6969696968</v>
      </c>
      <c r="D72" s="13">
        <v>2262572</v>
      </c>
      <c r="E72" s="58">
        <f t="shared" si="1"/>
        <v>399277.69696969679</v>
      </c>
      <c r="F72" s="45"/>
    </row>
    <row r="73" spans="1:6" s="9" customFormat="1" ht="33" x14ac:dyDescent="0.25">
      <c r="A73" s="10">
        <v>57</v>
      </c>
      <c r="B73" s="19" t="s">
        <v>63</v>
      </c>
      <c r="C73" s="12">
        <v>3091656.0606060605</v>
      </c>
      <c r="D73" s="13">
        <v>2627908</v>
      </c>
      <c r="E73" s="58">
        <f t="shared" si="1"/>
        <v>463748.06060606055</v>
      </c>
      <c r="F73" s="45"/>
    </row>
    <row r="74" spans="1:6" s="9" customFormat="1" ht="33" x14ac:dyDescent="0.25">
      <c r="A74" s="10">
        <v>58</v>
      </c>
      <c r="B74" s="18" t="s">
        <v>64</v>
      </c>
      <c r="C74" s="12">
        <v>3826607.272727272</v>
      </c>
      <c r="D74" s="13">
        <v>3252616</v>
      </c>
      <c r="E74" s="58">
        <f t="shared" si="1"/>
        <v>573991.27272727201</v>
      </c>
      <c r="F74" s="45"/>
    </row>
    <row r="75" spans="1:6" s="9" customFormat="1" ht="33" x14ac:dyDescent="0.25">
      <c r="A75" s="14">
        <v>59</v>
      </c>
      <c r="B75" s="18" t="s">
        <v>65</v>
      </c>
      <c r="C75" s="12">
        <v>4801469.6969696963</v>
      </c>
      <c r="D75" s="13">
        <v>4081249</v>
      </c>
      <c r="E75" s="58">
        <f t="shared" si="1"/>
        <v>720220.69696969632</v>
      </c>
      <c r="F75" s="45"/>
    </row>
    <row r="76" spans="1:6" s="9" customFormat="1" ht="33" x14ac:dyDescent="0.25">
      <c r="A76" s="10">
        <v>60</v>
      </c>
      <c r="B76" s="18" t="s">
        <v>66</v>
      </c>
      <c r="C76" s="12">
        <v>5626175.7575757578</v>
      </c>
      <c r="D76" s="13">
        <v>4782249</v>
      </c>
      <c r="E76" s="58">
        <f t="shared" si="1"/>
        <v>843926.7575757578</v>
      </c>
      <c r="F76" s="45"/>
    </row>
    <row r="77" spans="1:6" s="9" customFormat="1" ht="33" x14ac:dyDescent="0.25">
      <c r="A77" s="10">
        <v>61</v>
      </c>
      <c r="B77" s="20" t="s">
        <v>67</v>
      </c>
      <c r="C77" s="12">
        <v>476540.90909090912</v>
      </c>
      <c r="D77" s="13">
        <v>405060</v>
      </c>
      <c r="E77" s="58">
        <f t="shared" si="1"/>
        <v>71480.909090909117</v>
      </c>
      <c r="F77" s="45"/>
    </row>
    <row r="78" spans="1:6" s="9" customFormat="1" x14ac:dyDescent="0.25">
      <c r="A78" s="14">
        <v>62</v>
      </c>
      <c r="B78" s="20" t="s">
        <v>68</v>
      </c>
      <c r="C78" s="12">
        <v>385307.57575757575</v>
      </c>
      <c r="D78" s="13">
        <v>327511</v>
      </c>
      <c r="E78" s="58">
        <f t="shared" si="1"/>
        <v>57796.575757575745</v>
      </c>
      <c r="F78" s="45"/>
    </row>
    <row r="79" spans="1:6" s="9" customFormat="1" ht="33" x14ac:dyDescent="0.25">
      <c r="A79" s="10">
        <v>63</v>
      </c>
      <c r="B79" s="20" t="s">
        <v>69</v>
      </c>
      <c r="C79" s="12">
        <v>345640.90909090912</v>
      </c>
      <c r="D79" s="13">
        <v>293795</v>
      </c>
      <c r="E79" s="58">
        <f t="shared" si="1"/>
        <v>51845.909090909117</v>
      </c>
      <c r="F79" s="45"/>
    </row>
    <row r="80" spans="1:6" s="9" customFormat="1" ht="33" x14ac:dyDescent="0.25">
      <c r="A80" s="10">
        <v>64</v>
      </c>
      <c r="B80" s="20" t="s">
        <v>70</v>
      </c>
      <c r="C80" s="12">
        <v>345640.90909090912</v>
      </c>
      <c r="D80" s="13">
        <v>293795</v>
      </c>
      <c r="E80" s="58">
        <f t="shared" si="1"/>
        <v>51845.909090909117</v>
      </c>
      <c r="F80" s="45"/>
    </row>
    <row r="81" spans="1:6" s="9" customFormat="1" x14ac:dyDescent="0.25">
      <c r="A81" s="14">
        <v>65</v>
      </c>
      <c r="B81" s="20" t="s">
        <v>71</v>
      </c>
      <c r="C81" s="12">
        <v>1967466.6666666667</v>
      </c>
      <c r="D81" s="13">
        <v>1672347</v>
      </c>
      <c r="E81" s="58">
        <f t="shared" si="1"/>
        <v>295119.66666666674</v>
      </c>
      <c r="F81" s="45"/>
    </row>
    <row r="82" spans="1:6" s="9" customFormat="1" x14ac:dyDescent="0.25">
      <c r="A82" s="10">
        <v>66</v>
      </c>
      <c r="B82" s="11" t="s">
        <v>72</v>
      </c>
      <c r="C82" s="12">
        <v>2356200</v>
      </c>
      <c r="D82" s="13">
        <v>2002770</v>
      </c>
      <c r="E82" s="58">
        <f t="shared" si="1"/>
        <v>353430</v>
      </c>
      <c r="F82" s="45"/>
    </row>
    <row r="83" spans="1:6" s="9" customFormat="1" x14ac:dyDescent="0.25">
      <c r="A83" s="10">
        <v>67</v>
      </c>
      <c r="B83" s="11" t="s">
        <v>73</v>
      </c>
      <c r="C83" s="12">
        <v>4284000</v>
      </c>
      <c r="D83" s="13">
        <v>3641400</v>
      </c>
      <c r="E83" s="58">
        <f t="shared" si="1"/>
        <v>642600</v>
      </c>
      <c r="F83" s="45"/>
    </row>
    <row r="84" spans="1:6" s="9" customFormat="1" x14ac:dyDescent="0.25">
      <c r="A84" s="150" t="s">
        <v>74</v>
      </c>
      <c r="B84" s="151"/>
      <c r="C84" s="152"/>
      <c r="D84" s="21">
        <f>SUM(D14:D83)</f>
        <v>154414328</v>
      </c>
      <c r="E84" s="60">
        <f>+E13+E27+E41+E67</f>
        <v>154414328</v>
      </c>
      <c r="F84" s="50"/>
    </row>
    <row r="85" spans="1:6" s="9" customFormat="1" x14ac:dyDescent="0.25">
      <c r="A85" s="153"/>
      <c r="B85" s="153"/>
      <c r="C85" s="22"/>
      <c r="D85" s="23"/>
      <c r="E85" s="61"/>
      <c r="F85" s="46"/>
    </row>
    <row r="86" spans="1:6" s="9" customFormat="1" x14ac:dyDescent="0.25">
      <c r="A86" s="24"/>
      <c r="B86" s="25"/>
      <c r="C86" s="26"/>
      <c r="D86" s="27"/>
      <c r="E86" s="62"/>
      <c r="F86" s="27"/>
    </row>
    <row r="87" spans="1:6" s="9" customFormat="1" ht="28.5" x14ac:dyDescent="0.25">
      <c r="A87" s="138" t="s">
        <v>75</v>
      </c>
      <c r="B87" s="139"/>
      <c r="C87" s="8" t="s">
        <v>2</v>
      </c>
      <c r="D87" s="8" t="s">
        <v>284</v>
      </c>
      <c r="E87" s="56" t="s">
        <v>293</v>
      </c>
      <c r="F87" s="8" t="s">
        <v>287</v>
      </c>
    </row>
    <row r="88" spans="1:6" s="9" customFormat="1" x14ac:dyDescent="0.25">
      <c r="A88" s="143" t="s">
        <v>76</v>
      </c>
      <c r="B88" s="143"/>
      <c r="C88" s="143"/>
      <c r="D88" s="143"/>
      <c r="E88" s="59">
        <f>SUM(D89:D137)</f>
        <v>244406951</v>
      </c>
      <c r="F88" s="49"/>
    </row>
    <row r="89" spans="1:6" s="9" customFormat="1" x14ac:dyDescent="0.25">
      <c r="A89" s="10">
        <v>68</v>
      </c>
      <c r="B89" s="11" t="s">
        <v>77</v>
      </c>
      <c r="C89" s="12">
        <v>313186.36363636359</v>
      </c>
      <c r="D89" s="41">
        <v>266208</v>
      </c>
      <c r="E89" s="58">
        <f t="shared" ref="E89:E152" si="2">+C89-D89</f>
        <v>46978.363636363589</v>
      </c>
      <c r="F89" s="45"/>
    </row>
    <row r="90" spans="1:6" s="9" customFormat="1" x14ac:dyDescent="0.25">
      <c r="A90" s="10">
        <v>69</v>
      </c>
      <c r="B90" s="11" t="s">
        <v>78</v>
      </c>
      <c r="C90" s="12">
        <v>367277.27272727271</v>
      </c>
      <c r="D90" s="41">
        <v>312186</v>
      </c>
      <c r="E90" s="58">
        <f t="shared" si="2"/>
        <v>55091.272727272706</v>
      </c>
      <c r="F90" s="45"/>
    </row>
    <row r="91" spans="1:6" s="9" customFormat="1" x14ac:dyDescent="0.25">
      <c r="A91" s="10">
        <v>70</v>
      </c>
      <c r="B91" s="11" t="s">
        <v>79</v>
      </c>
      <c r="C91" s="12">
        <v>604556.06060606055</v>
      </c>
      <c r="D91" s="41">
        <v>513873</v>
      </c>
      <c r="E91" s="58">
        <f t="shared" si="2"/>
        <v>90683.06060606055</v>
      </c>
      <c r="F91" s="47"/>
    </row>
    <row r="92" spans="1:6" s="9" customFormat="1" x14ac:dyDescent="0.25">
      <c r="A92" s="10">
        <v>71</v>
      </c>
      <c r="B92" s="11" t="s">
        <v>80</v>
      </c>
      <c r="C92" s="12">
        <v>435972.72727272724</v>
      </c>
      <c r="D92" s="41">
        <v>370577</v>
      </c>
      <c r="E92" s="58">
        <f t="shared" si="2"/>
        <v>65395.727272727236</v>
      </c>
      <c r="F92" s="47"/>
    </row>
    <row r="93" spans="1:6" s="9" customFormat="1" x14ac:dyDescent="0.25">
      <c r="A93" s="10">
        <v>72</v>
      </c>
      <c r="B93" s="11" t="s">
        <v>81</v>
      </c>
      <c r="C93" s="12">
        <v>352853.03030303027</v>
      </c>
      <c r="D93" s="41">
        <v>299925</v>
      </c>
      <c r="E93" s="58">
        <f t="shared" si="2"/>
        <v>52928.030303030275</v>
      </c>
      <c r="F93" s="47"/>
    </row>
    <row r="94" spans="1:6" s="9" customFormat="1" x14ac:dyDescent="0.25">
      <c r="A94" s="10">
        <v>73</v>
      </c>
      <c r="B94" s="11" t="s">
        <v>82</v>
      </c>
      <c r="C94" s="12">
        <v>424072.72727272724</v>
      </c>
      <c r="D94" s="41">
        <v>360462</v>
      </c>
      <c r="E94" s="58">
        <f t="shared" si="2"/>
        <v>63610.727272727236</v>
      </c>
      <c r="F94" s="47"/>
    </row>
    <row r="95" spans="1:6" s="9" customFormat="1" x14ac:dyDescent="0.25">
      <c r="A95" s="10">
        <v>74</v>
      </c>
      <c r="B95" s="11" t="s">
        <v>83</v>
      </c>
      <c r="C95" s="12">
        <v>653959.09090909094</v>
      </c>
      <c r="D95" s="41">
        <v>555865</v>
      </c>
      <c r="E95" s="58">
        <f t="shared" si="2"/>
        <v>98094.090909090941</v>
      </c>
      <c r="F95" s="47"/>
    </row>
    <row r="96" spans="1:6" s="9" customFormat="1" x14ac:dyDescent="0.25">
      <c r="A96" s="10">
        <v>75</v>
      </c>
      <c r="B96" s="28" t="s">
        <v>84</v>
      </c>
      <c r="C96" s="12">
        <v>3207410.606060606</v>
      </c>
      <c r="D96" s="41">
        <v>2726299</v>
      </c>
      <c r="E96" s="58">
        <f t="shared" si="2"/>
        <v>481111.60606060596</v>
      </c>
      <c r="F96" s="47"/>
    </row>
    <row r="97" spans="1:6" s="9" customFormat="1" x14ac:dyDescent="0.25">
      <c r="A97" s="10">
        <v>76</v>
      </c>
      <c r="B97" s="28" t="s">
        <v>85</v>
      </c>
      <c r="C97" s="12">
        <v>3906625.7575757578</v>
      </c>
      <c r="D97" s="41">
        <v>3320632</v>
      </c>
      <c r="E97" s="58">
        <f t="shared" si="2"/>
        <v>585993.7575757578</v>
      </c>
      <c r="F97" s="45"/>
    </row>
    <row r="98" spans="1:6" s="9" customFormat="1" x14ac:dyDescent="0.25">
      <c r="A98" s="10">
        <v>77</v>
      </c>
      <c r="B98" s="28" t="s">
        <v>86</v>
      </c>
      <c r="C98" s="12">
        <v>3798443.9393939395</v>
      </c>
      <c r="D98" s="41">
        <v>3228677</v>
      </c>
      <c r="E98" s="58">
        <f t="shared" si="2"/>
        <v>569766.93939393945</v>
      </c>
      <c r="F98" s="45"/>
    </row>
    <row r="99" spans="1:6" s="9" customFormat="1" x14ac:dyDescent="0.25">
      <c r="A99" s="10">
        <v>78</v>
      </c>
      <c r="B99" s="11" t="s">
        <v>87</v>
      </c>
      <c r="C99" s="12">
        <v>3838110.606060606</v>
      </c>
      <c r="D99" s="41">
        <v>3262394</v>
      </c>
      <c r="E99" s="58">
        <f t="shared" si="2"/>
        <v>575716.60606060596</v>
      </c>
      <c r="F99" s="45"/>
    </row>
    <row r="100" spans="1:6" s="9" customFormat="1" x14ac:dyDescent="0.25">
      <c r="A100" s="10">
        <v>79</v>
      </c>
      <c r="B100" s="11" t="s">
        <v>88</v>
      </c>
      <c r="C100" s="12">
        <v>4879721.2121212119</v>
      </c>
      <c r="D100" s="41">
        <v>4147763</v>
      </c>
      <c r="E100" s="58">
        <f t="shared" si="2"/>
        <v>731958.21212121192</v>
      </c>
      <c r="F100" s="45"/>
    </row>
    <row r="101" spans="1:6" s="9" customFormat="1" x14ac:dyDescent="0.25">
      <c r="A101" s="10">
        <v>80</v>
      </c>
      <c r="B101" s="11" t="s">
        <v>89</v>
      </c>
      <c r="C101" s="12">
        <v>4973334.5454545459</v>
      </c>
      <c r="D101" s="41">
        <v>4227334</v>
      </c>
      <c r="E101" s="58">
        <f t="shared" si="2"/>
        <v>746000.54545454588</v>
      </c>
      <c r="F101" s="45"/>
    </row>
    <row r="102" spans="1:6" s="9" customFormat="1" x14ac:dyDescent="0.25">
      <c r="A102" s="10">
        <v>81</v>
      </c>
      <c r="B102" s="11" t="s">
        <v>90</v>
      </c>
      <c r="C102" s="12">
        <v>5959015.1515151514</v>
      </c>
      <c r="D102" s="41">
        <v>5065163</v>
      </c>
      <c r="E102" s="58">
        <f t="shared" si="2"/>
        <v>893852.15151515137</v>
      </c>
      <c r="F102" s="45"/>
    </row>
    <row r="103" spans="1:6" s="9" customFormat="1" x14ac:dyDescent="0.25">
      <c r="A103" s="10">
        <v>82</v>
      </c>
      <c r="B103" s="11" t="s">
        <v>91</v>
      </c>
      <c r="C103" s="12">
        <v>7170651.5151515156</v>
      </c>
      <c r="D103" s="41">
        <v>6095054</v>
      </c>
      <c r="E103" s="58">
        <f t="shared" si="2"/>
        <v>1075597.5151515156</v>
      </c>
      <c r="F103" s="45"/>
    </row>
    <row r="104" spans="1:6" s="9" customFormat="1" x14ac:dyDescent="0.25">
      <c r="A104" s="10">
        <v>83</v>
      </c>
      <c r="B104" s="11" t="s">
        <v>92</v>
      </c>
      <c r="C104" s="12">
        <v>8185757.5757575752</v>
      </c>
      <c r="D104" s="41">
        <v>6957894</v>
      </c>
      <c r="E104" s="58">
        <f t="shared" si="2"/>
        <v>1227863.5757575752</v>
      </c>
      <c r="F104" s="45"/>
    </row>
    <row r="105" spans="1:6" s="9" customFormat="1" x14ac:dyDescent="0.25">
      <c r="A105" s="10">
        <v>84</v>
      </c>
      <c r="B105" s="11" t="s">
        <v>93</v>
      </c>
      <c r="C105" s="12">
        <v>10201112.727272727</v>
      </c>
      <c r="D105" s="41">
        <v>8670946</v>
      </c>
      <c r="E105" s="58">
        <f t="shared" si="2"/>
        <v>1530166.7272727266</v>
      </c>
      <c r="F105" s="45"/>
    </row>
    <row r="106" spans="1:6" s="9" customFormat="1" x14ac:dyDescent="0.25">
      <c r="A106" s="10">
        <v>85</v>
      </c>
      <c r="B106" s="11" t="s">
        <v>94</v>
      </c>
      <c r="C106" s="12">
        <v>11504775.757575758</v>
      </c>
      <c r="D106" s="41">
        <v>9779059</v>
      </c>
      <c r="E106" s="58">
        <f t="shared" si="2"/>
        <v>1725716.7575757578</v>
      </c>
      <c r="F106" s="45"/>
    </row>
    <row r="107" spans="1:6" s="9" customFormat="1" x14ac:dyDescent="0.25">
      <c r="A107" s="10">
        <v>86</v>
      </c>
      <c r="B107" s="11" t="s">
        <v>95</v>
      </c>
      <c r="C107" s="12">
        <v>13261648.484848484</v>
      </c>
      <c r="D107" s="41">
        <v>11272401</v>
      </c>
      <c r="E107" s="58">
        <f t="shared" si="2"/>
        <v>1989247.4848484844</v>
      </c>
      <c r="F107" s="45"/>
    </row>
    <row r="108" spans="1:6" s="9" customFormat="1" x14ac:dyDescent="0.25">
      <c r="A108" s="10">
        <v>87</v>
      </c>
      <c r="B108" s="11" t="s">
        <v>96</v>
      </c>
      <c r="C108" s="12">
        <v>9154345.4545454532</v>
      </c>
      <c r="D108" s="41">
        <v>7781194</v>
      </c>
      <c r="E108" s="58">
        <f t="shared" si="2"/>
        <v>1373151.4545454532</v>
      </c>
      <c r="F108" s="45"/>
    </row>
    <row r="109" spans="1:6" s="9" customFormat="1" x14ac:dyDescent="0.25">
      <c r="A109" s="10">
        <v>88</v>
      </c>
      <c r="B109" s="11" t="s">
        <v>97</v>
      </c>
      <c r="C109" s="12">
        <v>34072945.454545453</v>
      </c>
      <c r="D109" s="41">
        <v>28962004</v>
      </c>
      <c r="E109" s="58">
        <f t="shared" si="2"/>
        <v>5110941.4545454532</v>
      </c>
      <c r="F109" s="45"/>
    </row>
    <row r="110" spans="1:6" s="9" customFormat="1" x14ac:dyDescent="0.25">
      <c r="A110" s="10">
        <v>89</v>
      </c>
      <c r="B110" s="11" t="s">
        <v>98</v>
      </c>
      <c r="C110" s="12">
        <v>38615860.606060602</v>
      </c>
      <c r="D110" s="41">
        <v>32823482</v>
      </c>
      <c r="E110" s="58">
        <f t="shared" si="2"/>
        <v>5792378.6060606018</v>
      </c>
      <c r="F110" s="45"/>
    </row>
    <row r="111" spans="1:6" s="9" customFormat="1" x14ac:dyDescent="0.25">
      <c r="A111" s="10">
        <v>90</v>
      </c>
      <c r="B111" s="11" t="s">
        <v>99</v>
      </c>
      <c r="C111" s="12">
        <v>1153398.4848484849</v>
      </c>
      <c r="D111" s="41">
        <v>980389</v>
      </c>
      <c r="E111" s="58">
        <f t="shared" si="2"/>
        <v>173009.48484848486</v>
      </c>
      <c r="F111" s="45"/>
    </row>
    <row r="112" spans="1:6" s="9" customFormat="1" x14ac:dyDescent="0.25">
      <c r="A112" s="10">
        <v>91</v>
      </c>
      <c r="B112" s="11" t="s">
        <v>100</v>
      </c>
      <c r="C112" s="12">
        <v>1507910.303030303</v>
      </c>
      <c r="D112" s="41">
        <v>1281724</v>
      </c>
      <c r="E112" s="58">
        <f t="shared" si="2"/>
        <v>226186.30303030298</v>
      </c>
      <c r="F112" s="45"/>
    </row>
    <row r="113" spans="1:6" s="9" customFormat="1" x14ac:dyDescent="0.25">
      <c r="A113" s="10">
        <v>92</v>
      </c>
      <c r="B113" s="15" t="s">
        <v>101</v>
      </c>
      <c r="C113" s="12">
        <v>1757413.6363636365</v>
      </c>
      <c r="D113" s="41">
        <v>1493802</v>
      </c>
      <c r="E113" s="58">
        <f t="shared" si="2"/>
        <v>263611.63636363647</v>
      </c>
      <c r="F113" s="45"/>
    </row>
    <row r="114" spans="1:6" s="9" customFormat="1" ht="33" x14ac:dyDescent="0.25">
      <c r="A114" s="10">
        <v>93</v>
      </c>
      <c r="B114" s="11" t="s">
        <v>102</v>
      </c>
      <c r="C114" s="12">
        <v>3109794.5454545454</v>
      </c>
      <c r="D114" s="13">
        <v>2643325</v>
      </c>
      <c r="E114" s="58">
        <f t="shared" si="2"/>
        <v>466469.54545454541</v>
      </c>
      <c r="F114" s="45"/>
    </row>
    <row r="115" spans="1:6" s="9" customFormat="1" ht="33" x14ac:dyDescent="0.25">
      <c r="A115" s="10">
        <v>94</v>
      </c>
      <c r="B115" s="15" t="s">
        <v>103</v>
      </c>
      <c r="C115" s="12">
        <v>4901213.333333333</v>
      </c>
      <c r="D115" s="13">
        <v>4166031</v>
      </c>
      <c r="E115" s="58">
        <f t="shared" si="2"/>
        <v>735182.33333333302</v>
      </c>
      <c r="F115" s="45"/>
    </row>
    <row r="116" spans="1:6" s="9" customFormat="1" x14ac:dyDescent="0.25">
      <c r="A116" s="10">
        <v>95</v>
      </c>
      <c r="B116" s="11" t="s">
        <v>104</v>
      </c>
      <c r="C116" s="12">
        <v>7524045.4545454541</v>
      </c>
      <c r="D116" s="13">
        <v>6395439</v>
      </c>
      <c r="E116" s="58">
        <f t="shared" si="2"/>
        <v>1128606.4545454541</v>
      </c>
      <c r="F116" s="45"/>
    </row>
    <row r="117" spans="1:6" s="9" customFormat="1" x14ac:dyDescent="0.25">
      <c r="A117" s="10">
        <v>96</v>
      </c>
      <c r="B117" s="11" t="s">
        <v>105</v>
      </c>
      <c r="C117" s="12">
        <v>11484581.818181818</v>
      </c>
      <c r="D117" s="13">
        <v>9761895</v>
      </c>
      <c r="E117" s="58">
        <f t="shared" si="2"/>
        <v>1722686.8181818184</v>
      </c>
      <c r="F117" s="45"/>
    </row>
    <row r="118" spans="1:6" s="9" customFormat="1" x14ac:dyDescent="0.25">
      <c r="A118" s="10">
        <v>97</v>
      </c>
      <c r="B118" s="11" t="s">
        <v>106</v>
      </c>
      <c r="C118" s="12">
        <v>13658279.090909088</v>
      </c>
      <c r="D118" s="13">
        <v>11609537</v>
      </c>
      <c r="E118" s="58">
        <f t="shared" si="2"/>
        <v>2048742.090909088</v>
      </c>
      <c r="F118" s="45"/>
    </row>
    <row r="119" spans="1:6" s="9" customFormat="1" x14ac:dyDescent="0.25">
      <c r="A119" s="10">
        <v>98</v>
      </c>
      <c r="B119" s="11" t="s">
        <v>107</v>
      </c>
      <c r="C119" s="12">
        <v>16356946.666666666</v>
      </c>
      <c r="D119" s="13">
        <v>13903405</v>
      </c>
      <c r="E119" s="58">
        <f t="shared" si="2"/>
        <v>2453541.666666666</v>
      </c>
      <c r="F119" s="45"/>
    </row>
    <row r="120" spans="1:6" s="9" customFormat="1" x14ac:dyDescent="0.25">
      <c r="A120" s="10">
        <v>99</v>
      </c>
      <c r="B120" s="11" t="s">
        <v>108</v>
      </c>
      <c r="C120" s="12">
        <v>21067327.272727273</v>
      </c>
      <c r="D120" s="13">
        <v>17907228</v>
      </c>
      <c r="E120" s="58">
        <f t="shared" si="2"/>
        <v>3160099.2727272734</v>
      </c>
      <c r="F120" s="45"/>
    </row>
    <row r="121" spans="1:6" s="9" customFormat="1" ht="33" x14ac:dyDescent="0.25">
      <c r="A121" s="10">
        <v>100</v>
      </c>
      <c r="B121" s="11" t="s">
        <v>109</v>
      </c>
      <c r="C121" s="12">
        <v>1660050</v>
      </c>
      <c r="D121" s="13">
        <v>1411043</v>
      </c>
      <c r="E121" s="58">
        <f t="shared" si="2"/>
        <v>249007</v>
      </c>
      <c r="F121" s="45"/>
    </row>
    <row r="122" spans="1:6" s="9" customFormat="1" ht="33" x14ac:dyDescent="0.25">
      <c r="A122" s="10">
        <v>101</v>
      </c>
      <c r="B122" s="15" t="s">
        <v>110</v>
      </c>
      <c r="C122" s="12">
        <v>12028916.666666666</v>
      </c>
      <c r="D122" s="13">
        <v>10224579</v>
      </c>
      <c r="E122" s="58">
        <f t="shared" si="2"/>
        <v>1804337.666666666</v>
      </c>
      <c r="F122" s="45"/>
    </row>
    <row r="123" spans="1:6" s="9" customFormat="1" ht="33" x14ac:dyDescent="0.25">
      <c r="A123" s="10">
        <v>102</v>
      </c>
      <c r="B123" s="11" t="s">
        <v>111</v>
      </c>
      <c r="C123" s="12">
        <v>21723630.303030301</v>
      </c>
      <c r="D123" s="13">
        <v>18465086</v>
      </c>
      <c r="E123" s="58">
        <f t="shared" si="2"/>
        <v>3258544.3030303009</v>
      </c>
      <c r="F123" s="45"/>
    </row>
    <row r="124" spans="1:6" s="9" customFormat="1" x14ac:dyDescent="0.25">
      <c r="A124" s="10">
        <v>103</v>
      </c>
      <c r="B124" s="11" t="s">
        <v>112</v>
      </c>
      <c r="C124" s="12">
        <v>43327.539393939391</v>
      </c>
      <c r="D124" s="13">
        <v>36828</v>
      </c>
      <c r="E124" s="58">
        <f t="shared" si="2"/>
        <v>6499.5393939393907</v>
      </c>
      <c r="F124" s="45"/>
    </row>
    <row r="125" spans="1:6" s="9" customFormat="1" ht="33" x14ac:dyDescent="0.25">
      <c r="A125" s="10">
        <v>104</v>
      </c>
      <c r="B125" s="11" t="s">
        <v>113</v>
      </c>
      <c r="C125" s="12">
        <v>935231.81818181823</v>
      </c>
      <c r="D125" s="13">
        <v>794947</v>
      </c>
      <c r="E125" s="58">
        <f t="shared" si="2"/>
        <v>140284.81818181823</v>
      </c>
      <c r="F125" s="45"/>
    </row>
    <row r="126" spans="1:6" s="9" customFormat="1" ht="33" x14ac:dyDescent="0.25">
      <c r="A126" s="10">
        <v>105</v>
      </c>
      <c r="B126" s="11" t="s">
        <v>114</v>
      </c>
      <c r="C126" s="12">
        <v>1116696</v>
      </c>
      <c r="D126" s="13">
        <v>949192</v>
      </c>
      <c r="E126" s="58">
        <f t="shared" si="2"/>
        <v>167504</v>
      </c>
      <c r="F126" s="45"/>
    </row>
    <row r="127" spans="1:6" s="9" customFormat="1" ht="33" x14ac:dyDescent="0.25">
      <c r="A127" s="10">
        <v>106</v>
      </c>
      <c r="B127" s="11" t="s">
        <v>115</v>
      </c>
      <c r="C127" s="12">
        <v>102592.42424242424</v>
      </c>
      <c r="D127" s="13">
        <v>87204</v>
      </c>
      <c r="E127" s="58">
        <f t="shared" si="2"/>
        <v>15388.42424242424</v>
      </c>
      <c r="F127" s="45"/>
    </row>
    <row r="128" spans="1:6" s="9" customFormat="1" x14ac:dyDescent="0.25">
      <c r="A128" s="10">
        <v>107</v>
      </c>
      <c r="B128" s="11" t="s">
        <v>116</v>
      </c>
      <c r="C128" s="12">
        <v>46247.727272727272</v>
      </c>
      <c r="D128" s="13">
        <v>39311</v>
      </c>
      <c r="E128" s="58">
        <f t="shared" si="2"/>
        <v>6936.7272727272721</v>
      </c>
      <c r="F128" s="45"/>
    </row>
    <row r="129" spans="1:6" s="9" customFormat="1" x14ac:dyDescent="0.25">
      <c r="A129" s="10">
        <v>108</v>
      </c>
      <c r="B129" s="11" t="s">
        <v>117</v>
      </c>
      <c r="C129" s="12">
        <v>178860.60606060605</v>
      </c>
      <c r="D129" s="13">
        <v>152032</v>
      </c>
      <c r="E129" s="58">
        <f t="shared" si="2"/>
        <v>26828.606060606049</v>
      </c>
      <c r="F129" s="45"/>
    </row>
    <row r="130" spans="1:6" s="9" customFormat="1" x14ac:dyDescent="0.25">
      <c r="A130" s="10">
        <v>109</v>
      </c>
      <c r="B130" s="11" t="s">
        <v>118</v>
      </c>
      <c r="C130" s="12">
        <v>60491.666666666664</v>
      </c>
      <c r="D130" s="13">
        <v>51418</v>
      </c>
      <c r="E130" s="58">
        <f t="shared" si="2"/>
        <v>9073.6666666666642</v>
      </c>
      <c r="F130" s="45"/>
    </row>
    <row r="131" spans="1:6" s="9" customFormat="1" ht="33" x14ac:dyDescent="0.25">
      <c r="A131" s="10">
        <v>110</v>
      </c>
      <c r="B131" s="11" t="s">
        <v>119</v>
      </c>
      <c r="C131" s="12">
        <v>458510.60606060602</v>
      </c>
      <c r="D131" s="13">
        <v>389734</v>
      </c>
      <c r="E131" s="58">
        <f t="shared" si="2"/>
        <v>68776.60606060602</v>
      </c>
      <c r="F131" s="45"/>
    </row>
    <row r="132" spans="1:6" s="9" customFormat="1" x14ac:dyDescent="0.25">
      <c r="A132" s="10">
        <v>111</v>
      </c>
      <c r="B132" s="11" t="s">
        <v>120</v>
      </c>
      <c r="C132" s="12">
        <v>80180.757575757569</v>
      </c>
      <c r="D132" s="13">
        <v>68154</v>
      </c>
      <c r="E132" s="58">
        <f t="shared" si="2"/>
        <v>12026.757575757569</v>
      </c>
      <c r="F132" s="45"/>
    </row>
    <row r="133" spans="1:6" s="9" customFormat="1" x14ac:dyDescent="0.25">
      <c r="A133" s="10">
        <v>112</v>
      </c>
      <c r="B133" s="11" t="s">
        <v>121</v>
      </c>
      <c r="C133" s="12">
        <v>27496.212121212116</v>
      </c>
      <c r="D133" s="13">
        <v>23372</v>
      </c>
      <c r="E133" s="58">
        <f t="shared" si="2"/>
        <v>4124.2121212121165</v>
      </c>
      <c r="F133" s="45"/>
    </row>
    <row r="134" spans="1:6" s="9" customFormat="1" x14ac:dyDescent="0.25">
      <c r="A134" s="10">
        <v>113</v>
      </c>
      <c r="B134" s="11" t="s">
        <v>122</v>
      </c>
      <c r="C134" s="12">
        <v>192621.33333333334</v>
      </c>
      <c r="D134" s="13">
        <v>163728</v>
      </c>
      <c r="E134" s="58">
        <f t="shared" si="2"/>
        <v>28893.333333333343</v>
      </c>
      <c r="F134" s="45"/>
    </row>
    <row r="135" spans="1:6" s="9" customFormat="1" x14ac:dyDescent="0.25">
      <c r="A135" s="10">
        <v>114</v>
      </c>
      <c r="B135" s="11" t="s">
        <v>123</v>
      </c>
      <c r="C135" s="12">
        <v>318343.03030303027</v>
      </c>
      <c r="D135" s="13">
        <v>270592</v>
      </c>
      <c r="E135" s="58">
        <f t="shared" si="2"/>
        <v>47751.030303030275</v>
      </c>
      <c r="F135" s="45"/>
    </row>
    <row r="136" spans="1:6" s="9" customFormat="1" x14ac:dyDescent="0.25">
      <c r="A136" s="10">
        <v>115</v>
      </c>
      <c r="B136" s="11" t="s">
        <v>124</v>
      </c>
      <c r="C136" s="12">
        <v>63214.242424242424</v>
      </c>
      <c r="D136" s="13">
        <v>53732</v>
      </c>
      <c r="E136" s="58">
        <f t="shared" si="2"/>
        <v>9482.242424242424</v>
      </c>
      <c r="F136" s="45"/>
    </row>
    <row r="137" spans="1:6" s="9" customFormat="1" x14ac:dyDescent="0.25">
      <c r="A137" s="10">
        <v>116</v>
      </c>
      <c r="B137" s="11" t="s">
        <v>125</v>
      </c>
      <c r="C137" s="12">
        <v>98625.757575757569</v>
      </c>
      <c r="D137" s="13">
        <v>83832</v>
      </c>
      <c r="E137" s="58">
        <f t="shared" si="2"/>
        <v>14793.757575757569</v>
      </c>
      <c r="F137" s="45"/>
    </row>
    <row r="138" spans="1:6" s="9" customFormat="1" x14ac:dyDescent="0.25">
      <c r="A138" s="142" t="s">
        <v>126</v>
      </c>
      <c r="B138" s="142"/>
      <c r="C138" s="142"/>
      <c r="D138" s="142"/>
      <c r="E138" s="59">
        <f>SUM(D139:D156)</f>
        <v>1183757</v>
      </c>
      <c r="F138" s="49"/>
    </row>
    <row r="139" spans="1:6" s="9" customFormat="1" x14ac:dyDescent="0.25">
      <c r="A139" s="14">
        <v>117</v>
      </c>
      <c r="B139" s="15" t="s">
        <v>127</v>
      </c>
      <c r="C139" s="12">
        <v>1284.8033333333301</v>
      </c>
      <c r="D139" s="13">
        <v>600</v>
      </c>
      <c r="E139" s="58">
        <f t="shared" si="2"/>
        <v>684.8033333333301</v>
      </c>
      <c r="F139" s="45"/>
    </row>
    <row r="140" spans="1:6" s="9" customFormat="1" x14ac:dyDescent="0.25">
      <c r="A140" s="14">
        <v>118</v>
      </c>
      <c r="B140" s="15" t="s">
        <v>128</v>
      </c>
      <c r="C140" s="12">
        <v>1567.8790909090906</v>
      </c>
      <c r="D140" s="13">
        <v>800</v>
      </c>
      <c r="E140" s="58">
        <f t="shared" si="2"/>
        <v>767.87909090909056</v>
      </c>
      <c r="F140" s="45"/>
    </row>
    <row r="141" spans="1:6" s="9" customFormat="1" x14ac:dyDescent="0.25">
      <c r="A141" s="14">
        <v>119</v>
      </c>
      <c r="B141" s="15" t="s">
        <v>129</v>
      </c>
      <c r="C141" s="12">
        <v>1274.9227272727273</v>
      </c>
      <c r="D141" s="13">
        <v>560</v>
      </c>
      <c r="E141" s="58">
        <f t="shared" si="2"/>
        <v>714.92272727272734</v>
      </c>
      <c r="F141" s="45"/>
    </row>
    <row r="142" spans="1:6" s="9" customFormat="1" x14ac:dyDescent="0.25">
      <c r="A142" s="14">
        <v>120</v>
      </c>
      <c r="B142" s="15" t="s">
        <v>130</v>
      </c>
      <c r="C142" s="12">
        <v>1412.8184848484846</v>
      </c>
      <c r="D142" s="13">
        <v>740</v>
      </c>
      <c r="E142" s="58">
        <f t="shared" si="2"/>
        <v>672.81848484848456</v>
      </c>
      <c r="F142" s="45"/>
    </row>
    <row r="143" spans="1:6" s="9" customFormat="1" x14ac:dyDescent="0.25">
      <c r="A143" s="14">
        <v>121</v>
      </c>
      <c r="B143" s="15" t="s">
        <v>131</v>
      </c>
      <c r="C143" s="12">
        <v>1039.8075757575757</v>
      </c>
      <c r="D143" s="13">
        <v>520</v>
      </c>
      <c r="E143" s="58">
        <f t="shared" si="2"/>
        <v>519.80757575757571</v>
      </c>
      <c r="F143" s="45"/>
    </row>
    <row r="144" spans="1:6" s="9" customFormat="1" x14ac:dyDescent="0.25">
      <c r="A144" s="14">
        <v>122</v>
      </c>
      <c r="B144" s="15" t="s">
        <v>132</v>
      </c>
      <c r="C144" s="12">
        <v>1075.9042424242423</v>
      </c>
      <c r="D144" s="13">
        <v>700</v>
      </c>
      <c r="E144" s="58">
        <f t="shared" si="2"/>
        <v>375.90424242424228</v>
      </c>
      <c r="F144" s="45"/>
    </row>
    <row r="145" spans="1:6" s="9" customFormat="1" x14ac:dyDescent="0.25">
      <c r="A145" s="14">
        <v>123</v>
      </c>
      <c r="B145" s="15" t="s">
        <v>133</v>
      </c>
      <c r="C145" s="12">
        <v>836.06515151515157</v>
      </c>
      <c r="D145" s="13">
        <v>600</v>
      </c>
      <c r="E145" s="58">
        <f t="shared" si="2"/>
        <v>236.06515151515157</v>
      </c>
      <c r="F145" s="45"/>
    </row>
    <row r="146" spans="1:6" s="9" customFormat="1" ht="33" x14ac:dyDescent="0.25">
      <c r="A146" s="14">
        <v>124</v>
      </c>
      <c r="B146" s="11" t="s">
        <v>134</v>
      </c>
      <c r="C146" s="12">
        <v>20747.469696969696</v>
      </c>
      <c r="D146" s="13">
        <v>17635</v>
      </c>
      <c r="E146" s="58">
        <f t="shared" si="2"/>
        <v>3112.4696969696961</v>
      </c>
      <c r="F146" s="45"/>
    </row>
    <row r="147" spans="1:6" s="9" customFormat="1" x14ac:dyDescent="0.25">
      <c r="A147" s="14">
        <v>125</v>
      </c>
      <c r="B147" s="11" t="s">
        <v>135</v>
      </c>
      <c r="C147" s="12">
        <v>4562.2436363636361</v>
      </c>
      <c r="D147" s="13">
        <v>3878</v>
      </c>
      <c r="E147" s="58">
        <f t="shared" si="2"/>
        <v>684.24363636363614</v>
      </c>
      <c r="F147" s="45"/>
    </row>
    <row r="148" spans="1:6" s="9" customFormat="1" x14ac:dyDescent="0.25">
      <c r="A148" s="14">
        <v>126</v>
      </c>
      <c r="B148" s="11" t="s">
        <v>136</v>
      </c>
      <c r="C148" s="12">
        <v>6453.045454545455</v>
      </c>
      <c r="D148" s="13">
        <v>5485</v>
      </c>
      <c r="E148" s="58">
        <f t="shared" si="2"/>
        <v>968.04545454545496</v>
      </c>
      <c r="F148" s="45"/>
    </row>
    <row r="149" spans="1:6" s="9" customFormat="1" x14ac:dyDescent="0.25">
      <c r="A149" s="14">
        <v>127</v>
      </c>
      <c r="B149" s="11" t="s">
        <v>137</v>
      </c>
      <c r="C149" s="12">
        <v>4488.1030303030302</v>
      </c>
      <c r="D149" s="13">
        <v>3815</v>
      </c>
      <c r="E149" s="58">
        <f t="shared" si="2"/>
        <v>673.10303030303021</v>
      </c>
      <c r="F149" s="45"/>
    </row>
    <row r="150" spans="1:6" s="9" customFormat="1" x14ac:dyDescent="0.25">
      <c r="A150" s="14">
        <v>128</v>
      </c>
      <c r="B150" s="15" t="s">
        <v>138</v>
      </c>
      <c r="C150" s="12">
        <v>405575.0066666666</v>
      </c>
      <c r="D150" s="13">
        <v>344739</v>
      </c>
      <c r="E150" s="58">
        <f t="shared" si="2"/>
        <v>60836.006666666595</v>
      </c>
      <c r="F150" s="45"/>
    </row>
    <row r="151" spans="1:6" s="9" customFormat="1" x14ac:dyDescent="0.25">
      <c r="A151" s="14">
        <v>129</v>
      </c>
      <c r="B151" s="11" t="s">
        <v>139</v>
      </c>
      <c r="C151" s="12">
        <v>69725.345454545444</v>
      </c>
      <c r="D151" s="13">
        <v>59267</v>
      </c>
      <c r="E151" s="58">
        <f t="shared" si="2"/>
        <v>10458.345454545444</v>
      </c>
      <c r="F151" s="45"/>
    </row>
    <row r="152" spans="1:6" s="9" customFormat="1" x14ac:dyDescent="0.25">
      <c r="A152" s="14">
        <v>130</v>
      </c>
      <c r="B152" s="11" t="s">
        <v>140</v>
      </c>
      <c r="C152" s="12">
        <v>11862.136363636362</v>
      </c>
      <c r="D152" s="13">
        <v>10083</v>
      </c>
      <c r="E152" s="58">
        <f t="shared" si="2"/>
        <v>1779.1363636363621</v>
      </c>
      <c r="F152" s="45"/>
    </row>
    <row r="153" spans="1:6" s="9" customFormat="1" x14ac:dyDescent="0.25">
      <c r="A153" s="14">
        <v>131</v>
      </c>
      <c r="B153" s="11" t="s">
        <v>141</v>
      </c>
      <c r="C153" s="12">
        <v>477586.66666666669</v>
      </c>
      <c r="D153" s="13">
        <v>405949</v>
      </c>
      <c r="E153" s="58">
        <f t="shared" ref="E153:E168" si="3">+C153-D153</f>
        <v>71637.666666666686</v>
      </c>
      <c r="F153" s="45"/>
    </row>
    <row r="154" spans="1:6" s="9" customFormat="1" x14ac:dyDescent="0.25">
      <c r="A154" s="14">
        <v>132</v>
      </c>
      <c r="B154" s="15" t="s">
        <v>142</v>
      </c>
      <c r="C154" s="12">
        <v>30260.618181818183</v>
      </c>
      <c r="D154" s="13">
        <v>25722</v>
      </c>
      <c r="E154" s="58">
        <f t="shared" si="3"/>
        <v>4538.6181818181831</v>
      </c>
      <c r="F154" s="45"/>
    </row>
    <row r="155" spans="1:6" s="9" customFormat="1" x14ac:dyDescent="0.25">
      <c r="A155" s="14">
        <v>133</v>
      </c>
      <c r="B155" s="11" t="s">
        <v>143</v>
      </c>
      <c r="C155" s="12">
        <v>30260.618181818183</v>
      </c>
      <c r="D155" s="13">
        <v>25722</v>
      </c>
      <c r="E155" s="58">
        <f t="shared" si="3"/>
        <v>4538.6181818181831</v>
      </c>
      <c r="F155" s="45"/>
    </row>
    <row r="156" spans="1:6" s="9" customFormat="1" x14ac:dyDescent="0.25">
      <c r="A156" s="14">
        <v>134</v>
      </c>
      <c r="B156" s="11" t="s">
        <v>144</v>
      </c>
      <c r="C156" s="12">
        <v>325814.06666666659</v>
      </c>
      <c r="D156" s="13">
        <v>276942</v>
      </c>
      <c r="E156" s="58">
        <f t="shared" si="3"/>
        <v>48872.066666666593</v>
      </c>
      <c r="F156" s="45"/>
    </row>
    <row r="157" spans="1:6" s="9" customFormat="1" x14ac:dyDescent="0.25">
      <c r="A157" s="143" t="s">
        <v>145</v>
      </c>
      <c r="B157" s="143"/>
      <c r="C157" s="143"/>
      <c r="D157" s="143"/>
      <c r="E157" s="59">
        <f>SUM(D158:D161)</f>
        <v>1315870</v>
      </c>
      <c r="F157" s="49"/>
    </row>
    <row r="158" spans="1:6" s="9" customFormat="1" x14ac:dyDescent="0.25">
      <c r="A158" s="10">
        <v>135</v>
      </c>
      <c r="B158" s="18" t="s">
        <v>146</v>
      </c>
      <c r="C158" s="12">
        <v>624750</v>
      </c>
      <c r="D158" s="13">
        <v>531038</v>
      </c>
      <c r="E158" s="58">
        <f t="shared" si="3"/>
        <v>93712</v>
      </c>
      <c r="F158" s="45"/>
    </row>
    <row r="159" spans="1:6" s="9" customFormat="1" x14ac:dyDescent="0.25">
      <c r="A159" s="10">
        <v>136</v>
      </c>
      <c r="B159" s="19" t="s">
        <v>147</v>
      </c>
      <c r="C159" s="12">
        <v>194366.66666666666</v>
      </c>
      <c r="D159" s="13">
        <v>165212</v>
      </c>
      <c r="E159" s="58">
        <f t="shared" si="3"/>
        <v>29154.666666666657</v>
      </c>
      <c r="F159" s="45"/>
    </row>
    <row r="160" spans="1:6" s="9" customFormat="1" x14ac:dyDescent="0.25">
      <c r="A160" s="10">
        <v>137</v>
      </c>
      <c r="B160" s="19" t="s">
        <v>148</v>
      </c>
      <c r="C160" s="12">
        <v>210233.33333333334</v>
      </c>
      <c r="D160" s="13">
        <v>178698</v>
      </c>
      <c r="E160" s="58">
        <f t="shared" si="3"/>
        <v>31535.333333333343</v>
      </c>
      <c r="F160" s="45"/>
    </row>
    <row r="161" spans="1:6" s="9" customFormat="1" x14ac:dyDescent="0.25">
      <c r="A161" s="10">
        <v>138</v>
      </c>
      <c r="B161" s="19" t="s">
        <v>149</v>
      </c>
      <c r="C161" s="12">
        <v>518731.81818181818</v>
      </c>
      <c r="D161" s="13">
        <v>440922</v>
      </c>
      <c r="E161" s="58">
        <f t="shared" si="3"/>
        <v>77809.818181818177</v>
      </c>
      <c r="F161" s="45"/>
    </row>
    <row r="162" spans="1:6" s="9" customFormat="1" x14ac:dyDescent="0.25">
      <c r="A162" s="142" t="s">
        <v>150</v>
      </c>
      <c r="B162" s="142"/>
      <c r="C162" s="142"/>
      <c r="D162" s="142"/>
      <c r="E162" s="59">
        <f>SUM(D163:D165)</f>
        <v>28715259</v>
      </c>
      <c r="F162" s="49"/>
    </row>
    <row r="163" spans="1:6" s="9" customFormat="1" ht="33" x14ac:dyDescent="0.25">
      <c r="A163" s="10">
        <v>139</v>
      </c>
      <c r="B163" s="11" t="s">
        <v>151</v>
      </c>
      <c r="C163" s="12">
        <v>5408081.2121212119</v>
      </c>
      <c r="D163" s="13">
        <v>4596869</v>
      </c>
      <c r="E163" s="58">
        <f t="shared" si="3"/>
        <v>811212.21212121192</v>
      </c>
      <c r="F163" s="45"/>
    </row>
    <row r="164" spans="1:6" s="9" customFormat="1" ht="33" x14ac:dyDescent="0.25">
      <c r="A164" s="10">
        <v>140</v>
      </c>
      <c r="B164" s="11" t="s">
        <v>152</v>
      </c>
      <c r="C164" s="12">
        <v>6573776.3636363633</v>
      </c>
      <c r="D164" s="13">
        <v>5587710</v>
      </c>
      <c r="E164" s="58">
        <f t="shared" si="3"/>
        <v>986066.3636363633</v>
      </c>
      <c r="F164" s="45"/>
    </row>
    <row r="165" spans="1:6" s="9" customFormat="1" ht="33" x14ac:dyDescent="0.25">
      <c r="A165" s="10">
        <v>141</v>
      </c>
      <c r="B165" s="11" t="s">
        <v>153</v>
      </c>
      <c r="C165" s="12">
        <v>21800800</v>
      </c>
      <c r="D165" s="13">
        <v>18530680</v>
      </c>
      <c r="E165" s="58">
        <f t="shared" si="3"/>
        <v>3270120</v>
      </c>
      <c r="F165" s="45"/>
    </row>
    <row r="166" spans="1:6" s="9" customFormat="1" x14ac:dyDescent="0.25">
      <c r="A166" s="142" t="s">
        <v>154</v>
      </c>
      <c r="B166" s="142"/>
      <c r="C166" s="142"/>
      <c r="D166" s="142"/>
      <c r="E166" s="59">
        <f>SUM(D167:D168)</f>
        <v>6114088</v>
      </c>
      <c r="F166" s="49"/>
    </row>
    <row r="167" spans="1:6" s="9" customFormat="1" ht="33" x14ac:dyDescent="0.25">
      <c r="A167" s="10">
        <v>142</v>
      </c>
      <c r="B167" s="11" t="s">
        <v>155</v>
      </c>
      <c r="C167" s="12">
        <v>3010916.3636363633</v>
      </c>
      <c r="D167" s="13">
        <v>2559279</v>
      </c>
      <c r="E167" s="58">
        <f t="shared" si="3"/>
        <v>451637.3636363633</v>
      </c>
      <c r="F167" s="45"/>
    </row>
    <row r="168" spans="1:6" s="9" customFormat="1" ht="33" x14ac:dyDescent="0.25">
      <c r="A168" s="10">
        <v>143</v>
      </c>
      <c r="B168" s="11" t="s">
        <v>156</v>
      </c>
      <c r="C168" s="12">
        <v>4182128.7878787876</v>
      </c>
      <c r="D168" s="13">
        <v>3554809</v>
      </c>
      <c r="E168" s="58">
        <f t="shared" si="3"/>
        <v>627319.78787878761</v>
      </c>
      <c r="F168" s="45"/>
    </row>
    <row r="169" spans="1:6" s="9" customFormat="1" x14ac:dyDescent="0.25">
      <c r="A169" s="137" t="s">
        <v>157</v>
      </c>
      <c r="B169" s="137"/>
      <c r="C169" s="137"/>
      <c r="D169" s="21">
        <f>SUM(D89:D168)</f>
        <v>281735925</v>
      </c>
      <c r="E169" s="60">
        <f>+E88+E138+E157+E162+E166</f>
        <v>281735925</v>
      </c>
      <c r="F169" s="50"/>
    </row>
    <row r="170" spans="1:6" s="9" customFormat="1" x14ac:dyDescent="0.25">
      <c r="A170" s="24"/>
      <c r="B170" s="25"/>
      <c r="C170" s="26"/>
      <c r="D170" s="27"/>
      <c r="E170" s="62"/>
      <c r="F170" s="27"/>
    </row>
    <row r="171" spans="1:6" s="9" customFormat="1" x14ac:dyDescent="0.25">
      <c r="A171" s="24"/>
      <c r="B171" s="25"/>
      <c r="C171" s="26"/>
      <c r="D171" s="27"/>
      <c r="E171" s="62"/>
      <c r="F171" s="27"/>
    </row>
    <row r="172" spans="1:6" s="9" customFormat="1" ht="28.5" x14ac:dyDescent="0.25">
      <c r="A172" s="138" t="s">
        <v>158</v>
      </c>
      <c r="B172" s="139"/>
      <c r="C172" s="8" t="s">
        <v>2</v>
      </c>
      <c r="D172" s="8" t="s">
        <v>284</v>
      </c>
      <c r="E172" s="56" t="s">
        <v>293</v>
      </c>
      <c r="F172" s="8" t="s">
        <v>287</v>
      </c>
    </row>
    <row r="173" spans="1:6" s="9" customFormat="1" x14ac:dyDescent="0.25">
      <c r="A173" s="140" t="s">
        <v>159</v>
      </c>
      <c r="B173" s="140"/>
      <c r="C173" s="140"/>
      <c r="D173" s="140"/>
      <c r="E173" s="59">
        <f>SUM(D174:D191)</f>
        <v>4406992</v>
      </c>
      <c r="F173" s="49"/>
    </row>
    <row r="174" spans="1:6" s="9" customFormat="1" ht="66" x14ac:dyDescent="0.25">
      <c r="A174" s="14">
        <v>144</v>
      </c>
      <c r="B174" s="29" t="s">
        <v>160</v>
      </c>
      <c r="C174" s="12">
        <v>367637.87878787873</v>
      </c>
      <c r="D174" s="41">
        <v>238965</v>
      </c>
      <c r="E174" s="58">
        <f t="shared" ref="E174:E237" si="4">+C174-D174</f>
        <v>128672.87878787873</v>
      </c>
      <c r="F174" s="45"/>
    </row>
    <row r="175" spans="1:6" s="9" customFormat="1" ht="66" x14ac:dyDescent="0.25">
      <c r="A175" s="14">
        <v>145</v>
      </c>
      <c r="B175" s="29" t="s">
        <v>161</v>
      </c>
      <c r="C175" s="12">
        <v>704912.72727272718</v>
      </c>
      <c r="D175" s="41">
        <v>458193</v>
      </c>
      <c r="E175" s="58">
        <f t="shared" si="4"/>
        <v>246719.72727272718</v>
      </c>
      <c r="F175" s="45"/>
    </row>
    <row r="176" spans="1:6" s="9" customFormat="1" ht="66" x14ac:dyDescent="0.25">
      <c r="A176" s="14">
        <v>146</v>
      </c>
      <c r="B176" s="29" t="s">
        <v>162</v>
      </c>
      <c r="C176" s="12">
        <v>1016873.0303030303</v>
      </c>
      <c r="D176" s="41">
        <v>660967</v>
      </c>
      <c r="E176" s="58">
        <f t="shared" si="4"/>
        <v>355906.03030303027</v>
      </c>
      <c r="F176" s="47"/>
    </row>
    <row r="177" spans="1:6" s="9" customFormat="1" ht="66" x14ac:dyDescent="0.25">
      <c r="A177" s="14">
        <v>147</v>
      </c>
      <c r="B177" s="29" t="s">
        <v>163</v>
      </c>
      <c r="C177" s="12">
        <v>1486778.7878787878</v>
      </c>
      <c r="D177" s="41">
        <v>966406</v>
      </c>
      <c r="E177" s="58">
        <f t="shared" si="4"/>
        <v>520372.78787878784</v>
      </c>
      <c r="F177" s="47"/>
    </row>
    <row r="178" spans="1:6" s="9" customFormat="1" ht="66" x14ac:dyDescent="0.25">
      <c r="A178" s="14">
        <v>148</v>
      </c>
      <c r="B178" s="29" t="s">
        <v>164</v>
      </c>
      <c r="C178" s="12">
        <v>2660551.5151515151</v>
      </c>
      <c r="D178" s="41">
        <v>1729358</v>
      </c>
      <c r="E178" s="58">
        <f t="shared" si="4"/>
        <v>931193.51515151514</v>
      </c>
      <c r="F178" s="45"/>
    </row>
    <row r="179" spans="1:6" s="9" customFormat="1" ht="33" x14ac:dyDescent="0.25">
      <c r="A179" s="14">
        <v>149</v>
      </c>
      <c r="B179" s="30" t="s">
        <v>165</v>
      </c>
      <c r="C179" s="12">
        <v>13845.830303030301</v>
      </c>
      <c r="D179" s="41">
        <v>9000</v>
      </c>
      <c r="E179" s="58">
        <f t="shared" si="4"/>
        <v>4845.8303030303014</v>
      </c>
      <c r="F179" s="47"/>
    </row>
    <row r="180" spans="1:6" s="9" customFormat="1" ht="33" x14ac:dyDescent="0.25">
      <c r="A180" s="14">
        <v>150</v>
      </c>
      <c r="B180" s="30" t="s">
        <v>166</v>
      </c>
      <c r="C180" s="12">
        <v>17657.436363636363</v>
      </c>
      <c r="D180" s="41">
        <v>11477</v>
      </c>
      <c r="E180" s="58">
        <f t="shared" si="4"/>
        <v>6180.4363636363632</v>
      </c>
      <c r="F180" s="47"/>
    </row>
    <row r="181" spans="1:6" s="9" customFormat="1" ht="33" x14ac:dyDescent="0.25">
      <c r="A181" s="14">
        <v>151</v>
      </c>
      <c r="B181" s="30" t="s">
        <v>167</v>
      </c>
      <c r="C181" s="12">
        <v>21714.254545454543</v>
      </c>
      <c r="D181" s="41">
        <v>14114</v>
      </c>
      <c r="E181" s="58">
        <f t="shared" si="4"/>
        <v>7600.2545454545434</v>
      </c>
      <c r="F181" s="47"/>
    </row>
    <row r="182" spans="1:6" s="9" customFormat="1" ht="49.5" x14ac:dyDescent="0.25">
      <c r="A182" s="14">
        <v>152</v>
      </c>
      <c r="B182" s="30" t="s">
        <v>168</v>
      </c>
      <c r="C182" s="12">
        <v>34533.799999999996</v>
      </c>
      <c r="D182" s="41">
        <v>22447</v>
      </c>
      <c r="E182" s="58">
        <f t="shared" si="4"/>
        <v>12086.799999999996</v>
      </c>
      <c r="F182" s="47"/>
    </row>
    <row r="183" spans="1:6" s="9" customFormat="1" ht="49.5" x14ac:dyDescent="0.25">
      <c r="A183" s="14">
        <v>153</v>
      </c>
      <c r="B183" s="30" t="s">
        <v>169</v>
      </c>
      <c r="C183" s="12">
        <v>39841.560606060608</v>
      </c>
      <c r="D183" s="41">
        <v>25897</v>
      </c>
      <c r="E183" s="58">
        <f t="shared" si="4"/>
        <v>13944.560606060608</v>
      </c>
      <c r="F183" s="47"/>
    </row>
    <row r="184" spans="1:6" s="9" customFormat="1" ht="49.5" x14ac:dyDescent="0.25">
      <c r="A184" s="14">
        <v>154</v>
      </c>
      <c r="B184" s="29" t="s">
        <v>170</v>
      </c>
      <c r="C184" s="12">
        <v>39841.560606060608</v>
      </c>
      <c r="D184" s="41">
        <v>25897</v>
      </c>
      <c r="E184" s="58">
        <f t="shared" si="4"/>
        <v>13944.560606060608</v>
      </c>
      <c r="F184" s="47"/>
    </row>
    <row r="185" spans="1:6" s="9" customFormat="1" ht="33" x14ac:dyDescent="0.25">
      <c r="A185" s="14">
        <v>155</v>
      </c>
      <c r="B185" s="29" t="s">
        <v>171</v>
      </c>
      <c r="C185" s="12">
        <v>43763.151515151512</v>
      </c>
      <c r="D185" s="41">
        <v>28446</v>
      </c>
      <c r="E185" s="58">
        <f t="shared" si="4"/>
        <v>15317.151515151512</v>
      </c>
      <c r="F185" s="47"/>
    </row>
    <row r="186" spans="1:6" s="9" customFormat="1" ht="49.5" x14ac:dyDescent="0.25">
      <c r="A186" s="14">
        <v>156</v>
      </c>
      <c r="B186" s="29" t="s">
        <v>172</v>
      </c>
      <c r="C186" s="12">
        <v>34559.763636363634</v>
      </c>
      <c r="D186" s="41">
        <v>22464</v>
      </c>
      <c r="E186" s="58">
        <f t="shared" si="4"/>
        <v>12095.763636363634</v>
      </c>
      <c r="F186" s="47"/>
    </row>
    <row r="187" spans="1:6" s="9" customFormat="1" ht="49.5" x14ac:dyDescent="0.25">
      <c r="A187" s="14">
        <v>157</v>
      </c>
      <c r="B187" s="29" t="s">
        <v>173</v>
      </c>
      <c r="C187" s="12">
        <v>53780.066666666658</v>
      </c>
      <c r="D187" s="41">
        <v>34957</v>
      </c>
      <c r="E187" s="58">
        <f t="shared" si="4"/>
        <v>18823.066666666658</v>
      </c>
      <c r="F187" s="47"/>
    </row>
    <row r="188" spans="1:6" s="9" customFormat="1" x14ac:dyDescent="0.25">
      <c r="A188" s="14">
        <v>158</v>
      </c>
      <c r="B188" s="29" t="s">
        <v>174</v>
      </c>
      <c r="C188" s="12">
        <v>65996.678787878787</v>
      </c>
      <c r="D188" s="41">
        <v>42898</v>
      </c>
      <c r="E188" s="58">
        <f t="shared" si="4"/>
        <v>23098.678787878787</v>
      </c>
      <c r="F188" s="47"/>
    </row>
    <row r="189" spans="1:6" s="9" customFormat="1" x14ac:dyDescent="0.25">
      <c r="A189" s="14">
        <v>159</v>
      </c>
      <c r="B189" s="29" t="s">
        <v>175</v>
      </c>
      <c r="C189" s="12">
        <v>86502.181818181809</v>
      </c>
      <c r="D189" s="41">
        <v>56226</v>
      </c>
      <c r="E189" s="58">
        <f t="shared" si="4"/>
        <v>30276.181818181809</v>
      </c>
      <c r="F189" s="45"/>
    </row>
    <row r="190" spans="1:6" s="9" customFormat="1" x14ac:dyDescent="0.25">
      <c r="A190" s="14">
        <v>160</v>
      </c>
      <c r="B190" s="30" t="s">
        <v>176</v>
      </c>
      <c r="C190" s="12">
        <v>86502.181818181809</v>
      </c>
      <c r="D190" s="41">
        <v>56226</v>
      </c>
      <c r="E190" s="58">
        <f t="shared" si="4"/>
        <v>30276.181818181809</v>
      </c>
      <c r="F190" s="45"/>
    </row>
    <row r="191" spans="1:6" s="9" customFormat="1" x14ac:dyDescent="0.25">
      <c r="A191" s="14">
        <v>161</v>
      </c>
      <c r="B191" s="29" t="s">
        <v>177</v>
      </c>
      <c r="C191" s="12">
        <v>4698.6969696969691</v>
      </c>
      <c r="D191" s="41">
        <v>3054</v>
      </c>
      <c r="E191" s="58">
        <f t="shared" si="4"/>
        <v>1644.6969696969691</v>
      </c>
      <c r="F191" s="45"/>
    </row>
    <row r="192" spans="1:6" s="9" customFormat="1" x14ac:dyDescent="0.25">
      <c r="A192" s="141" t="s">
        <v>178</v>
      </c>
      <c r="B192" s="141"/>
      <c r="C192" s="141"/>
      <c r="D192" s="141"/>
      <c r="E192" s="59">
        <f>SUM(D193:D223)</f>
        <v>35377119</v>
      </c>
      <c r="F192" s="49"/>
    </row>
    <row r="193" spans="1:6" s="9" customFormat="1" x14ac:dyDescent="0.25">
      <c r="A193" s="10">
        <v>162</v>
      </c>
      <c r="B193" s="30" t="s">
        <v>179</v>
      </c>
      <c r="C193" s="12">
        <v>243409.09090909091</v>
      </c>
      <c r="D193" s="13">
        <v>206898</v>
      </c>
      <c r="E193" s="58">
        <f t="shared" si="4"/>
        <v>36511.090909090912</v>
      </c>
      <c r="F193" s="45"/>
    </row>
    <row r="194" spans="1:6" s="9" customFormat="1" x14ac:dyDescent="0.25">
      <c r="A194" s="10">
        <v>163</v>
      </c>
      <c r="B194" s="30" t="s">
        <v>180</v>
      </c>
      <c r="C194" s="12">
        <v>301466.66666666669</v>
      </c>
      <c r="D194" s="13">
        <v>256247</v>
      </c>
      <c r="E194" s="58">
        <f t="shared" si="4"/>
        <v>45219.666666666686</v>
      </c>
      <c r="F194" s="45"/>
    </row>
    <row r="195" spans="1:6" s="9" customFormat="1" x14ac:dyDescent="0.25">
      <c r="A195" s="10">
        <v>164</v>
      </c>
      <c r="B195" s="30" t="s">
        <v>181</v>
      </c>
      <c r="C195" s="12">
        <v>184630.30303030301</v>
      </c>
      <c r="D195" s="13">
        <v>156936</v>
      </c>
      <c r="E195" s="58">
        <f t="shared" si="4"/>
        <v>27694.30303030301</v>
      </c>
      <c r="F195" s="45"/>
    </row>
    <row r="196" spans="1:6" s="9" customFormat="1" x14ac:dyDescent="0.25">
      <c r="A196" s="10">
        <v>165</v>
      </c>
      <c r="B196" s="30" t="s">
        <v>182</v>
      </c>
      <c r="C196" s="12">
        <v>231509.09090909091</v>
      </c>
      <c r="D196" s="13">
        <v>196783</v>
      </c>
      <c r="E196" s="58">
        <f t="shared" si="4"/>
        <v>34726.090909090912</v>
      </c>
      <c r="F196" s="45"/>
    </row>
    <row r="197" spans="1:6" s="9" customFormat="1" x14ac:dyDescent="0.25">
      <c r="A197" s="10">
        <v>166</v>
      </c>
      <c r="B197" s="30" t="s">
        <v>183</v>
      </c>
      <c r="C197" s="12">
        <v>224296.9696969697</v>
      </c>
      <c r="D197" s="13">
        <v>190652</v>
      </c>
      <c r="E197" s="58">
        <f t="shared" si="4"/>
        <v>33644.969696969696</v>
      </c>
      <c r="F197" s="45"/>
    </row>
    <row r="198" spans="1:6" s="9" customFormat="1" x14ac:dyDescent="0.25">
      <c r="A198" s="10">
        <v>167</v>
      </c>
      <c r="B198" s="30" t="s">
        <v>184</v>
      </c>
      <c r="C198" s="12">
        <v>283075.75757575757</v>
      </c>
      <c r="D198" s="13">
        <v>240614</v>
      </c>
      <c r="E198" s="58">
        <f t="shared" si="4"/>
        <v>42461.757575757569</v>
      </c>
      <c r="F198" s="45"/>
    </row>
    <row r="199" spans="1:6" s="9" customFormat="1" ht="33" x14ac:dyDescent="0.25">
      <c r="A199" s="10">
        <v>168</v>
      </c>
      <c r="B199" s="30" t="s">
        <v>185</v>
      </c>
      <c r="C199" s="12">
        <v>664416.66666666663</v>
      </c>
      <c r="D199" s="13">
        <v>564754</v>
      </c>
      <c r="E199" s="58">
        <f t="shared" si="4"/>
        <v>99662.666666666628</v>
      </c>
      <c r="F199" s="45"/>
    </row>
    <row r="200" spans="1:6" s="9" customFormat="1" x14ac:dyDescent="0.25">
      <c r="A200" s="10">
        <v>169</v>
      </c>
      <c r="B200" s="30" t="s">
        <v>186</v>
      </c>
      <c r="C200" s="12">
        <v>636289.39393939392</v>
      </c>
      <c r="D200" s="13">
        <v>540846</v>
      </c>
      <c r="E200" s="58">
        <f t="shared" si="4"/>
        <v>95443.393939393922</v>
      </c>
      <c r="F200" s="45"/>
    </row>
    <row r="201" spans="1:6" s="9" customFormat="1" ht="49.5" x14ac:dyDescent="0.25">
      <c r="A201" s="10">
        <v>170</v>
      </c>
      <c r="B201" s="30" t="s">
        <v>187</v>
      </c>
      <c r="C201" s="12">
        <v>519813.63636363641</v>
      </c>
      <c r="D201" s="13">
        <v>441842</v>
      </c>
      <c r="E201" s="58">
        <f t="shared" si="4"/>
        <v>77971.636363636411</v>
      </c>
      <c r="F201" s="45"/>
    </row>
    <row r="202" spans="1:6" s="9" customFormat="1" ht="33" x14ac:dyDescent="0.25">
      <c r="A202" s="10">
        <v>171</v>
      </c>
      <c r="B202" s="30" t="s">
        <v>188</v>
      </c>
      <c r="C202" s="12">
        <v>423351.51515151514</v>
      </c>
      <c r="D202" s="13">
        <v>359849</v>
      </c>
      <c r="E202" s="58">
        <f t="shared" si="4"/>
        <v>63502.515151515137</v>
      </c>
      <c r="F202" s="45"/>
    </row>
    <row r="203" spans="1:6" s="9" customFormat="1" ht="49.5" x14ac:dyDescent="0.25">
      <c r="A203" s="10">
        <v>172</v>
      </c>
      <c r="B203" s="30" t="s">
        <v>189</v>
      </c>
      <c r="C203" s="12">
        <v>558218.18181818177</v>
      </c>
      <c r="D203" s="13">
        <v>474485</v>
      </c>
      <c r="E203" s="58">
        <f t="shared" si="4"/>
        <v>83733.181818181765</v>
      </c>
      <c r="F203" s="45"/>
    </row>
    <row r="204" spans="1:6" s="9" customFormat="1" x14ac:dyDescent="0.25">
      <c r="A204" s="10">
        <v>173</v>
      </c>
      <c r="B204" s="29" t="s">
        <v>190</v>
      </c>
      <c r="C204" s="12">
        <v>5234196.9696969697</v>
      </c>
      <c r="D204" s="13">
        <v>4449067</v>
      </c>
      <c r="E204" s="58">
        <f t="shared" si="4"/>
        <v>785129.96969696973</v>
      </c>
      <c r="F204" s="45"/>
    </row>
    <row r="205" spans="1:6" s="9" customFormat="1" x14ac:dyDescent="0.25">
      <c r="A205" s="10">
        <v>174</v>
      </c>
      <c r="B205" s="30" t="s">
        <v>191</v>
      </c>
      <c r="C205" s="12">
        <v>1398069.696969697</v>
      </c>
      <c r="D205" s="13">
        <v>1188359</v>
      </c>
      <c r="E205" s="58">
        <f t="shared" si="4"/>
        <v>209710.69696969702</v>
      </c>
      <c r="F205" s="45"/>
    </row>
    <row r="206" spans="1:6" s="9" customFormat="1" x14ac:dyDescent="0.25">
      <c r="A206" s="10">
        <v>175</v>
      </c>
      <c r="B206" s="30" t="s">
        <v>192</v>
      </c>
      <c r="C206" s="12">
        <v>5895548.4848484844</v>
      </c>
      <c r="D206" s="13">
        <v>5011216</v>
      </c>
      <c r="E206" s="58">
        <f t="shared" si="4"/>
        <v>884332.4848484844</v>
      </c>
      <c r="F206" s="45"/>
    </row>
    <row r="207" spans="1:6" s="9" customFormat="1" x14ac:dyDescent="0.25">
      <c r="A207" s="10">
        <v>176</v>
      </c>
      <c r="B207" s="30" t="s">
        <v>193</v>
      </c>
      <c r="C207" s="12">
        <v>8789772.7272727266</v>
      </c>
      <c r="D207" s="13">
        <v>7471307</v>
      </c>
      <c r="E207" s="58">
        <f t="shared" si="4"/>
        <v>1318465.7272727266</v>
      </c>
      <c r="F207" s="45"/>
    </row>
    <row r="208" spans="1:6" s="9" customFormat="1" x14ac:dyDescent="0.25">
      <c r="A208" s="10">
        <v>177</v>
      </c>
      <c r="B208" s="30" t="s">
        <v>194</v>
      </c>
      <c r="C208" s="12">
        <v>155601.51515151514</v>
      </c>
      <c r="D208" s="13">
        <v>132261</v>
      </c>
      <c r="E208" s="58">
        <f t="shared" si="4"/>
        <v>23340.515151515137</v>
      </c>
      <c r="F208" s="45"/>
    </row>
    <row r="209" spans="1:6" s="9" customFormat="1" x14ac:dyDescent="0.25">
      <c r="A209" s="10">
        <v>178</v>
      </c>
      <c r="B209" s="30" t="s">
        <v>195</v>
      </c>
      <c r="C209" s="12">
        <v>224837.87878787878</v>
      </c>
      <c r="D209" s="13">
        <v>191112</v>
      </c>
      <c r="E209" s="58">
        <f t="shared" si="4"/>
        <v>33725.878787878784</v>
      </c>
      <c r="F209" s="45"/>
    </row>
    <row r="210" spans="1:6" s="9" customFormat="1" x14ac:dyDescent="0.25">
      <c r="A210" s="10">
        <v>179</v>
      </c>
      <c r="B210" s="30" t="s">
        <v>196</v>
      </c>
      <c r="C210" s="12">
        <v>286140.90909090912</v>
      </c>
      <c r="D210" s="13">
        <v>243220</v>
      </c>
      <c r="E210" s="58">
        <f t="shared" si="4"/>
        <v>42920.909090909117</v>
      </c>
      <c r="F210" s="45"/>
    </row>
    <row r="211" spans="1:6" s="9" customFormat="1" x14ac:dyDescent="0.25">
      <c r="A211" s="10">
        <v>180</v>
      </c>
      <c r="B211" s="29" t="s">
        <v>197</v>
      </c>
      <c r="C211" s="12">
        <v>199775.75757575757</v>
      </c>
      <c r="D211" s="13">
        <v>169809</v>
      </c>
      <c r="E211" s="58">
        <f t="shared" si="4"/>
        <v>29966.757575757569</v>
      </c>
      <c r="F211" s="45"/>
    </row>
    <row r="212" spans="1:6" s="9" customFormat="1" x14ac:dyDescent="0.25">
      <c r="A212" s="10">
        <v>181</v>
      </c>
      <c r="B212" s="29" t="s">
        <v>198</v>
      </c>
      <c r="C212" s="12">
        <v>243084.54545454544</v>
      </c>
      <c r="D212" s="13">
        <v>206622</v>
      </c>
      <c r="E212" s="58">
        <f t="shared" si="4"/>
        <v>36462.545454545441</v>
      </c>
      <c r="F212" s="45"/>
    </row>
    <row r="213" spans="1:6" s="9" customFormat="1" x14ac:dyDescent="0.25">
      <c r="A213" s="10">
        <v>182</v>
      </c>
      <c r="B213" s="29" t="s">
        <v>199</v>
      </c>
      <c r="C213" s="12">
        <v>221412.12121212122</v>
      </c>
      <c r="D213" s="13">
        <v>188200</v>
      </c>
      <c r="E213" s="58">
        <f t="shared" si="4"/>
        <v>33212.121212121216</v>
      </c>
      <c r="F213" s="45"/>
    </row>
    <row r="214" spans="1:6" s="9" customFormat="1" x14ac:dyDescent="0.25">
      <c r="A214" s="10">
        <v>183</v>
      </c>
      <c r="B214" s="29" t="s">
        <v>200</v>
      </c>
      <c r="C214" s="12">
        <v>275539.09090909088</v>
      </c>
      <c r="D214" s="13">
        <v>234208</v>
      </c>
      <c r="E214" s="58">
        <f t="shared" si="4"/>
        <v>41331.090909090883</v>
      </c>
      <c r="F214" s="45"/>
    </row>
    <row r="215" spans="1:6" s="9" customFormat="1" ht="66" x14ac:dyDescent="0.25">
      <c r="A215" s="10">
        <v>184</v>
      </c>
      <c r="B215" s="30" t="s">
        <v>201</v>
      </c>
      <c r="C215" s="12">
        <v>1939339.3939393938</v>
      </c>
      <c r="D215" s="13">
        <v>1648438</v>
      </c>
      <c r="E215" s="58">
        <f t="shared" si="4"/>
        <v>290901.39393939381</v>
      </c>
      <c r="F215" s="45"/>
    </row>
    <row r="216" spans="1:6" s="9" customFormat="1" ht="66" x14ac:dyDescent="0.25">
      <c r="A216" s="10">
        <v>185</v>
      </c>
      <c r="B216" s="30" t="s">
        <v>202</v>
      </c>
      <c r="C216" s="12">
        <v>2761881.8181818179</v>
      </c>
      <c r="D216" s="13">
        <v>2347600</v>
      </c>
      <c r="E216" s="58">
        <f t="shared" si="4"/>
        <v>414281.81818181789</v>
      </c>
      <c r="F216" s="45"/>
    </row>
    <row r="217" spans="1:6" s="9" customFormat="1" x14ac:dyDescent="0.25">
      <c r="A217" s="10">
        <v>186</v>
      </c>
      <c r="B217" s="30" t="s">
        <v>203</v>
      </c>
      <c r="C217" s="12">
        <v>568675.75757575757</v>
      </c>
      <c r="D217" s="13">
        <v>483374</v>
      </c>
      <c r="E217" s="58">
        <f t="shared" si="4"/>
        <v>85301.757575757569</v>
      </c>
      <c r="F217" s="45"/>
    </row>
    <row r="218" spans="1:6" s="9" customFormat="1" x14ac:dyDescent="0.25">
      <c r="A218" s="10">
        <v>187</v>
      </c>
      <c r="B218" s="30" t="s">
        <v>204</v>
      </c>
      <c r="C218" s="12">
        <v>751503.03030303027</v>
      </c>
      <c r="D218" s="13">
        <v>638778</v>
      </c>
      <c r="E218" s="58">
        <f t="shared" si="4"/>
        <v>112725.03030303027</v>
      </c>
      <c r="F218" s="45"/>
    </row>
    <row r="219" spans="1:6" s="9" customFormat="1" x14ac:dyDescent="0.25">
      <c r="A219" s="10">
        <v>188</v>
      </c>
      <c r="B219" s="30" t="s">
        <v>205</v>
      </c>
      <c r="C219" s="12">
        <v>1053150</v>
      </c>
      <c r="D219" s="13">
        <v>895178</v>
      </c>
      <c r="E219" s="58">
        <f t="shared" si="4"/>
        <v>157972</v>
      </c>
      <c r="F219" s="45"/>
    </row>
    <row r="220" spans="1:6" s="9" customFormat="1" ht="49.5" x14ac:dyDescent="0.25">
      <c r="A220" s="10">
        <v>189</v>
      </c>
      <c r="B220" s="29" t="s">
        <v>206</v>
      </c>
      <c r="C220" s="12">
        <v>5552431.8181818174</v>
      </c>
      <c r="D220" s="13">
        <v>4719567</v>
      </c>
      <c r="E220" s="58">
        <f t="shared" si="4"/>
        <v>832864.81818181742</v>
      </c>
      <c r="F220" s="45"/>
    </row>
    <row r="221" spans="1:6" s="9" customFormat="1" x14ac:dyDescent="0.25">
      <c r="A221" s="10">
        <v>190</v>
      </c>
      <c r="B221" s="30" t="s">
        <v>207</v>
      </c>
      <c r="C221" s="12">
        <v>539827.27272727271</v>
      </c>
      <c r="D221" s="13">
        <v>458853</v>
      </c>
      <c r="E221" s="58">
        <f t="shared" si="4"/>
        <v>80974.272727272706</v>
      </c>
      <c r="F221" s="45"/>
    </row>
    <row r="222" spans="1:6" s="9" customFormat="1" x14ac:dyDescent="0.25">
      <c r="A222" s="10">
        <v>191</v>
      </c>
      <c r="B222" s="30" t="s">
        <v>208</v>
      </c>
      <c r="C222" s="12">
        <v>663695.45454545447</v>
      </c>
      <c r="D222" s="13">
        <v>564141</v>
      </c>
      <c r="E222" s="58">
        <f t="shared" si="4"/>
        <v>99554.454545454471</v>
      </c>
      <c r="F222" s="45"/>
    </row>
    <row r="223" spans="1:6" s="9" customFormat="1" x14ac:dyDescent="0.25">
      <c r="A223" s="10">
        <v>192</v>
      </c>
      <c r="B223" s="29" t="s">
        <v>209</v>
      </c>
      <c r="C223" s="12">
        <v>595180.3030303031</v>
      </c>
      <c r="D223" s="13">
        <v>505903</v>
      </c>
      <c r="E223" s="58">
        <f t="shared" si="4"/>
        <v>89277.303030303097</v>
      </c>
      <c r="F223" s="45"/>
    </row>
    <row r="224" spans="1:6" s="9" customFormat="1" x14ac:dyDescent="0.25">
      <c r="A224" s="142" t="s">
        <v>210</v>
      </c>
      <c r="B224" s="142"/>
      <c r="C224" s="142"/>
      <c r="D224" s="142"/>
      <c r="E224" s="59">
        <f>SUM(D225:D260)</f>
        <v>6155376</v>
      </c>
      <c r="F224" s="49"/>
    </row>
    <row r="225" spans="1:6" s="9" customFormat="1" x14ac:dyDescent="0.25">
      <c r="A225" s="14">
        <v>193</v>
      </c>
      <c r="B225" s="31" t="s">
        <v>211</v>
      </c>
      <c r="C225" s="12">
        <v>34377.466666666667</v>
      </c>
      <c r="D225" s="13">
        <v>29221</v>
      </c>
      <c r="E225" s="58">
        <f t="shared" si="4"/>
        <v>5156.4666666666672</v>
      </c>
      <c r="F225" s="45"/>
    </row>
    <row r="226" spans="1:6" s="9" customFormat="1" x14ac:dyDescent="0.25">
      <c r="A226" s="14">
        <v>194</v>
      </c>
      <c r="B226" s="31" t="s">
        <v>212</v>
      </c>
      <c r="C226" s="12">
        <v>49432.133333333331</v>
      </c>
      <c r="D226" s="13">
        <v>42017</v>
      </c>
      <c r="E226" s="58">
        <f t="shared" si="4"/>
        <v>7415.1333333333314</v>
      </c>
      <c r="F226" s="45"/>
    </row>
    <row r="227" spans="1:6" s="9" customFormat="1" x14ac:dyDescent="0.25">
      <c r="A227" s="14">
        <v>195</v>
      </c>
      <c r="B227" s="31" t="s">
        <v>213</v>
      </c>
      <c r="C227" s="12">
        <v>66162.133333333346</v>
      </c>
      <c r="D227" s="13">
        <v>56238</v>
      </c>
      <c r="E227" s="58">
        <f t="shared" si="4"/>
        <v>9924.1333333333459</v>
      </c>
      <c r="F227" s="45"/>
    </row>
    <row r="228" spans="1:6" s="9" customFormat="1" x14ac:dyDescent="0.25">
      <c r="A228" s="14">
        <v>196</v>
      </c>
      <c r="B228" s="31" t="s">
        <v>214</v>
      </c>
      <c r="C228" s="12">
        <v>52628.333333333336</v>
      </c>
      <c r="D228" s="13">
        <v>44734</v>
      </c>
      <c r="E228" s="58">
        <f t="shared" si="4"/>
        <v>7894.3333333333358</v>
      </c>
      <c r="F228" s="45"/>
    </row>
    <row r="229" spans="1:6" s="9" customFormat="1" x14ac:dyDescent="0.25">
      <c r="A229" s="14">
        <v>197</v>
      </c>
      <c r="B229" s="18" t="s">
        <v>215</v>
      </c>
      <c r="C229" s="12">
        <v>5684233.333333333</v>
      </c>
      <c r="D229" s="13">
        <v>4250000</v>
      </c>
      <c r="E229" s="58">
        <f t="shared" si="4"/>
        <v>1434233.333333333</v>
      </c>
      <c r="F229" s="45"/>
    </row>
    <row r="230" spans="1:6" s="9" customFormat="1" x14ac:dyDescent="0.25">
      <c r="A230" s="14">
        <v>198</v>
      </c>
      <c r="B230" s="18" t="s">
        <v>216</v>
      </c>
      <c r="C230" s="12">
        <v>31515.166666666668</v>
      </c>
      <c r="D230" s="13">
        <v>26788</v>
      </c>
      <c r="E230" s="58">
        <f t="shared" si="4"/>
        <v>4727.1666666666679</v>
      </c>
      <c r="F230" s="45"/>
    </row>
    <row r="231" spans="1:6" s="9" customFormat="1" x14ac:dyDescent="0.25">
      <c r="A231" s="14">
        <v>199</v>
      </c>
      <c r="B231" s="19" t="s">
        <v>217</v>
      </c>
      <c r="C231" s="12">
        <v>2827.0666666666671</v>
      </c>
      <c r="D231" s="13">
        <v>2403</v>
      </c>
      <c r="E231" s="58">
        <f t="shared" si="4"/>
        <v>424.06666666666706</v>
      </c>
      <c r="F231" s="45"/>
    </row>
    <row r="232" spans="1:6" s="9" customFormat="1" ht="33" x14ac:dyDescent="0.25">
      <c r="A232" s="14">
        <v>200</v>
      </c>
      <c r="B232" s="19" t="s">
        <v>218</v>
      </c>
      <c r="C232" s="12">
        <v>23174.666666666668</v>
      </c>
      <c r="D232" s="13">
        <v>19698</v>
      </c>
      <c r="E232" s="58">
        <f t="shared" si="4"/>
        <v>3476.6666666666679</v>
      </c>
      <c r="F232" s="45"/>
    </row>
    <row r="233" spans="1:6" s="9" customFormat="1" x14ac:dyDescent="0.25">
      <c r="A233" s="14">
        <v>201</v>
      </c>
      <c r="B233" s="19" t="s">
        <v>219</v>
      </c>
      <c r="C233" s="12">
        <v>37368.799999999996</v>
      </c>
      <c r="D233" s="13">
        <v>31763</v>
      </c>
      <c r="E233" s="58">
        <f t="shared" si="4"/>
        <v>5605.7999999999956</v>
      </c>
      <c r="F233" s="45"/>
    </row>
    <row r="234" spans="1:6" s="9" customFormat="1" x14ac:dyDescent="0.25">
      <c r="A234" s="14">
        <v>202</v>
      </c>
      <c r="B234" s="19" t="s">
        <v>220</v>
      </c>
      <c r="C234" s="12">
        <v>2278.5</v>
      </c>
      <c r="D234" s="13">
        <v>1937</v>
      </c>
      <c r="E234" s="58">
        <f t="shared" si="4"/>
        <v>341.5</v>
      </c>
      <c r="F234" s="45"/>
    </row>
    <row r="235" spans="1:6" s="9" customFormat="1" x14ac:dyDescent="0.25">
      <c r="A235" s="14">
        <v>203</v>
      </c>
      <c r="B235" s="19" t="s">
        <v>221</v>
      </c>
      <c r="C235" s="12">
        <v>844.719696969697</v>
      </c>
      <c r="D235" s="13">
        <v>718</v>
      </c>
      <c r="E235" s="58">
        <f t="shared" si="4"/>
        <v>126.719696969697</v>
      </c>
      <c r="F235" s="45"/>
    </row>
    <row r="236" spans="1:6" s="9" customFormat="1" x14ac:dyDescent="0.25">
      <c r="A236" s="14">
        <v>204</v>
      </c>
      <c r="B236" s="19" t="s">
        <v>222</v>
      </c>
      <c r="C236" s="12">
        <v>707.14848484848483</v>
      </c>
      <c r="D236" s="13">
        <v>601</v>
      </c>
      <c r="E236" s="58">
        <f t="shared" si="4"/>
        <v>106.14848484848483</v>
      </c>
      <c r="F236" s="45"/>
    </row>
    <row r="237" spans="1:6" s="9" customFormat="1" x14ac:dyDescent="0.25">
      <c r="A237" s="14">
        <v>205</v>
      </c>
      <c r="B237" s="19" t="s">
        <v>223</v>
      </c>
      <c r="C237" s="12">
        <v>232086.06060606058</v>
      </c>
      <c r="D237" s="13">
        <v>197273</v>
      </c>
      <c r="E237" s="58">
        <f t="shared" si="4"/>
        <v>34813.060606060579</v>
      </c>
      <c r="F237" s="45"/>
    </row>
    <row r="238" spans="1:6" s="9" customFormat="1" x14ac:dyDescent="0.25">
      <c r="A238" s="14">
        <v>206</v>
      </c>
      <c r="B238" s="19" t="s">
        <v>224</v>
      </c>
      <c r="C238" s="12">
        <v>174064.54545454544</v>
      </c>
      <c r="D238" s="13">
        <v>147955</v>
      </c>
      <c r="E238" s="58">
        <f t="shared" ref="E238:E295" si="5">+C238-D238</f>
        <v>26109.545454545441</v>
      </c>
      <c r="F238" s="45"/>
    </row>
    <row r="239" spans="1:6" s="9" customFormat="1" x14ac:dyDescent="0.25">
      <c r="A239" s="14">
        <v>207</v>
      </c>
      <c r="B239" s="19" t="s">
        <v>225</v>
      </c>
      <c r="C239" s="12">
        <v>18310.133333333335</v>
      </c>
      <c r="D239" s="13">
        <v>15564</v>
      </c>
      <c r="E239" s="58">
        <f t="shared" si="5"/>
        <v>2746.133333333335</v>
      </c>
      <c r="F239" s="45"/>
    </row>
    <row r="240" spans="1:6" s="9" customFormat="1" x14ac:dyDescent="0.25">
      <c r="A240" s="14">
        <v>208</v>
      </c>
      <c r="B240" s="19" t="s">
        <v>226</v>
      </c>
      <c r="C240" s="12">
        <v>22857.015151515152</v>
      </c>
      <c r="D240" s="13">
        <v>19428</v>
      </c>
      <c r="E240" s="58">
        <f t="shared" si="5"/>
        <v>3429.015151515152</v>
      </c>
      <c r="F240" s="45"/>
    </row>
    <row r="241" spans="1:6" s="9" customFormat="1" ht="33" x14ac:dyDescent="0.25">
      <c r="A241" s="14">
        <v>209</v>
      </c>
      <c r="B241" s="19" t="s">
        <v>227</v>
      </c>
      <c r="C241" s="12">
        <v>28140.975757575754</v>
      </c>
      <c r="D241" s="13">
        <v>23920</v>
      </c>
      <c r="E241" s="58">
        <f t="shared" si="5"/>
        <v>4220.975757575754</v>
      </c>
      <c r="F241" s="45"/>
    </row>
    <row r="242" spans="1:6" s="9" customFormat="1" x14ac:dyDescent="0.25">
      <c r="A242" s="14">
        <v>210</v>
      </c>
      <c r="B242" s="19" t="s">
        <v>228</v>
      </c>
      <c r="C242" s="12">
        <v>32720.672727272729</v>
      </c>
      <c r="D242" s="13">
        <v>27813</v>
      </c>
      <c r="E242" s="58">
        <f t="shared" si="5"/>
        <v>4907.6727272727294</v>
      </c>
      <c r="F242" s="45"/>
    </row>
    <row r="243" spans="1:6" s="9" customFormat="1" ht="33" x14ac:dyDescent="0.25">
      <c r="A243" s="14">
        <v>211</v>
      </c>
      <c r="B243" s="19" t="s">
        <v>229</v>
      </c>
      <c r="C243" s="12">
        <v>37039.651515151512</v>
      </c>
      <c r="D243" s="13">
        <v>31484</v>
      </c>
      <c r="E243" s="58">
        <f t="shared" si="5"/>
        <v>5555.6515151515123</v>
      </c>
      <c r="F243" s="45"/>
    </row>
    <row r="244" spans="1:6" s="9" customFormat="1" x14ac:dyDescent="0.25">
      <c r="A244" s="14">
        <v>212</v>
      </c>
      <c r="B244" s="19" t="s">
        <v>230</v>
      </c>
      <c r="C244" s="12">
        <v>41583.648484848491</v>
      </c>
      <c r="D244" s="13">
        <v>35346</v>
      </c>
      <c r="E244" s="58">
        <f t="shared" si="5"/>
        <v>6237.6484848484906</v>
      </c>
      <c r="F244" s="45"/>
    </row>
    <row r="245" spans="1:6" s="9" customFormat="1" x14ac:dyDescent="0.25">
      <c r="A245" s="14">
        <v>213</v>
      </c>
      <c r="B245" s="19" t="s">
        <v>231</v>
      </c>
      <c r="C245" s="12">
        <v>43494.860606060603</v>
      </c>
      <c r="D245" s="13">
        <v>36971</v>
      </c>
      <c r="E245" s="58">
        <f t="shared" si="5"/>
        <v>6523.8606060606035</v>
      </c>
      <c r="F245" s="45"/>
    </row>
    <row r="246" spans="1:6" s="9" customFormat="1" ht="33" x14ac:dyDescent="0.25">
      <c r="A246" s="14">
        <v>214</v>
      </c>
      <c r="B246" s="19" t="s">
        <v>232</v>
      </c>
      <c r="C246" s="12">
        <v>59806.515151515159</v>
      </c>
      <c r="D246" s="13">
        <v>50836</v>
      </c>
      <c r="E246" s="58">
        <f t="shared" si="5"/>
        <v>8970.5151515151592</v>
      </c>
      <c r="F246" s="45"/>
    </row>
    <row r="247" spans="1:6" s="9" customFormat="1" x14ac:dyDescent="0.25">
      <c r="A247" s="14">
        <v>215</v>
      </c>
      <c r="B247" s="19" t="s">
        <v>233</v>
      </c>
      <c r="C247" s="12">
        <v>88498.496969696964</v>
      </c>
      <c r="D247" s="13">
        <v>75224</v>
      </c>
      <c r="E247" s="58">
        <f t="shared" si="5"/>
        <v>13274.496969696964</v>
      </c>
      <c r="F247" s="45"/>
    </row>
    <row r="248" spans="1:6" s="9" customFormat="1" x14ac:dyDescent="0.25">
      <c r="A248" s="14">
        <v>216</v>
      </c>
      <c r="B248" s="19" t="s">
        <v>234</v>
      </c>
      <c r="C248" s="12">
        <v>70084.86969696969</v>
      </c>
      <c r="D248" s="13">
        <v>59572</v>
      </c>
      <c r="E248" s="58">
        <f t="shared" si="5"/>
        <v>10512.86969696969</v>
      </c>
      <c r="F248" s="45"/>
    </row>
    <row r="249" spans="1:6" s="9" customFormat="1" x14ac:dyDescent="0.25">
      <c r="A249" s="14">
        <v>217</v>
      </c>
      <c r="B249" s="19" t="s">
        <v>235</v>
      </c>
      <c r="C249" s="12">
        <v>45557.166666666664</v>
      </c>
      <c r="D249" s="13">
        <v>38724</v>
      </c>
      <c r="E249" s="58">
        <f t="shared" si="5"/>
        <v>6833.1666666666642</v>
      </c>
      <c r="F249" s="45"/>
    </row>
    <row r="250" spans="1:6" s="9" customFormat="1" x14ac:dyDescent="0.25">
      <c r="A250" s="14">
        <v>218</v>
      </c>
      <c r="B250" s="19" t="s">
        <v>236</v>
      </c>
      <c r="C250" s="12">
        <v>18468.8</v>
      </c>
      <c r="D250" s="13">
        <v>15698</v>
      </c>
      <c r="E250" s="58">
        <f t="shared" si="5"/>
        <v>2770.7999999999993</v>
      </c>
      <c r="F250" s="45"/>
    </row>
    <row r="251" spans="1:6" s="9" customFormat="1" x14ac:dyDescent="0.25">
      <c r="A251" s="14">
        <v>219</v>
      </c>
      <c r="B251" s="19" t="s">
        <v>237</v>
      </c>
      <c r="C251" s="12">
        <v>7647.0121212121221</v>
      </c>
      <c r="D251" s="13">
        <v>6500</v>
      </c>
      <c r="E251" s="58">
        <f t="shared" si="5"/>
        <v>1147.0121212121221</v>
      </c>
      <c r="F251" s="45"/>
    </row>
    <row r="252" spans="1:6" s="9" customFormat="1" x14ac:dyDescent="0.25">
      <c r="A252" s="14">
        <v>220</v>
      </c>
      <c r="B252" s="19" t="s">
        <v>238</v>
      </c>
      <c r="C252" s="12">
        <v>8000.4060606060602</v>
      </c>
      <c r="D252" s="13">
        <v>6800</v>
      </c>
      <c r="E252" s="58">
        <f t="shared" si="5"/>
        <v>1200.4060606060602</v>
      </c>
      <c r="F252" s="45"/>
    </row>
    <row r="253" spans="1:6" s="9" customFormat="1" x14ac:dyDescent="0.25">
      <c r="A253" s="14">
        <v>221</v>
      </c>
      <c r="B253" s="19" t="s">
        <v>239</v>
      </c>
      <c r="C253" s="12">
        <v>6939.1424242424246</v>
      </c>
      <c r="D253" s="13">
        <v>5898</v>
      </c>
      <c r="E253" s="58">
        <f t="shared" si="5"/>
        <v>1041.1424242424246</v>
      </c>
      <c r="F253" s="45"/>
    </row>
    <row r="254" spans="1:6" s="9" customFormat="1" x14ac:dyDescent="0.25">
      <c r="A254" s="14">
        <v>222</v>
      </c>
      <c r="B254" s="19" t="s">
        <v>240</v>
      </c>
      <c r="C254" s="12">
        <v>7478.2484848484846</v>
      </c>
      <c r="D254" s="13">
        <v>6357</v>
      </c>
      <c r="E254" s="58">
        <f t="shared" si="5"/>
        <v>1121.2484848484846</v>
      </c>
      <c r="F254" s="45"/>
    </row>
    <row r="255" spans="1:6" s="9" customFormat="1" x14ac:dyDescent="0.25">
      <c r="A255" s="14">
        <v>223</v>
      </c>
      <c r="B255" s="19" t="s">
        <v>241</v>
      </c>
      <c r="C255" s="12">
        <v>4836.4484848484854</v>
      </c>
      <c r="D255" s="13">
        <v>4111</v>
      </c>
      <c r="E255" s="58">
        <f t="shared" si="5"/>
        <v>725.44848484848535</v>
      </c>
      <c r="F255" s="45"/>
    </row>
    <row r="256" spans="1:6" s="9" customFormat="1" x14ac:dyDescent="0.25">
      <c r="A256" s="14">
        <v>224</v>
      </c>
      <c r="B256" s="19" t="s">
        <v>242</v>
      </c>
      <c r="C256" s="12">
        <v>424480</v>
      </c>
      <c r="D256" s="13">
        <v>360808</v>
      </c>
      <c r="E256" s="58">
        <f t="shared" si="5"/>
        <v>63672</v>
      </c>
      <c r="F256" s="45"/>
    </row>
    <row r="257" spans="1:6" s="9" customFormat="1" x14ac:dyDescent="0.25">
      <c r="A257" s="14">
        <v>225</v>
      </c>
      <c r="B257" s="19" t="s">
        <v>243</v>
      </c>
      <c r="C257" s="12">
        <v>75402.600000000006</v>
      </c>
      <c r="D257" s="13">
        <v>64092</v>
      </c>
      <c r="E257" s="58">
        <f t="shared" si="5"/>
        <v>11310.600000000006</v>
      </c>
      <c r="F257" s="45"/>
    </row>
    <row r="258" spans="1:6" s="9" customFormat="1" x14ac:dyDescent="0.25">
      <c r="A258" s="14">
        <v>226</v>
      </c>
      <c r="B258" s="19" t="s">
        <v>244</v>
      </c>
      <c r="C258" s="12">
        <v>99134</v>
      </c>
      <c r="D258" s="13">
        <v>84264</v>
      </c>
      <c r="E258" s="58">
        <f t="shared" si="5"/>
        <v>14870</v>
      </c>
      <c r="F258" s="45"/>
    </row>
    <row r="259" spans="1:6" s="9" customFormat="1" x14ac:dyDescent="0.25">
      <c r="A259" s="14">
        <v>227</v>
      </c>
      <c r="B259" s="19" t="s">
        <v>245</v>
      </c>
      <c r="C259" s="12">
        <v>186599</v>
      </c>
      <c r="D259" s="13">
        <v>158609</v>
      </c>
      <c r="E259" s="58">
        <f t="shared" si="5"/>
        <v>27990</v>
      </c>
      <c r="F259" s="45"/>
    </row>
    <row r="260" spans="1:6" s="9" customFormat="1" x14ac:dyDescent="0.25">
      <c r="A260" s="14">
        <v>228</v>
      </c>
      <c r="B260" s="20" t="s">
        <v>246</v>
      </c>
      <c r="C260" s="12">
        <v>207071.66666666666</v>
      </c>
      <c r="D260" s="13">
        <v>176011</v>
      </c>
      <c r="E260" s="58">
        <f t="shared" si="5"/>
        <v>31060.666666666657</v>
      </c>
      <c r="F260" s="45"/>
    </row>
    <row r="261" spans="1:6" s="9" customFormat="1" x14ac:dyDescent="0.25">
      <c r="A261" s="143" t="s">
        <v>247</v>
      </c>
      <c r="B261" s="143"/>
      <c r="C261" s="143"/>
      <c r="D261" s="143"/>
      <c r="E261" s="59">
        <f>SUM(D262:D283)</f>
        <v>22142844</v>
      </c>
      <c r="F261" s="49"/>
    </row>
    <row r="262" spans="1:6" s="9" customFormat="1" x14ac:dyDescent="0.25">
      <c r="A262" s="10">
        <v>229</v>
      </c>
      <c r="B262" s="30" t="s">
        <v>248</v>
      </c>
      <c r="C262" s="12">
        <v>831737.87878787878</v>
      </c>
      <c r="D262" s="13">
        <v>706977</v>
      </c>
      <c r="E262" s="58">
        <f t="shared" si="5"/>
        <v>124760.87878787878</v>
      </c>
      <c r="F262" s="45"/>
    </row>
    <row r="263" spans="1:6" s="9" customFormat="1" x14ac:dyDescent="0.25">
      <c r="A263" s="10">
        <v>230</v>
      </c>
      <c r="B263" s="30" t="s">
        <v>249</v>
      </c>
      <c r="C263" s="12">
        <v>1771837.8787878789</v>
      </c>
      <c r="D263" s="13">
        <v>1506062</v>
      </c>
      <c r="E263" s="58">
        <f t="shared" si="5"/>
        <v>265775.8787878789</v>
      </c>
      <c r="F263" s="45"/>
    </row>
    <row r="264" spans="1:6" s="9" customFormat="1" x14ac:dyDescent="0.25">
      <c r="A264" s="10">
        <v>231</v>
      </c>
      <c r="B264" s="30" t="s">
        <v>250</v>
      </c>
      <c r="C264" s="12">
        <v>692435.75757575757</v>
      </c>
      <c r="D264" s="13">
        <v>588570</v>
      </c>
      <c r="E264" s="58">
        <f t="shared" si="5"/>
        <v>103865.75757575757</v>
      </c>
      <c r="F264" s="45"/>
    </row>
    <row r="265" spans="1:6" s="9" customFormat="1" x14ac:dyDescent="0.25">
      <c r="A265" s="10">
        <v>232</v>
      </c>
      <c r="B265" s="30" t="s">
        <v>251</v>
      </c>
      <c r="C265" s="12">
        <v>1191622.7272727273</v>
      </c>
      <c r="D265" s="13">
        <v>1012879</v>
      </c>
      <c r="E265" s="58">
        <f t="shared" si="5"/>
        <v>178743.72727272729</v>
      </c>
      <c r="F265" s="45"/>
    </row>
    <row r="266" spans="1:6" s="9" customFormat="1" x14ac:dyDescent="0.25">
      <c r="A266" s="10">
        <v>233</v>
      </c>
      <c r="B266" s="30" t="s">
        <v>252</v>
      </c>
      <c r="C266" s="12">
        <v>983372.72727272718</v>
      </c>
      <c r="D266" s="13">
        <v>835867</v>
      </c>
      <c r="E266" s="58">
        <f t="shared" si="5"/>
        <v>147505.72727272718</v>
      </c>
      <c r="F266" s="45"/>
    </row>
    <row r="267" spans="1:6" s="9" customFormat="1" x14ac:dyDescent="0.25">
      <c r="A267" s="10">
        <v>234</v>
      </c>
      <c r="B267" s="30" t="s">
        <v>253</v>
      </c>
      <c r="C267" s="12">
        <v>1198510.303030303</v>
      </c>
      <c r="D267" s="13">
        <v>1018734</v>
      </c>
      <c r="E267" s="58">
        <f t="shared" si="5"/>
        <v>179776.30303030298</v>
      </c>
      <c r="F267" s="45"/>
    </row>
    <row r="268" spans="1:6" s="9" customFormat="1" x14ac:dyDescent="0.25">
      <c r="A268" s="10">
        <v>235</v>
      </c>
      <c r="B268" s="30" t="s">
        <v>254</v>
      </c>
      <c r="C268" s="12">
        <v>1970279.3939393938</v>
      </c>
      <c r="D268" s="13">
        <v>1674737</v>
      </c>
      <c r="E268" s="58">
        <f t="shared" si="5"/>
        <v>295542.39393939381</v>
      </c>
      <c r="F268" s="45"/>
    </row>
    <row r="269" spans="1:6" s="9" customFormat="1" x14ac:dyDescent="0.25">
      <c r="A269" s="10">
        <v>236</v>
      </c>
      <c r="B269" s="29" t="s">
        <v>255</v>
      </c>
      <c r="C269" s="12">
        <v>1296018.1818181816</v>
      </c>
      <c r="D269" s="13">
        <v>1101615</v>
      </c>
      <c r="E269" s="58">
        <f t="shared" si="5"/>
        <v>194403.18181818165</v>
      </c>
      <c r="F269" s="45"/>
    </row>
    <row r="270" spans="1:6" s="9" customFormat="1" x14ac:dyDescent="0.25">
      <c r="A270" s="10">
        <v>237</v>
      </c>
      <c r="B270" s="29" t="s">
        <v>256</v>
      </c>
      <c r="C270" s="12">
        <v>1194507.5757575757</v>
      </c>
      <c r="D270" s="13">
        <v>1015331</v>
      </c>
      <c r="E270" s="58">
        <f t="shared" si="5"/>
        <v>179176.57575757569</v>
      </c>
      <c r="F270" s="45"/>
    </row>
    <row r="271" spans="1:6" s="9" customFormat="1" x14ac:dyDescent="0.25">
      <c r="A271" s="10">
        <v>238</v>
      </c>
      <c r="B271" s="29" t="s">
        <v>257</v>
      </c>
      <c r="C271" s="12">
        <v>1058919.696969697</v>
      </c>
      <c r="D271" s="13">
        <v>900082</v>
      </c>
      <c r="E271" s="58">
        <f t="shared" si="5"/>
        <v>158837.69696969702</v>
      </c>
      <c r="F271" s="45"/>
    </row>
    <row r="272" spans="1:6" s="9" customFormat="1" x14ac:dyDescent="0.25">
      <c r="A272" s="10">
        <v>239</v>
      </c>
      <c r="B272" s="29" t="s">
        <v>258</v>
      </c>
      <c r="C272" s="12">
        <v>909160</v>
      </c>
      <c r="D272" s="13">
        <v>772786</v>
      </c>
      <c r="E272" s="58">
        <f t="shared" si="5"/>
        <v>136374</v>
      </c>
      <c r="F272" s="45"/>
    </row>
    <row r="273" spans="1:6" s="9" customFormat="1" x14ac:dyDescent="0.25">
      <c r="A273" s="10">
        <v>240</v>
      </c>
      <c r="B273" s="29" t="s">
        <v>259</v>
      </c>
      <c r="C273" s="12">
        <v>813743.63636363635</v>
      </c>
      <c r="D273" s="13">
        <v>691682</v>
      </c>
      <c r="E273" s="58">
        <f t="shared" si="5"/>
        <v>122061.63636363635</v>
      </c>
      <c r="F273" s="45"/>
    </row>
    <row r="274" spans="1:6" s="9" customFormat="1" x14ac:dyDescent="0.25">
      <c r="A274" s="10">
        <v>241</v>
      </c>
      <c r="B274" s="30" t="s">
        <v>260</v>
      </c>
      <c r="C274" s="12">
        <v>717786.36363636365</v>
      </c>
      <c r="D274" s="13">
        <v>610118</v>
      </c>
      <c r="E274" s="58">
        <f t="shared" si="5"/>
        <v>107668.36363636365</v>
      </c>
      <c r="F274" s="45"/>
    </row>
    <row r="275" spans="1:6" s="9" customFormat="1" x14ac:dyDescent="0.25">
      <c r="A275" s="10">
        <v>242</v>
      </c>
      <c r="B275" s="29" t="s">
        <v>261</v>
      </c>
      <c r="C275" s="12">
        <v>383216.06060606055</v>
      </c>
      <c r="D275" s="13">
        <v>325734</v>
      </c>
      <c r="E275" s="58">
        <f t="shared" si="5"/>
        <v>57482.06060606055</v>
      </c>
      <c r="F275" s="45"/>
    </row>
    <row r="276" spans="1:6" s="9" customFormat="1" x14ac:dyDescent="0.25">
      <c r="A276" s="10">
        <v>243</v>
      </c>
      <c r="B276" s="30" t="s">
        <v>262</v>
      </c>
      <c r="C276" s="12">
        <v>2407406.0606060605</v>
      </c>
      <c r="D276" s="13">
        <v>2046295</v>
      </c>
      <c r="E276" s="58">
        <f t="shared" si="5"/>
        <v>361111.06060606055</v>
      </c>
      <c r="F276" s="45"/>
    </row>
    <row r="277" spans="1:6" s="9" customFormat="1" x14ac:dyDescent="0.25">
      <c r="A277" s="10">
        <v>244</v>
      </c>
      <c r="B277" s="30" t="s">
        <v>263</v>
      </c>
      <c r="C277" s="12">
        <v>2244267.8787878789</v>
      </c>
      <c r="D277" s="13">
        <v>1907628</v>
      </c>
      <c r="E277" s="58">
        <f t="shared" si="5"/>
        <v>336639.8787878789</v>
      </c>
      <c r="F277" s="45"/>
    </row>
    <row r="278" spans="1:6" s="9" customFormat="1" x14ac:dyDescent="0.25">
      <c r="A278" s="10">
        <v>245</v>
      </c>
      <c r="B278" s="30" t="s">
        <v>264</v>
      </c>
      <c r="C278" s="12">
        <v>1910851.5151515149</v>
      </c>
      <c r="D278" s="13">
        <v>1624224</v>
      </c>
      <c r="E278" s="58">
        <f t="shared" si="5"/>
        <v>286627.5151515149</v>
      </c>
      <c r="F278" s="45"/>
    </row>
    <row r="279" spans="1:6" s="9" customFormat="1" x14ac:dyDescent="0.25">
      <c r="A279" s="10">
        <v>246</v>
      </c>
      <c r="B279" s="30" t="s">
        <v>265</v>
      </c>
      <c r="C279" s="12">
        <v>1341310.303030303</v>
      </c>
      <c r="D279" s="13">
        <v>1140114</v>
      </c>
      <c r="E279" s="58">
        <f t="shared" si="5"/>
        <v>201196.30303030298</v>
      </c>
      <c r="F279" s="45"/>
    </row>
    <row r="280" spans="1:6" s="9" customFormat="1" x14ac:dyDescent="0.25">
      <c r="A280" s="10">
        <v>247</v>
      </c>
      <c r="B280" s="30" t="s">
        <v>266</v>
      </c>
      <c r="C280" s="12">
        <v>1455261.8181818184</v>
      </c>
      <c r="D280" s="13">
        <v>1236973</v>
      </c>
      <c r="E280" s="58">
        <f t="shared" si="5"/>
        <v>218288.81818181835</v>
      </c>
      <c r="F280" s="45"/>
    </row>
    <row r="281" spans="1:6" s="9" customFormat="1" x14ac:dyDescent="0.25">
      <c r="A281" s="10">
        <v>248</v>
      </c>
      <c r="B281" s="30" t="s">
        <v>267</v>
      </c>
      <c r="C281" s="12">
        <v>766107.5757575758</v>
      </c>
      <c r="D281" s="13">
        <v>651191</v>
      </c>
      <c r="E281" s="58">
        <f t="shared" si="5"/>
        <v>114916.5757575758</v>
      </c>
      <c r="F281" s="45"/>
    </row>
    <row r="282" spans="1:6" s="9" customFormat="1" x14ac:dyDescent="0.25">
      <c r="A282" s="10">
        <v>249</v>
      </c>
      <c r="B282" s="30" t="s">
        <v>268</v>
      </c>
      <c r="C282" s="12">
        <v>367277.27272727271</v>
      </c>
      <c r="D282" s="13">
        <v>312186</v>
      </c>
      <c r="E282" s="58">
        <f t="shared" si="5"/>
        <v>55091.272727272706</v>
      </c>
      <c r="F282" s="45"/>
    </row>
    <row r="283" spans="1:6" s="9" customFormat="1" x14ac:dyDescent="0.25">
      <c r="A283" s="10">
        <v>250</v>
      </c>
      <c r="B283" s="30" t="s">
        <v>269</v>
      </c>
      <c r="C283" s="12">
        <v>544774.78787878796</v>
      </c>
      <c r="D283" s="13">
        <v>463059</v>
      </c>
      <c r="E283" s="58">
        <f t="shared" si="5"/>
        <v>81715.78787878796</v>
      </c>
      <c r="F283" s="45"/>
    </row>
    <row r="284" spans="1:6" s="9" customFormat="1" x14ac:dyDescent="0.25">
      <c r="A284" s="143" t="s">
        <v>270</v>
      </c>
      <c r="B284" s="143"/>
      <c r="C284" s="143"/>
      <c r="D284" s="143"/>
      <c r="E284" s="59">
        <f>SUM(D285:D295)</f>
        <v>40628585</v>
      </c>
      <c r="F284" s="49"/>
    </row>
    <row r="285" spans="1:6" s="9" customFormat="1" ht="33" x14ac:dyDescent="0.25">
      <c r="A285" s="10">
        <v>251</v>
      </c>
      <c r="B285" s="30" t="s">
        <v>271</v>
      </c>
      <c r="C285" s="12">
        <v>5627618.1818181826</v>
      </c>
      <c r="D285" s="13">
        <v>4783475</v>
      </c>
      <c r="E285" s="58">
        <f t="shared" si="5"/>
        <v>844143.18181818258</v>
      </c>
      <c r="F285" s="45"/>
    </row>
    <row r="286" spans="1:6" s="9" customFormat="1" ht="33" x14ac:dyDescent="0.25">
      <c r="A286" s="10">
        <v>252</v>
      </c>
      <c r="B286" s="30" t="s">
        <v>272</v>
      </c>
      <c r="C286" s="12">
        <v>7130624.2424242422</v>
      </c>
      <c r="D286" s="13">
        <v>6061031</v>
      </c>
      <c r="E286" s="58">
        <f t="shared" si="5"/>
        <v>1069593.2424242422</v>
      </c>
      <c r="F286" s="45"/>
    </row>
    <row r="287" spans="1:6" s="9" customFormat="1" x14ac:dyDescent="0.25">
      <c r="A287" s="10">
        <v>253</v>
      </c>
      <c r="B287" s="30" t="s">
        <v>273</v>
      </c>
      <c r="C287" s="12">
        <v>2367378.7878787876</v>
      </c>
      <c r="D287" s="13">
        <v>2012272</v>
      </c>
      <c r="E287" s="58">
        <f t="shared" si="5"/>
        <v>355106.78787878761</v>
      </c>
      <c r="F287" s="45"/>
    </row>
    <row r="288" spans="1:6" s="9" customFormat="1" x14ac:dyDescent="0.25">
      <c r="A288" s="10">
        <v>254</v>
      </c>
      <c r="B288" s="30" t="s">
        <v>274</v>
      </c>
      <c r="C288" s="12">
        <v>2367378.7878787876</v>
      </c>
      <c r="D288" s="13">
        <v>2012272</v>
      </c>
      <c r="E288" s="58">
        <f t="shared" si="5"/>
        <v>355106.78787878761</v>
      </c>
      <c r="F288" s="45"/>
    </row>
    <row r="289" spans="1:6" s="9" customFormat="1" x14ac:dyDescent="0.25">
      <c r="A289" s="10">
        <v>255</v>
      </c>
      <c r="B289" s="30" t="s">
        <v>275</v>
      </c>
      <c r="C289" s="12">
        <v>3243651.5151515151</v>
      </c>
      <c r="D289" s="13">
        <v>2757104</v>
      </c>
      <c r="E289" s="58">
        <f t="shared" si="5"/>
        <v>486547.51515151514</v>
      </c>
      <c r="F289" s="45"/>
    </row>
    <row r="290" spans="1:6" s="9" customFormat="1" x14ac:dyDescent="0.25">
      <c r="A290" s="10">
        <v>256</v>
      </c>
      <c r="B290" s="30" t="s">
        <v>276</v>
      </c>
      <c r="C290" s="12">
        <v>2764045.4545454546</v>
      </c>
      <c r="D290" s="13">
        <v>2349439</v>
      </c>
      <c r="E290" s="58">
        <f t="shared" si="5"/>
        <v>414606.45454545459</v>
      </c>
      <c r="F290" s="45"/>
    </row>
    <row r="291" spans="1:6" s="9" customFormat="1" x14ac:dyDescent="0.25">
      <c r="A291" s="10">
        <v>257</v>
      </c>
      <c r="B291" s="30" t="s">
        <v>277</v>
      </c>
      <c r="C291" s="12">
        <v>2673893.9393939395</v>
      </c>
      <c r="D291" s="13">
        <v>2272810</v>
      </c>
      <c r="E291" s="58">
        <f t="shared" si="5"/>
        <v>401083.93939393945</v>
      </c>
      <c r="F291" s="45"/>
    </row>
    <row r="292" spans="1:6" s="9" customFormat="1" x14ac:dyDescent="0.25">
      <c r="A292" s="10">
        <v>258</v>
      </c>
      <c r="B292" s="30" t="s">
        <v>278</v>
      </c>
      <c r="C292" s="12">
        <v>4109106.0606060605</v>
      </c>
      <c r="D292" s="13">
        <v>3492740</v>
      </c>
      <c r="E292" s="58">
        <f t="shared" si="5"/>
        <v>616366.06060606055</v>
      </c>
      <c r="F292" s="45"/>
    </row>
    <row r="293" spans="1:6" s="9" customFormat="1" x14ac:dyDescent="0.25">
      <c r="A293" s="10">
        <v>259</v>
      </c>
      <c r="B293" s="30" t="s">
        <v>279</v>
      </c>
      <c r="C293" s="12">
        <v>5266651.5151515147</v>
      </c>
      <c r="D293" s="13">
        <v>4476654</v>
      </c>
      <c r="E293" s="58">
        <f t="shared" si="5"/>
        <v>789997.51515151467</v>
      </c>
      <c r="F293" s="45"/>
    </row>
    <row r="294" spans="1:6" s="9" customFormat="1" x14ac:dyDescent="0.25">
      <c r="A294" s="10">
        <v>260</v>
      </c>
      <c r="B294" s="30" t="s">
        <v>280</v>
      </c>
      <c r="C294" s="12">
        <v>6142924.2424242422</v>
      </c>
      <c r="D294" s="13">
        <v>5221486</v>
      </c>
      <c r="E294" s="58">
        <f t="shared" si="5"/>
        <v>921438.2424242422</v>
      </c>
      <c r="F294" s="45"/>
    </row>
    <row r="295" spans="1:6" s="9" customFormat="1" x14ac:dyDescent="0.25">
      <c r="A295" s="10">
        <v>261</v>
      </c>
      <c r="B295" s="30" t="s">
        <v>281</v>
      </c>
      <c r="C295" s="12">
        <v>6105060.6060606064</v>
      </c>
      <c r="D295" s="13">
        <v>5189302</v>
      </c>
      <c r="E295" s="58">
        <f t="shared" si="5"/>
        <v>915758.60606060643</v>
      </c>
      <c r="F295" s="45"/>
    </row>
    <row r="296" spans="1:6" s="9" customFormat="1" x14ac:dyDescent="0.25">
      <c r="A296" s="137" t="s">
        <v>282</v>
      </c>
      <c r="B296" s="137"/>
      <c r="C296" s="137"/>
      <c r="D296" s="21">
        <f>SUM(D174:D295)</f>
        <v>108710916</v>
      </c>
      <c r="E296" s="60">
        <f>+E173+E192+E224+E261+E284</f>
        <v>108710916</v>
      </c>
      <c r="F296" s="50"/>
    </row>
    <row r="297" spans="1:6" s="9" customFormat="1" x14ac:dyDescent="0.25">
      <c r="A297" s="24"/>
      <c r="B297" s="32"/>
      <c r="C297" s="26"/>
      <c r="D297" s="27"/>
      <c r="E297" s="62"/>
      <c r="F297" s="27"/>
    </row>
    <row r="298" spans="1:6" s="9" customFormat="1" x14ac:dyDescent="0.25">
      <c r="A298" s="24"/>
      <c r="B298" s="32"/>
      <c r="C298" s="26"/>
      <c r="D298" s="27"/>
      <c r="E298" s="62"/>
      <c r="F298" s="27"/>
    </row>
    <row r="299" spans="1:6" x14ac:dyDescent="0.25">
      <c r="A299" s="33"/>
      <c r="B299" s="34"/>
      <c r="C299" s="35"/>
    </row>
    <row r="300" spans="1:6" x14ac:dyDescent="0.25">
      <c r="A300" s="33"/>
      <c r="B300" s="34"/>
      <c r="C300" s="35"/>
    </row>
    <row r="301" spans="1:6" x14ac:dyDescent="0.25">
      <c r="A301" s="33"/>
      <c r="B301" s="34"/>
      <c r="C301" s="35"/>
    </row>
    <row r="302" spans="1:6" x14ac:dyDescent="0.25">
      <c r="A302" s="33"/>
      <c r="B302" s="34"/>
      <c r="C302" s="35"/>
    </row>
    <row r="303" spans="1:6" x14ac:dyDescent="0.25">
      <c r="A303" s="33"/>
      <c r="B303" s="34"/>
      <c r="C303" s="35"/>
    </row>
    <row r="304" spans="1:6" s="4" customFormat="1" x14ac:dyDescent="0.25">
      <c r="A304" s="33"/>
      <c r="B304" s="34"/>
      <c r="C304" s="35"/>
      <c r="E304" s="51"/>
      <c r="F304" s="42"/>
    </row>
    <row r="305" spans="1:6" s="4" customFormat="1" x14ac:dyDescent="0.25">
      <c r="A305" s="33"/>
      <c r="B305" s="34"/>
      <c r="C305" s="35"/>
      <c r="E305" s="51"/>
      <c r="F305" s="42"/>
    </row>
    <row r="306" spans="1:6" s="4" customFormat="1" x14ac:dyDescent="0.25">
      <c r="A306" s="33"/>
      <c r="B306" s="34"/>
      <c r="C306" s="35"/>
      <c r="E306" s="51"/>
      <c r="F306" s="42"/>
    </row>
    <row r="307" spans="1:6" s="4" customFormat="1" x14ac:dyDescent="0.25">
      <c r="A307" s="33"/>
      <c r="B307" s="34"/>
      <c r="C307" s="35"/>
      <c r="E307" s="51"/>
      <c r="F307" s="42"/>
    </row>
    <row r="308" spans="1:6" s="4" customFormat="1" x14ac:dyDescent="0.25">
      <c r="A308" s="33"/>
      <c r="B308" s="34"/>
      <c r="C308" s="35"/>
      <c r="E308" s="51"/>
      <c r="F308" s="42"/>
    </row>
    <row r="309" spans="1:6" s="4" customFormat="1" x14ac:dyDescent="0.25">
      <c r="A309" s="33"/>
      <c r="B309" s="34"/>
      <c r="C309" s="35"/>
      <c r="E309" s="51"/>
      <c r="F309" s="42"/>
    </row>
    <row r="310" spans="1:6" s="4" customFormat="1" x14ac:dyDescent="0.25">
      <c r="A310" s="33"/>
      <c r="B310" s="34"/>
      <c r="C310" s="35"/>
      <c r="E310" s="51"/>
      <c r="F310" s="42"/>
    </row>
    <row r="311" spans="1:6" s="4" customFormat="1" x14ac:dyDescent="0.25">
      <c r="A311" s="33"/>
      <c r="B311" s="34"/>
      <c r="C311" s="35"/>
      <c r="E311" s="51"/>
      <c r="F311" s="42"/>
    </row>
    <row r="312" spans="1:6" s="4" customFormat="1" x14ac:dyDescent="0.25">
      <c r="A312" s="33"/>
      <c r="B312" s="34"/>
      <c r="C312" s="35"/>
      <c r="E312" s="51"/>
      <c r="F312" s="42"/>
    </row>
    <row r="313" spans="1:6" s="4" customFormat="1" x14ac:dyDescent="0.25">
      <c r="A313" s="33"/>
      <c r="B313" s="34"/>
      <c r="C313" s="35"/>
      <c r="E313" s="51"/>
      <c r="F313" s="42"/>
    </row>
    <row r="314" spans="1:6" s="4" customFormat="1" x14ac:dyDescent="0.25">
      <c r="A314" s="33"/>
      <c r="B314" s="34"/>
      <c r="C314" s="35"/>
      <c r="E314" s="51"/>
      <c r="F314" s="42"/>
    </row>
    <row r="315" spans="1:6" s="4" customFormat="1" x14ac:dyDescent="0.25">
      <c r="A315" s="33"/>
      <c r="B315" s="34"/>
      <c r="C315" s="35"/>
      <c r="E315" s="51"/>
      <c r="F315" s="42"/>
    </row>
    <row r="316" spans="1:6" s="4" customFormat="1" x14ac:dyDescent="0.25">
      <c r="A316" s="33"/>
      <c r="B316" s="34"/>
      <c r="C316" s="35"/>
      <c r="E316" s="51"/>
      <c r="F316" s="42"/>
    </row>
    <row r="317" spans="1:6" s="4" customFormat="1" x14ac:dyDescent="0.25">
      <c r="A317" s="33"/>
      <c r="B317" s="34"/>
      <c r="C317" s="35"/>
      <c r="E317" s="51"/>
      <c r="F317" s="42"/>
    </row>
    <row r="318" spans="1:6" s="4" customFormat="1" x14ac:dyDescent="0.25">
      <c r="A318" s="33"/>
      <c r="B318" s="34"/>
      <c r="C318" s="35"/>
      <c r="E318" s="51"/>
      <c r="F318" s="42"/>
    </row>
    <row r="319" spans="1:6" s="4" customFormat="1" x14ac:dyDescent="0.25">
      <c r="A319" s="33"/>
      <c r="B319" s="34"/>
      <c r="C319" s="35"/>
      <c r="E319" s="51"/>
      <c r="F319" s="42"/>
    </row>
    <row r="320" spans="1:6" s="4" customFormat="1" x14ac:dyDescent="0.25">
      <c r="A320" s="33"/>
      <c r="B320" s="34"/>
      <c r="C320" s="35"/>
      <c r="E320" s="51"/>
      <c r="F320" s="42"/>
    </row>
    <row r="321" spans="1:6" s="4" customFormat="1" x14ac:dyDescent="0.25">
      <c r="A321" s="33"/>
      <c r="B321" s="34"/>
      <c r="C321" s="35"/>
      <c r="E321" s="51"/>
      <c r="F321" s="42"/>
    </row>
    <row r="322" spans="1:6" s="4" customFormat="1" x14ac:dyDescent="0.25">
      <c r="A322" s="33"/>
      <c r="B322" s="34"/>
      <c r="C322" s="35"/>
      <c r="E322" s="51"/>
      <c r="F322" s="42"/>
    </row>
    <row r="323" spans="1:6" s="4" customFormat="1" x14ac:dyDescent="0.25">
      <c r="A323" s="33"/>
      <c r="B323" s="34"/>
      <c r="C323" s="35"/>
      <c r="E323" s="51"/>
      <c r="F323" s="42"/>
    </row>
    <row r="324" spans="1:6" s="4" customFormat="1" x14ac:dyDescent="0.25">
      <c r="A324" s="33"/>
      <c r="B324" s="34"/>
      <c r="C324" s="35"/>
      <c r="E324" s="51"/>
      <c r="F324" s="42"/>
    </row>
    <row r="325" spans="1:6" s="4" customFormat="1" x14ac:dyDescent="0.25">
      <c r="A325" s="33"/>
      <c r="B325" s="34"/>
      <c r="C325" s="35"/>
      <c r="E325" s="51"/>
      <c r="F325" s="42"/>
    </row>
    <row r="326" spans="1:6" s="4" customFormat="1" x14ac:dyDescent="0.25">
      <c r="A326" s="33"/>
      <c r="B326" s="34"/>
      <c r="C326" s="35"/>
      <c r="E326" s="51"/>
      <c r="F326" s="42"/>
    </row>
    <row r="327" spans="1:6" s="4" customFormat="1" x14ac:dyDescent="0.25">
      <c r="A327" s="33"/>
      <c r="B327" s="34"/>
      <c r="C327" s="35"/>
      <c r="E327" s="51"/>
      <c r="F327" s="42"/>
    </row>
    <row r="328" spans="1:6" s="4" customFormat="1" x14ac:dyDescent="0.25">
      <c r="A328" s="33"/>
      <c r="B328" s="34"/>
      <c r="C328" s="35"/>
      <c r="E328" s="51"/>
      <c r="F328" s="42"/>
    </row>
    <row r="329" spans="1:6" s="4" customFormat="1" x14ac:dyDescent="0.25">
      <c r="A329" s="33"/>
      <c r="B329" s="34"/>
      <c r="C329" s="35"/>
      <c r="E329" s="51"/>
      <c r="F329" s="42"/>
    </row>
    <row r="330" spans="1:6" s="4" customFormat="1" x14ac:dyDescent="0.25">
      <c r="A330" s="33"/>
      <c r="B330" s="34"/>
      <c r="C330" s="35"/>
      <c r="E330" s="51"/>
      <c r="F330" s="42"/>
    </row>
    <row r="331" spans="1:6" s="4" customFormat="1" x14ac:dyDescent="0.25">
      <c r="A331" s="33"/>
      <c r="B331" s="34"/>
      <c r="C331" s="35"/>
      <c r="E331" s="51"/>
      <c r="F331" s="42"/>
    </row>
    <row r="332" spans="1:6" s="4" customFormat="1" x14ac:dyDescent="0.25">
      <c r="A332" s="33"/>
      <c r="B332" s="34"/>
      <c r="C332" s="35"/>
      <c r="E332" s="51"/>
      <c r="F332" s="42"/>
    </row>
    <row r="333" spans="1:6" s="4" customFormat="1" x14ac:dyDescent="0.25">
      <c r="A333" s="33"/>
      <c r="B333" s="34"/>
      <c r="C333" s="35"/>
      <c r="E333" s="51"/>
      <c r="F333" s="42"/>
    </row>
    <row r="334" spans="1:6" s="4" customFormat="1" x14ac:dyDescent="0.25">
      <c r="A334" s="33"/>
      <c r="B334" s="34"/>
      <c r="C334" s="35"/>
      <c r="E334" s="51"/>
      <c r="F334" s="42"/>
    </row>
    <row r="335" spans="1:6" s="4" customFormat="1" x14ac:dyDescent="0.25">
      <c r="A335" s="33"/>
      <c r="B335" s="34"/>
      <c r="C335" s="35"/>
      <c r="E335" s="51"/>
      <c r="F335" s="42"/>
    </row>
    <row r="336" spans="1:6" s="4" customFormat="1" x14ac:dyDescent="0.25">
      <c r="A336" s="33"/>
      <c r="B336" s="34"/>
      <c r="C336" s="35"/>
      <c r="E336" s="51"/>
      <c r="F336" s="42"/>
    </row>
    <row r="337" spans="1:6" s="4" customFormat="1" x14ac:dyDescent="0.25">
      <c r="A337" s="33"/>
      <c r="B337" s="34"/>
      <c r="C337" s="35"/>
      <c r="E337" s="51"/>
      <c r="F337" s="42"/>
    </row>
    <row r="338" spans="1:6" s="4" customFormat="1" x14ac:dyDescent="0.25">
      <c r="A338" s="33"/>
      <c r="B338" s="34"/>
      <c r="C338" s="35"/>
      <c r="E338" s="51"/>
      <c r="F338" s="42"/>
    </row>
    <row r="339" spans="1:6" s="4" customFormat="1" x14ac:dyDescent="0.25">
      <c r="A339" s="33"/>
      <c r="B339" s="34"/>
      <c r="C339" s="35"/>
      <c r="E339" s="51"/>
      <c r="F339" s="42"/>
    </row>
    <row r="340" spans="1:6" s="4" customFormat="1" x14ac:dyDescent="0.25">
      <c r="A340" s="33"/>
      <c r="B340" s="34"/>
      <c r="C340" s="35"/>
      <c r="E340" s="51"/>
      <c r="F340" s="42"/>
    </row>
    <row r="341" spans="1:6" s="4" customFormat="1" x14ac:dyDescent="0.25">
      <c r="A341" s="33"/>
      <c r="B341" s="34"/>
      <c r="C341" s="35"/>
      <c r="E341" s="51"/>
      <c r="F341" s="42"/>
    </row>
    <row r="342" spans="1:6" s="4" customFormat="1" x14ac:dyDescent="0.25">
      <c r="A342" s="33"/>
      <c r="B342" s="34"/>
      <c r="C342" s="35"/>
      <c r="E342" s="51"/>
      <c r="F342" s="42"/>
    </row>
    <row r="343" spans="1:6" s="4" customFormat="1" x14ac:dyDescent="0.25">
      <c r="A343" s="33"/>
      <c r="B343" s="34"/>
      <c r="C343" s="35"/>
      <c r="E343" s="51"/>
      <c r="F343" s="42"/>
    </row>
    <row r="344" spans="1:6" s="4" customFormat="1" x14ac:dyDescent="0.25">
      <c r="A344" s="33"/>
      <c r="B344" s="34"/>
      <c r="C344" s="35"/>
      <c r="E344" s="51"/>
      <c r="F344" s="42"/>
    </row>
    <row r="345" spans="1:6" s="4" customFormat="1" x14ac:dyDescent="0.25">
      <c r="A345" s="33"/>
      <c r="B345" s="34"/>
      <c r="C345" s="35"/>
      <c r="E345" s="51"/>
      <c r="F345" s="42"/>
    </row>
    <row r="346" spans="1:6" s="4" customFormat="1" x14ac:dyDescent="0.25">
      <c r="A346" s="33"/>
      <c r="B346" s="34"/>
      <c r="C346" s="35"/>
      <c r="E346" s="51"/>
      <c r="F346" s="42"/>
    </row>
    <row r="347" spans="1:6" s="4" customFormat="1" x14ac:dyDescent="0.25">
      <c r="A347" s="33"/>
      <c r="B347" s="34"/>
      <c r="C347" s="35"/>
      <c r="E347" s="51"/>
      <c r="F347" s="42"/>
    </row>
    <row r="348" spans="1:6" s="4" customFormat="1" x14ac:dyDescent="0.25">
      <c r="A348" s="33"/>
      <c r="B348" s="34"/>
      <c r="C348" s="35"/>
      <c r="E348" s="51"/>
      <c r="F348" s="42"/>
    </row>
    <row r="349" spans="1:6" s="4" customFormat="1" x14ac:dyDescent="0.25">
      <c r="A349" s="33"/>
      <c r="B349" s="34"/>
      <c r="C349" s="35"/>
      <c r="E349" s="51"/>
      <c r="F349" s="42"/>
    </row>
    <row r="350" spans="1:6" s="4" customFormat="1" x14ac:dyDescent="0.25">
      <c r="A350" s="33"/>
      <c r="B350" s="34"/>
      <c r="C350" s="35"/>
      <c r="E350" s="51"/>
      <c r="F350" s="42"/>
    </row>
    <row r="351" spans="1:6" s="4" customFormat="1" x14ac:dyDescent="0.25">
      <c r="A351" s="33"/>
      <c r="B351" s="34"/>
      <c r="C351" s="35"/>
      <c r="E351" s="51"/>
      <c r="F351" s="42"/>
    </row>
    <row r="352" spans="1:6" s="4" customFormat="1" x14ac:dyDescent="0.25">
      <c r="A352" s="33"/>
      <c r="B352" s="34"/>
      <c r="C352" s="35"/>
      <c r="E352" s="51"/>
      <c r="F352" s="42"/>
    </row>
    <row r="353" spans="1:6" s="4" customFormat="1" x14ac:dyDescent="0.25">
      <c r="A353" s="33"/>
      <c r="B353" s="34"/>
      <c r="C353" s="35"/>
      <c r="E353" s="51"/>
      <c r="F353" s="42"/>
    </row>
    <row r="354" spans="1:6" s="4" customFormat="1" x14ac:dyDescent="0.25">
      <c r="A354" s="33"/>
      <c r="B354" s="34"/>
      <c r="C354" s="35"/>
      <c r="E354" s="51"/>
      <c r="F354" s="42"/>
    </row>
    <row r="355" spans="1:6" s="4" customFormat="1" x14ac:dyDescent="0.25">
      <c r="A355" s="33"/>
      <c r="B355" s="34"/>
      <c r="C355" s="35"/>
      <c r="E355" s="51"/>
      <c r="F355" s="42"/>
    </row>
    <row r="356" spans="1:6" s="4" customFormat="1" x14ac:dyDescent="0.25">
      <c r="A356" s="33"/>
      <c r="B356" s="34"/>
      <c r="C356" s="35"/>
      <c r="E356" s="51"/>
      <c r="F356" s="42"/>
    </row>
    <row r="357" spans="1:6" s="4" customFormat="1" x14ac:dyDescent="0.25">
      <c r="A357" s="33"/>
      <c r="B357" s="34"/>
      <c r="C357" s="35"/>
      <c r="E357" s="51"/>
      <c r="F357" s="42"/>
    </row>
    <row r="358" spans="1:6" s="4" customFormat="1" x14ac:dyDescent="0.25">
      <c r="A358" s="33"/>
      <c r="B358" s="34"/>
      <c r="C358" s="35"/>
      <c r="E358" s="51"/>
      <c r="F358" s="42"/>
    </row>
    <row r="359" spans="1:6" s="4" customFormat="1" x14ac:dyDescent="0.25">
      <c r="A359" s="33"/>
      <c r="B359" s="34"/>
      <c r="C359" s="35"/>
      <c r="E359" s="51"/>
      <c r="F359" s="42"/>
    </row>
    <row r="360" spans="1:6" s="4" customFormat="1" x14ac:dyDescent="0.25">
      <c r="A360" s="33"/>
      <c r="B360" s="34"/>
      <c r="C360" s="35"/>
      <c r="E360" s="51"/>
      <c r="F360" s="42"/>
    </row>
    <row r="361" spans="1:6" s="4" customFormat="1" x14ac:dyDescent="0.25">
      <c r="A361" s="33"/>
      <c r="B361" s="34"/>
      <c r="C361" s="35"/>
      <c r="E361" s="51"/>
      <c r="F361" s="42"/>
    </row>
    <row r="362" spans="1:6" s="4" customFormat="1" x14ac:dyDescent="0.25">
      <c r="A362" s="33"/>
      <c r="B362" s="34"/>
      <c r="C362" s="35"/>
      <c r="E362" s="51"/>
      <c r="F362" s="42"/>
    </row>
    <row r="363" spans="1:6" s="4" customFormat="1" x14ac:dyDescent="0.25">
      <c r="A363" s="33"/>
      <c r="B363" s="34"/>
      <c r="C363" s="35"/>
      <c r="E363" s="51"/>
      <c r="F363" s="42"/>
    </row>
    <row r="364" spans="1:6" s="4" customFormat="1" x14ac:dyDescent="0.25">
      <c r="A364" s="33"/>
      <c r="B364" s="34"/>
      <c r="C364" s="35"/>
      <c r="E364" s="51"/>
      <c r="F364" s="42"/>
    </row>
    <row r="365" spans="1:6" s="4" customFormat="1" x14ac:dyDescent="0.25">
      <c r="A365" s="33"/>
      <c r="B365" s="34"/>
      <c r="C365" s="35"/>
      <c r="E365" s="51"/>
      <c r="F365" s="42"/>
    </row>
    <row r="366" spans="1:6" s="4" customFormat="1" x14ac:dyDescent="0.25">
      <c r="A366" s="33"/>
      <c r="B366" s="34"/>
      <c r="C366" s="35"/>
      <c r="E366" s="51"/>
      <c r="F366" s="42"/>
    </row>
    <row r="367" spans="1:6" s="4" customFormat="1" x14ac:dyDescent="0.25">
      <c r="A367" s="33"/>
      <c r="B367" s="34"/>
      <c r="C367" s="35"/>
      <c r="E367" s="51"/>
      <c r="F367" s="42"/>
    </row>
    <row r="368" spans="1:6" s="4" customFormat="1" x14ac:dyDescent="0.25">
      <c r="A368" s="33"/>
      <c r="B368" s="34"/>
      <c r="C368" s="35"/>
      <c r="E368" s="51"/>
      <c r="F368" s="42"/>
    </row>
    <row r="369" spans="1:6" s="4" customFormat="1" x14ac:dyDescent="0.25">
      <c r="A369" s="33"/>
      <c r="B369" s="34"/>
      <c r="C369" s="35"/>
      <c r="E369" s="51"/>
      <c r="F369" s="42"/>
    </row>
    <row r="370" spans="1:6" s="4" customFormat="1" x14ac:dyDescent="0.25">
      <c r="A370" s="33"/>
      <c r="B370" s="34"/>
      <c r="C370" s="35"/>
      <c r="E370" s="51"/>
      <c r="F370" s="42"/>
    </row>
    <row r="371" spans="1:6" s="4" customFormat="1" x14ac:dyDescent="0.25">
      <c r="A371" s="33"/>
      <c r="B371" s="34"/>
      <c r="C371" s="35"/>
      <c r="E371" s="51"/>
      <c r="F371" s="42"/>
    </row>
    <row r="372" spans="1:6" s="4" customFormat="1" x14ac:dyDescent="0.25">
      <c r="A372" s="33"/>
      <c r="B372" s="34"/>
      <c r="C372" s="35"/>
      <c r="E372" s="51"/>
      <c r="F372" s="42"/>
    </row>
    <row r="373" spans="1:6" s="4" customFormat="1" x14ac:dyDescent="0.25">
      <c r="A373" s="33"/>
      <c r="B373" s="34"/>
      <c r="C373" s="35"/>
      <c r="E373" s="51"/>
      <c r="F373" s="42"/>
    </row>
    <row r="374" spans="1:6" s="4" customFormat="1" x14ac:dyDescent="0.25">
      <c r="A374" s="33"/>
      <c r="B374" s="34"/>
      <c r="C374" s="35"/>
      <c r="E374" s="51"/>
      <c r="F374" s="42"/>
    </row>
    <row r="375" spans="1:6" s="4" customFormat="1" x14ac:dyDescent="0.25">
      <c r="A375" s="33"/>
      <c r="B375" s="34"/>
      <c r="C375" s="35"/>
      <c r="E375" s="51"/>
      <c r="F375" s="42"/>
    </row>
    <row r="376" spans="1:6" s="4" customFormat="1" x14ac:dyDescent="0.25">
      <c r="A376" s="33"/>
      <c r="B376" s="34"/>
      <c r="C376" s="35"/>
      <c r="E376" s="51"/>
      <c r="F376" s="42"/>
    </row>
    <row r="377" spans="1:6" s="4" customFormat="1" x14ac:dyDescent="0.25">
      <c r="A377" s="33"/>
      <c r="B377" s="34"/>
      <c r="C377" s="35"/>
      <c r="E377" s="51"/>
      <c r="F377" s="42"/>
    </row>
    <row r="378" spans="1:6" s="4" customFormat="1" x14ac:dyDescent="0.25">
      <c r="A378" s="33"/>
      <c r="B378" s="34"/>
      <c r="C378" s="35"/>
      <c r="E378" s="51"/>
      <c r="F378" s="42"/>
    </row>
    <row r="379" spans="1:6" s="4" customFormat="1" x14ac:dyDescent="0.25">
      <c r="A379" s="33"/>
      <c r="B379" s="34"/>
      <c r="C379" s="35"/>
      <c r="E379" s="51"/>
      <c r="F379" s="42"/>
    </row>
    <row r="380" spans="1:6" s="4" customFormat="1" x14ac:dyDescent="0.25">
      <c r="A380" s="33"/>
      <c r="B380" s="34"/>
      <c r="C380" s="35"/>
      <c r="E380" s="51"/>
      <c r="F380" s="42"/>
    </row>
    <row r="381" spans="1:6" s="4" customFormat="1" x14ac:dyDescent="0.25">
      <c r="A381" s="33"/>
      <c r="B381" s="34"/>
      <c r="C381" s="35"/>
      <c r="E381" s="51"/>
      <c r="F381" s="42"/>
    </row>
    <row r="382" spans="1:6" s="4" customFormat="1" x14ac:dyDescent="0.25">
      <c r="A382" s="33"/>
      <c r="B382" s="34"/>
      <c r="C382" s="35"/>
      <c r="E382" s="51"/>
      <c r="F382" s="42"/>
    </row>
    <row r="383" spans="1:6" s="4" customFormat="1" x14ac:dyDescent="0.25">
      <c r="A383" s="33"/>
      <c r="B383" s="34"/>
      <c r="C383" s="35"/>
      <c r="E383" s="51"/>
      <c r="F383" s="42"/>
    </row>
    <row r="384" spans="1:6" s="4" customFormat="1" x14ac:dyDescent="0.25">
      <c r="A384" s="33"/>
      <c r="B384" s="34"/>
      <c r="C384" s="35"/>
      <c r="E384" s="51"/>
      <c r="F384" s="42"/>
    </row>
    <row r="385" spans="1:6" s="4" customFormat="1" x14ac:dyDescent="0.25">
      <c r="A385" s="33"/>
      <c r="B385" s="34"/>
      <c r="C385" s="35"/>
      <c r="E385" s="51"/>
      <c r="F385" s="42"/>
    </row>
    <row r="386" spans="1:6" s="4" customFormat="1" x14ac:dyDescent="0.25">
      <c r="A386" s="33"/>
      <c r="B386" s="34"/>
      <c r="C386" s="35"/>
      <c r="E386" s="51"/>
      <c r="F386" s="42"/>
    </row>
    <row r="387" spans="1:6" s="4" customFormat="1" x14ac:dyDescent="0.25">
      <c r="A387" s="33"/>
      <c r="B387" s="34"/>
      <c r="C387" s="35"/>
      <c r="E387" s="51"/>
      <c r="F387" s="42"/>
    </row>
    <row r="388" spans="1:6" s="4" customFormat="1" x14ac:dyDescent="0.25">
      <c r="A388" s="33"/>
      <c r="B388" s="34"/>
      <c r="C388" s="35"/>
      <c r="E388" s="51"/>
      <c r="F388" s="42"/>
    </row>
    <row r="389" spans="1:6" s="4" customFormat="1" x14ac:dyDescent="0.25">
      <c r="A389" s="33"/>
      <c r="B389" s="34"/>
      <c r="C389" s="35"/>
      <c r="E389" s="51"/>
      <c r="F389" s="42"/>
    </row>
    <row r="390" spans="1:6" s="4" customFormat="1" x14ac:dyDescent="0.25">
      <c r="A390" s="33"/>
      <c r="B390" s="34"/>
      <c r="C390" s="35"/>
      <c r="E390" s="51"/>
      <c r="F390" s="42"/>
    </row>
    <row r="391" spans="1:6" s="4" customFormat="1" x14ac:dyDescent="0.25">
      <c r="A391" s="33"/>
      <c r="B391" s="34"/>
      <c r="C391" s="35"/>
      <c r="E391" s="51"/>
      <c r="F391" s="42"/>
    </row>
    <row r="392" spans="1:6" s="4" customFormat="1" x14ac:dyDescent="0.25">
      <c r="A392" s="33"/>
      <c r="B392" s="34"/>
      <c r="C392" s="35"/>
      <c r="E392" s="51"/>
      <c r="F392" s="42"/>
    </row>
    <row r="393" spans="1:6" s="4" customFormat="1" x14ac:dyDescent="0.25">
      <c r="A393" s="33"/>
      <c r="B393" s="34"/>
      <c r="C393" s="35"/>
      <c r="E393" s="51"/>
      <c r="F393" s="42"/>
    </row>
    <row r="394" spans="1:6" s="4" customFormat="1" x14ac:dyDescent="0.25">
      <c r="A394" s="33"/>
      <c r="B394" s="34"/>
      <c r="C394" s="35"/>
      <c r="E394" s="51"/>
      <c r="F394" s="42"/>
    </row>
    <row r="395" spans="1:6" s="4" customFormat="1" x14ac:dyDescent="0.25">
      <c r="A395" s="33"/>
      <c r="B395" s="34"/>
      <c r="C395" s="35"/>
      <c r="E395" s="51"/>
      <c r="F395" s="42"/>
    </row>
    <row r="396" spans="1:6" s="4" customFormat="1" x14ac:dyDescent="0.25">
      <c r="A396" s="33"/>
      <c r="B396" s="34"/>
      <c r="C396" s="35"/>
      <c r="E396" s="51"/>
      <c r="F396" s="42"/>
    </row>
    <row r="397" spans="1:6" s="4" customFormat="1" x14ac:dyDescent="0.25">
      <c r="A397" s="33"/>
      <c r="B397" s="34"/>
      <c r="C397" s="35"/>
      <c r="E397" s="51"/>
      <c r="F397" s="42"/>
    </row>
    <row r="398" spans="1:6" s="4" customFormat="1" x14ac:dyDescent="0.25">
      <c r="A398" s="33"/>
      <c r="B398" s="34"/>
      <c r="C398" s="35"/>
      <c r="E398" s="51"/>
      <c r="F398" s="42"/>
    </row>
    <row r="399" spans="1:6" s="4" customFormat="1" x14ac:dyDescent="0.25">
      <c r="A399" s="33"/>
      <c r="B399" s="34"/>
      <c r="C399" s="35"/>
      <c r="E399" s="51"/>
      <c r="F399" s="42"/>
    </row>
    <row r="400" spans="1:6" s="4" customFormat="1" x14ac:dyDescent="0.25">
      <c r="A400" s="33"/>
      <c r="B400" s="34"/>
      <c r="C400" s="35"/>
      <c r="E400" s="51"/>
      <c r="F400" s="42"/>
    </row>
    <row r="401" spans="1:6" s="4" customFormat="1" x14ac:dyDescent="0.25">
      <c r="A401" s="33"/>
      <c r="B401" s="34"/>
      <c r="C401" s="35"/>
      <c r="E401" s="51"/>
      <c r="F401" s="42"/>
    </row>
    <row r="402" spans="1:6" s="4" customFormat="1" x14ac:dyDescent="0.25">
      <c r="A402" s="33"/>
      <c r="B402" s="34"/>
      <c r="C402" s="35"/>
      <c r="E402" s="51"/>
      <c r="F402" s="42"/>
    </row>
    <row r="403" spans="1:6" s="4" customFormat="1" x14ac:dyDescent="0.25">
      <c r="A403" s="33"/>
      <c r="B403" s="34"/>
      <c r="C403" s="35"/>
      <c r="E403" s="51"/>
      <c r="F403" s="42"/>
    </row>
    <row r="404" spans="1:6" s="4" customFormat="1" x14ac:dyDescent="0.25">
      <c r="A404" s="33"/>
      <c r="B404" s="34"/>
      <c r="C404" s="35"/>
      <c r="E404" s="51"/>
      <c r="F404" s="42"/>
    </row>
    <row r="405" spans="1:6" s="4" customFormat="1" x14ac:dyDescent="0.25">
      <c r="A405" s="33"/>
      <c r="B405" s="34"/>
      <c r="C405" s="35"/>
      <c r="E405" s="51"/>
      <c r="F405" s="42"/>
    </row>
    <row r="406" spans="1:6" s="4" customFormat="1" x14ac:dyDescent="0.25">
      <c r="A406" s="33"/>
      <c r="B406" s="34"/>
      <c r="C406" s="35"/>
      <c r="E406" s="51"/>
      <c r="F406" s="42"/>
    </row>
    <row r="407" spans="1:6" s="4" customFormat="1" x14ac:dyDescent="0.25">
      <c r="A407" s="33"/>
      <c r="B407" s="34"/>
      <c r="C407" s="35"/>
      <c r="E407" s="51"/>
      <c r="F407" s="42"/>
    </row>
    <row r="408" spans="1:6" s="4" customFormat="1" x14ac:dyDescent="0.25">
      <c r="A408" s="33"/>
      <c r="B408" s="34"/>
      <c r="C408" s="35"/>
      <c r="E408" s="51"/>
      <c r="F408" s="42"/>
    </row>
    <row r="409" spans="1:6" s="4" customFormat="1" x14ac:dyDescent="0.25">
      <c r="A409" s="33"/>
      <c r="B409" s="34"/>
      <c r="C409" s="35"/>
      <c r="E409" s="51"/>
      <c r="F409" s="42"/>
    </row>
    <row r="410" spans="1:6" s="4" customFormat="1" x14ac:dyDescent="0.25">
      <c r="A410" s="33"/>
      <c r="B410" s="34"/>
      <c r="C410" s="35"/>
      <c r="E410" s="51"/>
      <c r="F410" s="42"/>
    </row>
    <row r="411" spans="1:6" s="4" customFormat="1" x14ac:dyDescent="0.25">
      <c r="A411" s="33"/>
      <c r="B411" s="34"/>
      <c r="C411" s="35"/>
      <c r="E411" s="51"/>
      <c r="F411" s="42"/>
    </row>
    <row r="412" spans="1:6" s="4" customFormat="1" x14ac:dyDescent="0.25">
      <c r="A412" s="33"/>
      <c r="B412" s="34"/>
      <c r="C412" s="35"/>
      <c r="E412" s="51"/>
      <c r="F412" s="42"/>
    </row>
    <row r="413" spans="1:6" s="4" customFormat="1" x14ac:dyDescent="0.25">
      <c r="A413" s="33"/>
      <c r="B413" s="34"/>
      <c r="C413" s="35"/>
      <c r="E413" s="51"/>
      <c r="F413" s="42"/>
    </row>
    <row r="414" spans="1:6" s="4" customFormat="1" x14ac:dyDescent="0.25">
      <c r="A414" s="33"/>
      <c r="B414" s="34"/>
      <c r="C414" s="35"/>
      <c r="E414" s="51"/>
      <c r="F414" s="42"/>
    </row>
    <row r="415" spans="1:6" s="4" customFormat="1" x14ac:dyDescent="0.25">
      <c r="A415" s="33"/>
      <c r="B415" s="34"/>
      <c r="C415" s="35"/>
      <c r="E415" s="51"/>
      <c r="F415" s="42"/>
    </row>
    <row r="416" spans="1:6" s="4" customFormat="1" x14ac:dyDescent="0.25">
      <c r="A416" s="33"/>
      <c r="B416" s="34"/>
      <c r="C416" s="35"/>
      <c r="E416" s="51"/>
      <c r="F416" s="42"/>
    </row>
    <row r="417" spans="1:6" s="4" customFormat="1" x14ac:dyDescent="0.25">
      <c r="A417" s="33"/>
      <c r="B417" s="34"/>
      <c r="C417" s="35"/>
      <c r="E417" s="51"/>
      <c r="F417" s="42"/>
    </row>
    <row r="418" spans="1:6" s="4" customFormat="1" x14ac:dyDescent="0.25">
      <c r="A418" s="33"/>
      <c r="B418" s="34"/>
      <c r="C418" s="35"/>
      <c r="E418" s="51"/>
      <c r="F418" s="42"/>
    </row>
    <row r="419" spans="1:6" s="4" customFormat="1" x14ac:dyDescent="0.25">
      <c r="A419" s="33"/>
      <c r="B419" s="34"/>
      <c r="C419" s="35"/>
      <c r="E419" s="51"/>
      <c r="F419" s="42"/>
    </row>
    <row r="420" spans="1:6" s="4" customFormat="1" x14ac:dyDescent="0.25">
      <c r="A420" s="33"/>
      <c r="B420" s="34"/>
      <c r="C420" s="35"/>
      <c r="E420" s="51"/>
      <c r="F420" s="42"/>
    </row>
    <row r="421" spans="1:6" s="4" customFormat="1" x14ac:dyDescent="0.25">
      <c r="A421" s="33"/>
      <c r="B421" s="34"/>
      <c r="C421" s="35"/>
      <c r="E421" s="51"/>
      <c r="F421" s="42"/>
    </row>
    <row r="422" spans="1:6" s="4" customFormat="1" x14ac:dyDescent="0.25">
      <c r="A422" s="33"/>
      <c r="B422" s="34"/>
      <c r="C422" s="35"/>
      <c r="E422" s="51"/>
      <c r="F422" s="42"/>
    </row>
    <row r="423" spans="1:6" s="4" customFormat="1" x14ac:dyDescent="0.25">
      <c r="A423" s="33"/>
      <c r="B423" s="34"/>
      <c r="C423" s="35"/>
      <c r="E423" s="51"/>
      <c r="F423" s="42"/>
    </row>
    <row r="424" spans="1:6" s="4" customFormat="1" x14ac:dyDescent="0.25">
      <c r="A424" s="33"/>
      <c r="B424" s="34"/>
      <c r="C424" s="35"/>
      <c r="E424" s="51"/>
      <c r="F424" s="42"/>
    </row>
    <row r="425" spans="1:6" s="4" customFormat="1" x14ac:dyDescent="0.25">
      <c r="A425" s="33"/>
      <c r="B425" s="34"/>
      <c r="C425" s="35"/>
      <c r="E425" s="51"/>
      <c r="F425" s="42"/>
    </row>
    <row r="426" spans="1:6" s="4" customFormat="1" x14ac:dyDescent="0.25">
      <c r="A426" s="33"/>
      <c r="B426" s="34"/>
      <c r="C426" s="35"/>
      <c r="E426" s="51"/>
      <c r="F426" s="42"/>
    </row>
    <row r="427" spans="1:6" s="4" customFormat="1" x14ac:dyDescent="0.25">
      <c r="A427" s="33"/>
      <c r="B427" s="34"/>
      <c r="C427" s="35"/>
      <c r="E427" s="51"/>
      <c r="F427" s="42"/>
    </row>
    <row r="428" spans="1:6" s="4" customFormat="1" x14ac:dyDescent="0.25">
      <c r="A428" s="33"/>
      <c r="B428" s="34"/>
      <c r="C428" s="35"/>
      <c r="E428" s="51"/>
      <c r="F428" s="42"/>
    </row>
    <row r="429" spans="1:6" s="4" customFormat="1" x14ac:dyDescent="0.25">
      <c r="A429" s="33"/>
      <c r="B429" s="34"/>
      <c r="C429" s="35"/>
      <c r="E429" s="51"/>
      <c r="F429" s="42"/>
    </row>
    <row r="430" spans="1:6" s="4" customFormat="1" x14ac:dyDescent="0.25">
      <c r="A430" s="33"/>
      <c r="B430" s="34"/>
      <c r="C430" s="35"/>
      <c r="E430" s="51"/>
      <c r="F430" s="42"/>
    </row>
    <row r="431" spans="1:6" s="4" customFormat="1" x14ac:dyDescent="0.25">
      <c r="A431" s="33"/>
      <c r="B431" s="34"/>
      <c r="C431" s="35"/>
      <c r="E431" s="51"/>
      <c r="F431" s="42"/>
    </row>
    <row r="432" spans="1:6" s="4" customFormat="1" x14ac:dyDescent="0.25">
      <c r="A432" s="33"/>
      <c r="B432" s="34"/>
      <c r="C432" s="35"/>
      <c r="E432" s="51"/>
      <c r="F432" s="42"/>
    </row>
    <row r="433" spans="1:6" s="4" customFormat="1" x14ac:dyDescent="0.25">
      <c r="A433" s="33"/>
      <c r="B433" s="34"/>
      <c r="C433" s="35"/>
      <c r="E433" s="51"/>
      <c r="F433" s="42"/>
    </row>
    <row r="434" spans="1:6" s="4" customFormat="1" x14ac:dyDescent="0.25">
      <c r="A434" s="33"/>
      <c r="B434" s="34"/>
      <c r="C434" s="35"/>
      <c r="E434" s="51"/>
      <c r="F434" s="42"/>
    </row>
    <row r="435" spans="1:6" s="4" customFormat="1" x14ac:dyDescent="0.25">
      <c r="A435" s="33"/>
      <c r="B435" s="34"/>
      <c r="C435" s="35"/>
      <c r="E435" s="51"/>
      <c r="F435" s="42"/>
    </row>
    <row r="436" spans="1:6" s="4" customFormat="1" x14ac:dyDescent="0.25">
      <c r="A436" s="33"/>
      <c r="B436" s="34"/>
      <c r="C436" s="35"/>
      <c r="E436" s="51"/>
      <c r="F436" s="42"/>
    </row>
    <row r="437" spans="1:6" s="4" customFormat="1" x14ac:dyDescent="0.25">
      <c r="A437" s="33"/>
      <c r="B437" s="34"/>
      <c r="C437" s="35"/>
      <c r="E437" s="51"/>
      <c r="F437" s="42"/>
    </row>
    <row r="438" spans="1:6" s="4" customFormat="1" x14ac:dyDescent="0.25">
      <c r="A438" s="33"/>
      <c r="B438" s="34"/>
      <c r="C438" s="35"/>
      <c r="E438" s="51"/>
      <c r="F438" s="42"/>
    </row>
    <row r="439" spans="1:6" s="4" customFormat="1" x14ac:dyDescent="0.25">
      <c r="A439" s="33"/>
      <c r="B439" s="34"/>
      <c r="C439" s="35"/>
      <c r="E439" s="51"/>
      <c r="F439" s="42"/>
    </row>
    <row r="440" spans="1:6" s="4" customFormat="1" x14ac:dyDescent="0.25">
      <c r="A440" s="33"/>
      <c r="B440" s="34"/>
      <c r="C440" s="35"/>
      <c r="E440" s="51"/>
      <c r="F440" s="42"/>
    </row>
    <row r="441" spans="1:6" s="4" customFormat="1" x14ac:dyDescent="0.25">
      <c r="A441" s="33"/>
      <c r="B441" s="34"/>
      <c r="C441" s="35"/>
      <c r="E441" s="51"/>
      <c r="F441" s="42"/>
    </row>
    <row r="442" spans="1:6" s="4" customFormat="1" x14ac:dyDescent="0.25">
      <c r="A442" s="33"/>
      <c r="B442" s="34"/>
      <c r="C442" s="35"/>
      <c r="E442" s="51"/>
      <c r="F442" s="42"/>
    </row>
    <row r="443" spans="1:6" s="4" customFormat="1" x14ac:dyDescent="0.25">
      <c r="A443" s="33"/>
      <c r="B443" s="34"/>
      <c r="C443" s="35"/>
      <c r="E443" s="51"/>
      <c r="F443" s="42"/>
    </row>
    <row r="444" spans="1:6" s="4" customFormat="1" x14ac:dyDescent="0.25">
      <c r="A444" s="33"/>
      <c r="B444" s="34"/>
      <c r="C444" s="35"/>
      <c r="E444" s="51"/>
      <c r="F444" s="42"/>
    </row>
    <row r="445" spans="1:6" s="4" customFormat="1" x14ac:dyDescent="0.25">
      <c r="A445" s="33"/>
      <c r="B445" s="34"/>
      <c r="C445" s="35"/>
      <c r="E445" s="51"/>
      <c r="F445" s="42"/>
    </row>
    <row r="446" spans="1:6" s="4" customFormat="1" x14ac:dyDescent="0.25">
      <c r="A446" s="33"/>
      <c r="B446" s="34"/>
      <c r="C446" s="35"/>
      <c r="E446" s="51"/>
      <c r="F446" s="42"/>
    </row>
    <row r="447" spans="1:6" s="4" customFormat="1" x14ac:dyDescent="0.25">
      <c r="A447" s="33"/>
      <c r="B447" s="34"/>
      <c r="C447" s="35"/>
      <c r="E447" s="51"/>
      <c r="F447" s="42"/>
    </row>
    <row r="448" spans="1:6" s="4" customFormat="1" x14ac:dyDescent="0.25">
      <c r="A448" s="33"/>
      <c r="B448" s="34"/>
      <c r="C448" s="35"/>
      <c r="E448" s="51"/>
      <c r="F448" s="42"/>
    </row>
    <row r="449" spans="1:6" s="4" customFormat="1" x14ac:dyDescent="0.25">
      <c r="A449" s="33"/>
      <c r="B449" s="34"/>
      <c r="C449" s="35"/>
      <c r="E449" s="51"/>
      <c r="F449" s="42"/>
    </row>
    <row r="450" spans="1:6" s="4" customFormat="1" x14ac:dyDescent="0.25">
      <c r="A450" s="33"/>
      <c r="B450" s="34"/>
      <c r="C450" s="35"/>
      <c r="E450" s="51"/>
      <c r="F450" s="42"/>
    </row>
    <row r="451" spans="1:6" s="4" customFormat="1" x14ac:dyDescent="0.25">
      <c r="A451" s="33"/>
      <c r="B451" s="34"/>
      <c r="C451" s="35"/>
      <c r="E451" s="51"/>
      <c r="F451" s="42"/>
    </row>
    <row r="452" spans="1:6" s="4" customFormat="1" x14ac:dyDescent="0.25">
      <c r="A452" s="33"/>
      <c r="B452" s="34"/>
      <c r="C452" s="35"/>
      <c r="E452" s="51"/>
      <c r="F452" s="42"/>
    </row>
    <row r="453" spans="1:6" s="4" customFormat="1" x14ac:dyDescent="0.25">
      <c r="A453" s="33"/>
      <c r="B453" s="34"/>
      <c r="C453" s="35"/>
      <c r="E453" s="51"/>
      <c r="F453" s="42"/>
    </row>
    <row r="454" spans="1:6" s="4" customFormat="1" x14ac:dyDescent="0.25">
      <c r="A454" s="33"/>
      <c r="B454" s="34"/>
      <c r="C454" s="35"/>
      <c r="E454" s="51"/>
      <c r="F454" s="42"/>
    </row>
    <row r="455" spans="1:6" s="4" customFormat="1" x14ac:dyDescent="0.25">
      <c r="A455" s="33"/>
      <c r="B455" s="34"/>
      <c r="C455" s="35"/>
      <c r="E455" s="51"/>
      <c r="F455" s="42"/>
    </row>
    <row r="456" spans="1:6" s="4" customFormat="1" x14ac:dyDescent="0.25">
      <c r="A456" s="33"/>
      <c r="B456" s="34"/>
      <c r="C456" s="35"/>
      <c r="E456" s="51"/>
      <c r="F456" s="42"/>
    </row>
    <row r="457" spans="1:6" s="4" customFormat="1" x14ac:dyDescent="0.25">
      <c r="A457" s="33"/>
      <c r="B457" s="34"/>
      <c r="C457" s="35"/>
      <c r="E457" s="51"/>
      <c r="F457" s="42"/>
    </row>
    <row r="458" spans="1:6" s="4" customFormat="1" x14ac:dyDescent="0.25">
      <c r="A458" s="33"/>
      <c r="B458" s="34"/>
      <c r="C458" s="35"/>
      <c r="E458" s="51"/>
      <c r="F458" s="42"/>
    </row>
    <row r="459" spans="1:6" s="4" customFormat="1" x14ac:dyDescent="0.25">
      <c r="A459" s="33"/>
      <c r="B459" s="34"/>
      <c r="C459" s="35"/>
      <c r="E459" s="51"/>
      <c r="F459" s="42"/>
    </row>
    <row r="460" spans="1:6" s="4" customFormat="1" x14ac:dyDescent="0.25">
      <c r="A460" s="33"/>
      <c r="B460" s="34"/>
      <c r="C460" s="35"/>
      <c r="E460" s="51"/>
      <c r="F460" s="42"/>
    </row>
    <row r="461" spans="1:6" s="4" customFormat="1" x14ac:dyDescent="0.25">
      <c r="A461" s="33"/>
      <c r="B461" s="34"/>
      <c r="C461" s="35"/>
      <c r="E461" s="51"/>
      <c r="F461" s="42"/>
    </row>
    <row r="462" spans="1:6" s="4" customFormat="1" x14ac:dyDescent="0.25">
      <c r="A462" s="33"/>
      <c r="B462" s="34"/>
      <c r="C462" s="35"/>
      <c r="E462" s="51"/>
      <c r="F462" s="42"/>
    </row>
    <row r="463" spans="1:6" s="4" customFormat="1" x14ac:dyDescent="0.25">
      <c r="A463" s="33"/>
      <c r="B463" s="34"/>
      <c r="C463" s="35"/>
      <c r="E463" s="51"/>
      <c r="F463" s="42"/>
    </row>
    <row r="464" spans="1:6" s="4" customFormat="1" x14ac:dyDescent="0.25">
      <c r="A464" s="33"/>
      <c r="B464" s="34"/>
      <c r="C464" s="35"/>
      <c r="E464" s="51"/>
      <c r="F464" s="42"/>
    </row>
    <row r="465" spans="1:6" s="4" customFormat="1" x14ac:dyDescent="0.25">
      <c r="A465" s="33"/>
      <c r="B465" s="34"/>
      <c r="C465" s="35"/>
      <c r="E465" s="51"/>
      <c r="F465" s="42"/>
    </row>
    <row r="466" spans="1:6" s="4" customFormat="1" x14ac:dyDescent="0.25">
      <c r="A466" s="33"/>
      <c r="B466" s="34"/>
      <c r="C466" s="35"/>
      <c r="E466" s="51"/>
      <c r="F466" s="42"/>
    </row>
    <row r="467" spans="1:6" s="4" customFormat="1" x14ac:dyDescent="0.25">
      <c r="A467" s="33"/>
      <c r="B467" s="34"/>
      <c r="C467" s="35"/>
      <c r="E467" s="51"/>
      <c r="F467" s="42"/>
    </row>
    <row r="468" spans="1:6" s="4" customFormat="1" x14ac:dyDescent="0.25">
      <c r="A468" s="33"/>
      <c r="B468" s="34"/>
      <c r="C468" s="35"/>
      <c r="E468" s="51"/>
      <c r="F468" s="42"/>
    </row>
    <row r="469" spans="1:6" s="4" customFormat="1" x14ac:dyDescent="0.25">
      <c r="A469" s="33"/>
      <c r="B469" s="34"/>
      <c r="C469" s="35"/>
      <c r="E469" s="51"/>
      <c r="F469" s="42"/>
    </row>
    <row r="470" spans="1:6" s="4" customFormat="1" x14ac:dyDescent="0.25">
      <c r="A470" s="33"/>
      <c r="B470" s="34"/>
      <c r="C470" s="35"/>
      <c r="E470" s="51"/>
      <c r="F470" s="42"/>
    </row>
    <row r="471" spans="1:6" s="4" customFormat="1" x14ac:dyDescent="0.25">
      <c r="A471" s="33"/>
      <c r="B471" s="34"/>
      <c r="C471" s="35"/>
      <c r="E471" s="51"/>
      <c r="F471" s="42"/>
    </row>
    <row r="472" spans="1:6" s="4" customFormat="1" x14ac:dyDescent="0.25">
      <c r="A472" s="33"/>
      <c r="B472" s="34"/>
      <c r="C472" s="35"/>
      <c r="E472" s="51"/>
      <c r="F472" s="42"/>
    </row>
    <row r="473" spans="1:6" s="4" customFormat="1" x14ac:dyDescent="0.25">
      <c r="A473" s="33"/>
      <c r="B473" s="34"/>
      <c r="C473" s="35"/>
      <c r="E473" s="51"/>
      <c r="F473" s="42"/>
    </row>
    <row r="474" spans="1:6" s="4" customFormat="1" x14ac:dyDescent="0.25">
      <c r="A474" s="33"/>
      <c r="B474" s="34"/>
      <c r="C474" s="35"/>
      <c r="E474" s="51"/>
      <c r="F474" s="42"/>
    </row>
    <row r="475" spans="1:6" s="4" customFormat="1" x14ac:dyDescent="0.25">
      <c r="A475" s="33"/>
      <c r="B475" s="34"/>
      <c r="C475" s="35"/>
      <c r="E475" s="51"/>
      <c r="F475" s="42"/>
    </row>
    <row r="476" spans="1:6" s="4" customFormat="1" x14ac:dyDescent="0.25">
      <c r="A476" s="33"/>
      <c r="B476" s="34"/>
      <c r="C476" s="35"/>
      <c r="E476" s="51"/>
      <c r="F476" s="42"/>
    </row>
    <row r="477" spans="1:6" s="4" customFormat="1" x14ac:dyDescent="0.25">
      <c r="A477" s="33"/>
      <c r="B477" s="34"/>
      <c r="C477" s="35"/>
      <c r="E477" s="51"/>
      <c r="F477" s="42"/>
    </row>
    <row r="478" spans="1:6" s="4" customFormat="1" x14ac:dyDescent="0.25">
      <c r="A478" s="33"/>
      <c r="B478" s="34"/>
      <c r="C478" s="35"/>
      <c r="E478" s="51"/>
      <c r="F478" s="42"/>
    </row>
    <row r="479" spans="1:6" s="4" customFormat="1" x14ac:dyDescent="0.25">
      <c r="A479" s="33"/>
      <c r="B479" s="34"/>
      <c r="C479" s="35"/>
      <c r="E479" s="51"/>
      <c r="F479" s="42"/>
    </row>
    <row r="480" spans="1:6" s="4" customFormat="1" x14ac:dyDescent="0.25">
      <c r="A480" s="33"/>
      <c r="B480" s="34"/>
      <c r="C480" s="35"/>
      <c r="E480" s="51"/>
      <c r="F480" s="42"/>
    </row>
    <row r="481" spans="1:6" s="4" customFormat="1" x14ac:dyDescent="0.25">
      <c r="A481" s="33"/>
      <c r="B481" s="34"/>
      <c r="C481" s="35"/>
      <c r="E481" s="51"/>
      <c r="F481" s="42"/>
    </row>
    <row r="482" spans="1:6" s="4" customFormat="1" x14ac:dyDescent="0.25">
      <c r="A482" s="33"/>
      <c r="B482" s="34"/>
      <c r="C482" s="35"/>
      <c r="E482" s="51"/>
      <c r="F482" s="42"/>
    </row>
    <row r="483" spans="1:6" s="4" customFormat="1" x14ac:dyDescent="0.25">
      <c r="A483" s="33"/>
      <c r="B483" s="34"/>
      <c r="C483" s="35"/>
      <c r="E483" s="51"/>
      <c r="F483" s="42"/>
    </row>
    <row r="484" spans="1:6" s="4" customFormat="1" x14ac:dyDescent="0.25">
      <c r="A484" s="33"/>
      <c r="B484" s="34"/>
      <c r="C484" s="35"/>
      <c r="E484" s="51"/>
      <c r="F484" s="42"/>
    </row>
    <row r="485" spans="1:6" s="4" customFormat="1" x14ac:dyDescent="0.25">
      <c r="A485" s="33"/>
      <c r="B485" s="34"/>
      <c r="C485" s="35"/>
      <c r="E485" s="51"/>
      <c r="F485" s="42"/>
    </row>
    <row r="486" spans="1:6" s="4" customFormat="1" x14ac:dyDescent="0.25">
      <c r="A486" s="33"/>
      <c r="B486" s="34"/>
      <c r="C486" s="35"/>
      <c r="E486" s="51"/>
      <c r="F486" s="42"/>
    </row>
    <row r="487" spans="1:6" s="4" customFormat="1" x14ac:dyDescent="0.25">
      <c r="A487" s="33"/>
      <c r="B487" s="34"/>
      <c r="C487" s="35"/>
      <c r="E487" s="51"/>
      <c r="F487" s="42"/>
    </row>
    <row r="488" spans="1:6" s="4" customFormat="1" x14ac:dyDescent="0.25">
      <c r="A488" s="33"/>
      <c r="B488" s="34"/>
      <c r="C488" s="35"/>
      <c r="E488" s="51"/>
      <c r="F488" s="42"/>
    </row>
    <row r="489" spans="1:6" s="4" customFormat="1" x14ac:dyDescent="0.25">
      <c r="A489" s="33"/>
      <c r="B489" s="34"/>
      <c r="C489" s="35"/>
      <c r="E489" s="51"/>
      <c r="F489" s="42"/>
    </row>
    <row r="490" spans="1:6" s="4" customFormat="1" x14ac:dyDescent="0.25">
      <c r="A490" s="33"/>
      <c r="B490" s="34"/>
      <c r="C490" s="35"/>
      <c r="E490" s="51"/>
      <c r="F490" s="42"/>
    </row>
    <row r="491" spans="1:6" s="4" customFormat="1" x14ac:dyDescent="0.25">
      <c r="A491" s="33"/>
      <c r="B491" s="34"/>
      <c r="C491" s="35"/>
      <c r="E491" s="51"/>
      <c r="F491" s="42"/>
    </row>
    <row r="492" spans="1:6" s="4" customFormat="1" x14ac:dyDescent="0.25">
      <c r="A492" s="33"/>
      <c r="B492" s="34"/>
      <c r="C492" s="35"/>
      <c r="E492" s="51"/>
      <c r="F492" s="42"/>
    </row>
    <row r="493" spans="1:6" s="4" customFormat="1" x14ac:dyDescent="0.25">
      <c r="A493" s="33"/>
      <c r="B493" s="34"/>
      <c r="C493" s="35"/>
      <c r="E493" s="51"/>
      <c r="F493" s="42"/>
    </row>
    <row r="494" spans="1:6" s="4" customFormat="1" x14ac:dyDescent="0.25">
      <c r="A494" s="33"/>
      <c r="B494" s="34"/>
      <c r="C494" s="35"/>
      <c r="E494" s="51"/>
      <c r="F494" s="42"/>
    </row>
    <row r="495" spans="1:6" s="4" customFormat="1" x14ac:dyDescent="0.25">
      <c r="A495" s="33"/>
      <c r="B495" s="34"/>
      <c r="C495" s="35"/>
      <c r="E495" s="51"/>
      <c r="F495" s="42"/>
    </row>
    <row r="496" spans="1:6" s="4" customFormat="1" x14ac:dyDescent="0.25">
      <c r="A496" s="33"/>
      <c r="B496" s="34"/>
      <c r="C496" s="35"/>
      <c r="E496" s="51"/>
      <c r="F496" s="42"/>
    </row>
    <row r="497" spans="1:6" s="4" customFormat="1" x14ac:dyDescent="0.25">
      <c r="A497" s="33"/>
      <c r="B497" s="34"/>
      <c r="C497" s="35"/>
      <c r="E497" s="51"/>
      <c r="F497" s="42"/>
    </row>
    <row r="498" spans="1:6" s="4" customFormat="1" x14ac:dyDescent="0.25">
      <c r="A498" s="33"/>
      <c r="B498" s="34"/>
      <c r="C498" s="35"/>
      <c r="E498" s="51"/>
      <c r="F498" s="42"/>
    </row>
    <row r="499" spans="1:6" s="4" customFormat="1" x14ac:dyDescent="0.25">
      <c r="A499" s="33"/>
      <c r="B499" s="34"/>
      <c r="C499" s="35"/>
      <c r="E499" s="51"/>
      <c r="F499" s="42"/>
    </row>
    <row r="500" spans="1:6" s="4" customFormat="1" x14ac:dyDescent="0.25">
      <c r="A500" s="33"/>
      <c r="B500" s="34"/>
      <c r="C500" s="35"/>
      <c r="E500" s="51"/>
      <c r="F500" s="42"/>
    </row>
    <row r="501" spans="1:6" s="4" customFormat="1" x14ac:dyDescent="0.25">
      <c r="A501" s="33"/>
      <c r="B501" s="34"/>
      <c r="C501" s="35"/>
      <c r="E501" s="51"/>
      <c r="F501" s="42"/>
    </row>
    <row r="502" spans="1:6" s="4" customFormat="1" x14ac:dyDescent="0.25">
      <c r="A502" s="33"/>
      <c r="B502" s="34"/>
      <c r="C502" s="35"/>
      <c r="E502" s="51"/>
      <c r="F502" s="42"/>
    </row>
    <row r="503" spans="1:6" s="4" customFormat="1" x14ac:dyDescent="0.25">
      <c r="A503" s="33"/>
      <c r="B503" s="34"/>
      <c r="C503" s="35"/>
      <c r="E503" s="51"/>
      <c r="F503" s="42"/>
    </row>
    <row r="504" spans="1:6" s="4" customFormat="1" x14ac:dyDescent="0.25">
      <c r="A504" s="33"/>
      <c r="B504" s="34"/>
      <c r="C504" s="35"/>
      <c r="E504" s="51"/>
      <c r="F504" s="42"/>
    </row>
    <row r="505" spans="1:6" s="4" customFormat="1" x14ac:dyDescent="0.25">
      <c r="A505" s="33"/>
      <c r="B505" s="34"/>
      <c r="C505" s="35"/>
      <c r="E505" s="51"/>
      <c r="F505" s="42"/>
    </row>
    <row r="506" spans="1:6" s="4" customFormat="1" x14ac:dyDescent="0.25">
      <c r="A506" s="33"/>
      <c r="B506" s="34"/>
      <c r="C506" s="35"/>
      <c r="E506" s="51"/>
      <c r="F506" s="42"/>
    </row>
    <row r="507" spans="1:6" s="4" customFormat="1" x14ac:dyDescent="0.25">
      <c r="A507" s="33"/>
      <c r="B507" s="34"/>
      <c r="C507" s="35"/>
      <c r="E507" s="51"/>
      <c r="F507" s="42"/>
    </row>
    <row r="508" spans="1:6" s="4" customFormat="1" x14ac:dyDescent="0.25">
      <c r="A508" s="33"/>
      <c r="B508" s="34"/>
      <c r="C508" s="35"/>
      <c r="E508" s="51"/>
      <c r="F508" s="42"/>
    </row>
    <row r="509" spans="1:6" s="4" customFormat="1" x14ac:dyDescent="0.25">
      <c r="A509" s="33"/>
      <c r="B509" s="34"/>
      <c r="C509" s="35"/>
      <c r="E509" s="51"/>
      <c r="F509" s="42"/>
    </row>
    <row r="510" spans="1:6" s="4" customFormat="1" x14ac:dyDescent="0.25">
      <c r="A510" s="33"/>
      <c r="B510" s="34"/>
      <c r="C510" s="35"/>
      <c r="E510" s="51"/>
      <c r="F510" s="42"/>
    </row>
    <row r="511" spans="1:6" s="4" customFormat="1" x14ac:dyDescent="0.25">
      <c r="A511" s="33"/>
      <c r="B511" s="34"/>
      <c r="C511" s="35"/>
      <c r="E511" s="51"/>
      <c r="F511" s="42"/>
    </row>
    <row r="512" spans="1:6" s="4" customFormat="1" x14ac:dyDescent="0.25">
      <c r="A512" s="33"/>
      <c r="B512" s="34"/>
      <c r="C512" s="35"/>
      <c r="E512" s="51"/>
      <c r="F512" s="42"/>
    </row>
    <row r="513" spans="1:6" s="4" customFormat="1" x14ac:dyDescent="0.25">
      <c r="A513" s="33"/>
      <c r="B513" s="34"/>
      <c r="C513" s="35"/>
      <c r="E513" s="51"/>
      <c r="F513" s="42"/>
    </row>
    <row r="514" spans="1:6" s="4" customFormat="1" x14ac:dyDescent="0.25">
      <c r="A514" s="33"/>
      <c r="B514" s="34"/>
      <c r="C514" s="35"/>
      <c r="E514" s="51"/>
      <c r="F514" s="42"/>
    </row>
    <row r="515" spans="1:6" s="4" customFormat="1" x14ac:dyDescent="0.25">
      <c r="A515" s="33"/>
      <c r="B515" s="34"/>
      <c r="C515" s="35"/>
      <c r="E515" s="51"/>
      <c r="F515" s="42"/>
    </row>
    <row r="516" spans="1:6" s="4" customFormat="1" x14ac:dyDescent="0.25">
      <c r="A516" s="33"/>
      <c r="B516" s="34"/>
      <c r="C516" s="35"/>
      <c r="E516" s="51"/>
      <c r="F516" s="42"/>
    </row>
    <row r="517" spans="1:6" s="4" customFormat="1" x14ac:dyDescent="0.25">
      <c r="A517" s="33"/>
      <c r="B517" s="34"/>
      <c r="C517" s="35"/>
      <c r="E517" s="51"/>
      <c r="F517" s="42"/>
    </row>
    <row r="518" spans="1:6" s="4" customFormat="1" x14ac:dyDescent="0.25">
      <c r="A518" s="33"/>
      <c r="B518" s="34"/>
      <c r="C518" s="35"/>
      <c r="E518" s="51"/>
      <c r="F518" s="42"/>
    </row>
    <row r="519" spans="1:6" s="4" customFormat="1" x14ac:dyDescent="0.25">
      <c r="A519" s="33"/>
      <c r="B519" s="34"/>
      <c r="C519" s="35"/>
      <c r="E519" s="51"/>
      <c r="F519" s="42"/>
    </row>
    <row r="520" spans="1:6" s="4" customFormat="1" x14ac:dyDescent="0.25">
      <c r="A520" s="33"/>
      <c r="B520" s="34"/>
      <c r="C520" s="35"/>
      <c r="E520" s="51"/>
      <c r="F520" s="42"/>
    </row>
    <row r="521" spans="1:6" s="4" customFormat="1" x14ac:dyDescent="0.25">
      <c r="A521" s="33"/>
      <c r="B521" s="34"/>
      <c r="C521" s="35"/>
      <c r="E521" s="51"/>
      <c r="F521" s="42"/>
    </row>
    <row r="522" spans="1:6" s="4" customFormat="1" x14ac:dyDescent="0.25">
      <c r="A522" s="33"/>
      <c r="B522" s="34"/>
      <c r="C522" s="35"/>
      <c r="E522" s="51"/>
      <c r="F522" s="42"/>
    </row>
    <row r="523" spans="1:6" s="4" customFormat="1" x14ac:dyDescent="0.25">
      <c r="A523" s="33"/>
      <c r="B523" s="34"/>
      <c r="C523" s="35"/>
      <c r="E523" s="51"/>
      <c r="F523" s="42"/>
    </row>
    <row r="524" spans="1:6" s="4" customFormat="1" x14ac:dyDescent="0.25">
      <c r="A524" s="33"/>
      <c r="B524" s="34"/>
      <c r="C524" s="35"/>
      <c r="E524" s="51"/>
      <c r="F524" s="42"/>
    </row>
    <row r="525" spans="1:6" s="4" customFormat="1" x14ac:dyDescent="0.25">
      <c r="A525" s="33"/>
      <c r="B525" s="34"/>
      <c r="C525" s="35"/>
      <c r="E525" s="51"/>
      <c r="F525" s="42"/>
    </row>
    <row r="526" spans="1:6" s="4" customFormat="1" x14ac:dyDescent="0.25">
      <c r="A526" s="33"/>
      <c r="B526" s="34"/>
      <c r="C526" s="35"/>
      <c r="E526" s="51"/>
      <c r="F526" s="42"/>
    </row>
    <row r="527" spans="1:6" s="4" customFormat="1" x14ac:dyDescent="0.25">
      <c r="A527" s="33"/>
      <c r="B527" s="34"/>
      <c r="C527" s="35"/>
      <c r="E527" s="51"/>
      <c r="F527" s="42"/>
    </row>
    <row r="528" spans="1:6" s="4" customFormat="1" x14ac:dyDescent="0.25">
      <c r="A528" s="33"/>
      <c r="B528" s="34"/>
      <c r="C528" s="35"/>
      <c r="E528" s="51"/>
      <c r="F528" s="42"/>
    </row>
    <row r="529" spans="1:6" s="4" customFormat="1" x14ac:dyDescent="0.25">
      <c r="A529" s="33"/>
      <c r="B529" s="34"/>
      <c r="C529" s="35"/>
      <c r="E529" s="51"/>
      <c r="F529" s="42"/>
    </row>
    <row r="530" spans="1:6" s="4" customFormat="1" x14ac:dyDescent="0.25">
      <c r="A530" s="33"/>
      <c r="B530" s="34"/>
      <c r="C530" s="35"/>
      <c r="E530" s="51"/>
      <c r="F530" s="42"/>
    </row>
    <row r="531" spans="1:6" s="4" customFormat="1" x14ac:dyDescent="0.25">
      <c r="A531" s="33"/>
      <c r="B531" s="34"/>
      <c r="C531" s="35"/>
      <c r="E531" s="51"/>
      <c r="F531" s="42"/>
    </row>
    <row r="532" spans="1:6" s="4" customFormat="1" x14ac:dyDescent="0.25">
      <c r="A532" s="33"/>
      <c r="B532" s="34"/>
      <c r="C532" s="35"/>
      <c r="E532" s="51"/>
      <c r="F532" s="42"/>
    </row>
    <row r="533" spans="1:6" s="4" customFormat="1" x14ac:dyDescent="0.25">
      <c r="A533" s="33"/>
      <c r="B533" s="34"/>
      <c r="C533" s="35"/>
      <c r="E533" s="51"/>
      <c r="F533" s="42"/>
    </row>
    <row r="534" spans="1:6" s="4" customFormat="1" x14ac:dyDescent="0.25">
      <c r="A534" s="33"/>
      <c r="B534" s="34"/>
      <c r="C534" s="35"/>
      <c r="E534" s="51"/>
      <c r="F534" s="42"/>
    </row>
    <row r="535" spans="1:6" s="4" customFormat="1" x14ac:dyDescent="0.25">
      <c r="A535" s="33"/>
      <c r="B535" s="34"/>
      <c r="C535" s="35"/>
      <c r="E535" s="51"/>
      <c r="F535" s="42"/>
    </row>
    <row r="536" spans="1:6" s="4" customFormat="1" x14ac:dyDescent="0.25">
      <c r="A536" s="33"/>
      <c r="B536" s="34"/>
      <c r="C536" s="35"/>
      <c r="E536" s="51"/>
      <c r="F536" s="42"/>
    </row>
    <row r="537" spans="1:6" s="4" customFormat="1" x14ac:dyDescent="0.25">
      <c r="A537" s="33"/>
      <c r="B537" s="34"/>
      <c r="C537" s="35"/>
      <c r="E537" s="51"/>
      <c r="F537" s="42"/>
    </row>
    <row r="538" spans="1:6" s="4" customFormat="1" x14ac:dyDescent="0.25">
      <c r="A538" s="33"/>
      <c r="B538" s="34"/>
      <c r="C538" s="35"/>
      <c r="E538" s="51"/>
      <c r="F538" s="42"/>
    </row>
    <row r="539" spans="1:6" s="4" customFormat="1" x14ac:dyDescent="0.25">
      <c r="A539" s="33"/>
      <c r="B539" s="34"/>
      <c r="C539" s="35"/>
      <c r="E539" s="51"/>
      <c r="F539" s="42"/>
    </row>
    <row r="540" spans="1:6" s="4" customFormat="1" x14ac:dyDescent="0.25">
      <c r="A540" s="33"/>
      <c r="B540" s="34"/>
      <c r="C540" s="35"/>
      <c r="E540" s="51"/>
      <c r="F540" s="42"/>
    </row>
    <row r="541" spans="1:6" s="4" customFormat="1" x14ac:dyDescent="0.25">
      <c r="A541" s="33"/>
      <c r="B541" s="34"/>
      <c r="C541" s="35"/>
      <c r="E541" s="51"/>
      <c r="F541" s="42"/>
    </row>
    <row r="542" spans="1:6" s="4" customFormat="1" x14ac:dyDescent="0.25">
      <c r="A542" s="33"/>
      <c r="B542" s="34"/>
      <c r="C542" s="35"/>
      <c r="E542" s="51"/>
      <c r="F542" s="42"/>
    </row>
    <row r="543" spans="1:6" s="4" customFormat="1" x14ac:dyDescent="0.25">
      <c r="A543" s="33"/>
      <c r="B543" s="34"/>
      <c r="C543" s="35"/>
      <c r="E543" s="51"/>
      <c r="F543" s="42"/>
    </row>
    <row r="544" spans="1:6" s="4" customFormat="1" x14ac:dyDescent="0.25">
      <c r="A544" s="33"/>
      <c r="B544" s="34"/>
      <c r="C544" s="35"/>
      <c r="E544" s="51"/>
      <c r="F544" s="42"/>
    </row>
    <row r="545" spans="1:6" s="4" customFormat="1" x14ac:dyDescent="0.25">
      <c r="A545" s="33"/>
      <c r="B545" s="34"/>
      <c r="C545" s="35"/>
      <c r="E545" s="51"/>
      <c r="F545" s="42"/>
    </row>
    <row r="546" spans="1:6" s="4" customFormat="1" x14ac:dyDescent="0.25">
      <c r="A546" s="33"/>
      <c r="B546" s="34"/>
      <c r="C546" s="35"/>
      <c r="E546" s="51"/>
      <c r="F546" s="42"/>
    </row>
    <row r="547" spans="1:6" s="4" customFormat="1" x14ac:dyDescent="0.25">
      <c r="A547" s="33"/>
      <c r="B547" s="34"/>
      <c r="C547" s="35"/>
      <c r="E547" s="51"/>
      <c r="F547" s="42"/>
    </row>
    <row r="548" spans="1:6" s="4" customFormat="1" x14ac:dyDescent="0.25">
      <c r="A548" s="33"/>
      <c r="B548" s="34"/>
      <c r="C548" s="35"/>
      <c r="E548" s="51"/>
      <c r="F548" s="42"/>
    </row>
    <row r="549" spans="1:6" s="4" customFormat="1" x14ac:dyDescent="0.25">
      <c r="A549" s="33"/>
      <c r="B549" s="34"/>
      <c r="C549" s="35"/>
      <c r="E549" s="51"/>
      <c r="F549" s="42"/>
    </row>
    <row r="550" spans="1:6" s="4" customFormat="1" x14ac:dyDescent="0.25">
      <c r="A550" s="33"/>
      <c r="B550" s="34"/>
      <c r="C550" s="35"/>
      <c r="E550" s="51"/>
      <c r="F550" s="42"/>
    </row>
    <row r="551" spans="1:6" s="4" customFormat="1" x14ac:dyDescent="0.25">
      <c r="A551" s="33"/>
      <c r="B551" s="34"/>
      <c r="C551" s="35"/>
      <c r="E551" s="51"/>
      <c r="F551" s="42"/>
    </row>
    <row r="552" spans="1:6" s="4" customFormat="1" x14ac:dyDescent="0.25">
      <c r="A552" s="33"/>
      <c r="B552" s="34"/>
      <c r="C552" s="35"/>
      <c r="E552" s="51"/>
      <c r="F552" s="42"/>
    </row>
    <row r="553" spans="1:6" s="4" customFormat="1" x14ac:dyDescent="0.25">
      <c r="A553" s="33"/>
      <c r="B553" s="34"/>
      <c r="C553" s="35"/>
      <c r="E553" s="51"/>
      <c r="F553" s="42"/>
    </row>
    <row r="554" spans="1:6" s="4" customFormat="1" x14ac:dyDescent="0.25">
      <c r="A554" s="33"/>
      <c r="B554" s="34"/>
      <c r="C554" s="35"/>
      <c r="E554" s="51"/>
      <c r="F554" s="42"/>
    </row>
    <row r="555" spans="1:6" s="4" customFormat="1" x14ac:dyDescent="0.25">
      <c r="A555" s="33"/>
      <c r="B555" s="34"/>
      <c r="C555" s="35"/>
      <c r="E555" s="51"/>
      <c r="F555" s="42"/>
    </row>
    <row r="556" spans="1:6" s="4" customFormat="1" x14ac:dyDescent="0.25">
      <c r="A556" s="33"/>
      <c r="B556" s="34"/>
      <c r="C556" s="35"/>
      <c r="E556" s="51"/>
      <c r="F556" s="42"/>
    </row>
    <row r="557" spans="1:6" s="4" customFormat="1" x14ac:dyDescent="0.25">
      <c r="A557" s="33"/>
      <c r="B557" s="34"/>
      <c r="C557" s="35"/>
      <c r="E557" s="51"/>
      <c r="F557" s="42"/>
    </row>
    <row r="558" spans="1:6" s="4" customFormat="1" x14ac:dyDescent="0.25">
      <c r="A558" s="33"/>
      <c r="B558" s="34"/>
      <c r="C558" s="35"/>
      <c r="E558" s="51"/>
      <c r="F558" s="42"/>
    </row>
    <row r="559" spans="1:6" s="4" customFormat="1" x14ac:dyDescent="0.25">
      <c r="A559" s="33"/>
      <c r="B559" s="34"/>
      <c r="C559" s="35"/>
      <c r="E559" s="51"/>
      <c r="F559" s="42"/>
    </row>
    <row r="560" spans="1:6" s="4" customFormat="1" x14ac:dyDescent="0.25">
      <c r="A560" s="33"/>
      <c r="B560" s="34"/>
      <c r="C560" s="35"/>
      <c r="E560" s="51"/>
      <c r="F560" s="42"/>
    </row>
    <row r="561" spans="1:6" s="4" customFormat="1" x14ac:dyDescent="0.25">
      <c r="A561" s="33"/>
      <c r="B561" s="34"/>
      <c r="C561" s="35"/>
      <c r="E561" s="51"/>
      <c r="F561" s="42"/>
    </row>
    <row r="562" spans="1:6" s="4" customFormat="1" x14ac:dyDescent="0.25">
      <c r="A562" s="33"/>
      <c r="B562" s="34"/>
      <c r="C562" s="35"/>
      <c r="E562" s="51"/>
      <c r="F562" s="42"/>
    </row>
    <row r="563" spans="1:6" s="4" customFormat="1" x14ac:dyDescent="0.25">
      <c r="A563" s="33"/>
      <c r="B563" s="34"/>
      <c r="C563" s="35"/>
      <c r="E563" s="51"/>
      <c r="F563" s="42"/>
    </row>
    <row r="564" spans="1:6" s="4" customFormat="1" x14ac:dyDescent="0.25">
      <c r="A564" s="33"/>
      <c r="B564" s="34"/>
      <c r="C564" s="35"/>
      <c r="E564" s="51"/>
      <c r="F564" s="42"/>
    </row>
    <row r="565" spans="1:6" s="4" customFormat="1" x14ac:dyDescent="0.25">
      <c r="A565" s="33"/>
      <c r="B565" s="34"/>
      <c r="C565" s="35"/>
      <c r="E565" s="51"/>
      <c r="F565" s="42"/>
    </row>
    <row r="566" spans="1:6" s="4" customFormat="1" x14ac:dyDescent="0.25">
      <c r="A566" s="33"/>
      <c r="B566" s="34"/>
      <c r="C566" s="35"/>
      <c r="E566" s="51"/>
      <c r="F566" s="42"/>
    </row>
    <row r="567" spans="1:6" s="4" customFormat="1" x14ac:dyDescent="0.25">
      <c r="A567" s="33"/>
      <c r="B567" s="34"/>
      <c r="C567" s="35"/>
      <c r="E567" s="51"/>
      <c r="F567" s="42"/>
    </row>
    <row r="568" spans="1:6" s="4" customFormat="1" x14ac:dyDescent="0.25">
      <c r="A568" s="33"/>
      <c r="B568" s="34"/>
      <c r="C568" s="35"/>
      <c r="E568" s="51"/>
      <c r="F568" s="42"/>
    </row>
    <row r="569" spans="1:6" s="4" customFormat="1" x14ac:dyDescent="0.25">
      <c r="A569" s="33"/>
      <c r="B569" s="34"/>
      <c r="C569" s="35"/>
      <c r="E569" s="51"/>
      <c r="F569" s="42"/>
    </row>
    <row r="570" spans="1:6" s="4" customFormat="1" x14ac:dyDescent="0.25">
      <c r="A570" s="33"/>
      <c r="B570" s="34"/>
      <c r="C570" s="35"/>
      <c r="E570" s="51"/>
      <c r="F570" s="42"/>
    </row>
    <row r="571" spans="1:6" s="4" customFormat="1" x14ac:dyDescent="0.25">
      <c r="A571" s="33"/>
      <c r="B571" s="34"/>
      <c r="C571" s="35"/>
      <c r="E571" s="51"/>
      <c r="F571" s="42"/>
    </row>
    <row r="572" spans="1:6" s="4" customFormat="1" x14ac:dyDescent="0.25">
      <c r="A572" s="33"/>
      <c r="B572" s="34"/>
      <c r="C572" s="35"/>
      <c r="E572" s="51"/>
      <c r="F572" s="42"/>
    </row>
    <row r="573" spans="1:6" s="4" customFormat="1" x14ac:dyDescent="0.25">
      <c r="A573" s="33"/>
      <c r="B573" s="34"/>
      <c r="C573" s="35"/>
      <c r="E573" s="51"/>
      <c r="F573" s="42"/>
    </row>
    <row r="574" spans="1:6" s="4" customFormat="1" x14ac:dyDescent="0.25">
      <c r="A574" s="33"/>
      <c r="B574" s="34"/>
      <c r="C574" s="35"/>
      <c r="E574" s="51"/>
      <c r="F574" s="42"/>
    </row>
    <row r="575" spans="1:6" s="4" customFormat="1" x14ac:dyDescent="0.25">
      <c r="A575" s="33"/>
      <c r="B575" s="34"/>
      <c r="C575" s="35"/>
      <c r="E575" s="51"/>
      <c r="F575" s="42"/>
    </row>
    <row r="576" spans="1:6" s="4" customFormat="1" x14ac:dyDescent="0.25">
      <c r="A576" s="33"/>
      <c r="B576" s="34"/>
      <c r="C576" s="35"/>
      <c r="E576" s="51"/>
      <c r="F576" s="42"/>
    </row>
    <row r="577" spans="1:6" s="4" customFormat="1" x14ac:dyDescent="0.25">
      <c r="A577" s="33"/>
      <c r="B577" s="34"/>
      <c r="C577" s="35"/>
      <c r="E577" s="51"/>
      <c r="F577" s="42"/>
    </row>
    <row r="578" spans="1:6" s="4" customFormat="1" x14ac:dyDescent="0.25">
      <c r="A578" s="33"/>
      <c r="B578" s="34"/>
      <c r="C578" s="35"/>
      <c r="E578" s="51"/>
      <c r="F578" s="42"/>
    </row>
    <row r="579" spans="1:6" s="4" customFormat="1" x14ac:dyDescent="0.25">
      <c r="A579" s="33"/>
      <c r="B579" s="34"/>
      <c r="C579" s="35"/>
      <c r="E579" s="51"/>
      <c r="F579" s="42"/>
    </row>
    <row r="580" spans="1:6" s="4" customFormat="1" x14ac:dyDescent="0.25">
      <c r="A580" s="33"/>
      <c r="B580" s="34"/>
      <c r="C580" s="35"/>
      <c r="E580" s="51"/>
      <c r="F580" s="42"/>
    </row>
    <row r="581" spans="1:6" s="4" customFormat="1" x14ac:dyDescent="0.25">
      <c r="A581" s="33"/>
      <c r="B581" s="34"/>
      <c r="C581" s="35"/>
      <c r="E581" s="51"/>
      <c r="F581" s="42"/>
    </row>
    <row r="582" spans="1:6" s="4" customFormat="1" x14ac:dyDescent="0.25">
      <c r="A582" s="33"/>
      <c r="B582" s="34"/>
      <c r="C582" s="35"/>
      <c r="E582" s="51"/>
      <c r="F582" s="42"/>
    </row>
    <row r="583" spans="1:6" s="4" customFormat="1" x14ac:dyDescent="0.25">
      <c r="A583" s="33"/>
      <c r="B583" s="34"/>
      <c r="C583" s="35"/>
      <c r="E583" s="51"/>
      <c r="F583" s="42"/>
    </row>
    <row r="584" spans="1:6" s="4" customFormat="1" x14ac:dyDescent="0.25">
      <c r="A584" s="33"/>
      <c r="B584" s="34"/>
      <c r="C584" s="35"/>
      <c r="E584" s="51"/>
      <c r="F584" s="42"/>
    </row>
    <row r="585" spans="1:6" s="4" customFormat="1" x14ac:dyDescent="0.25">
      <c r="A585" s="33"/>
      <c r="B585" s="34"/>
      <c r="C585" s="35"/>
      <c r="E585" s="51"/>
      <c r="F585" s="42"/>
    </row>
    <row r="586" spans="1:6" s="4" customFormat="1" x14ac:dyDescent="0.25">
      <c r="A586" s="33"/>
      <c r="B586" s="34"/>
      <c r="C586" s="35"/>
      <c r="E586" s="51"/>
      <c r="F586" s="42"/>
    </row>
    <row r="587" spans="1:6" s="4" customFormat="1" x14ac:dyDescent="0.25">
      <c r="A587" s="33"/>
      <c r="B587" s="34"/>
      <c r="C587" s="35"/>
      <c r="E587" s="51"/>
      <c r="F587" s="42"/>
    </row>
    <row r="588" spans="1:6" s="4" customFormat="1" x14ac:dyDescent="0.25">
      <c r="A588" s="33"/>
      <c r="B588" s="34"/>
      <c r="C588" s="35"/>
      <c r="E588" s="51"/>
      <c r="F588" s="42"/>
    </row>
    <row r="589" spans="1:6" s="4" customFormat="1" x14ac:dyDescent="0.25">
      <c r="A589" s="33"/>
      <c r="B589" s="34"/>
      <c r="C589" s="35"/>
      <c r="E589" s="51"/>
      <c r="F589" s="42"/>
    </row>
    <row r="590" spans="1:6" s="4" customFormat="1" x14ac:dyDescent="0.25">
      <c r="A590" s="33"/>
      <c r="B590" s="34"/>
      <c r="C590" s="35"/>
      <c r="E590" s="51"/>
      <c r="F590" s="42"/>
    </row>
    <row r="591" spans="1:6" s="4" customFormat="1" x14ac:dyDescent="0.25">
      <c r="A591" s="33"/>
      <c r="B591" s="34"/>
      <c r="C591" s="35"/>
      <c r="E591" s="51"/>
      <c r="F591" s="42"/>
    </row>
    <row r="592" spans="1:6" s="4" customFormat="1" x14ac:dyDescent="0.25">
      <c r="A592" s="33"/>
      <c r="B592" s="34"/>
      <c r="C592" s="35"/>
      <c r="E592" s="51"/>
      <c r="F592" s="42"/>
    </row>
    <row r="593" spans="1:6" s="4" customFormat="1" x14ac:dyDescent="0.25">
      <c r="A593" s="33"/>
      <c r="B593" s="34"/>
      <c r="C593" s="35"/>
      <c r="E593" s="51"/>
      <c r="F593" s="42"/>
    </row>
    <row r="594" spans="1:6" s="4" customFormat="1" x14ac:dyDescent="0.25">
      <c r="A594" s="33"/>
      <c r="B594" s="34"/>
      <c r="C594" s="35"/>
      <c r="E594" s="51"/>
      <c r="F594" s="42"/>
    </row>
    <row r="595" spans="1:6" s="4" customFormat="1" x14ac:dyDescent="0.25">
      <c r="A595" s="33"/>
      <c r="B595" s="34"/>
      <c r="C595" s="35"/>
      <c r="E595" s="51"/>
      <c r="F595" s="42"/>
    </row>
    <row r="596" spans="1:6" s="4" customFormat="1" x14ac:dyDescent="0.25">
      <c r="A596" s="33"/>
      <c r="B596" s="34"/>
      <c r="C596" s="35"/>
      <c r="E596" s="51"/>
      <c r="F596" s="42"/>
    </row>
    <row r="597" spans="1:6" s="4" customFormat="1" x14ac:dyDescent="0.25">
      <c r="A597" s="33"/>
      <c r="B597" s="34"/>
      <c r="C597" s="35"/>
      <c r="E597" s="51"/>
      <c r="F597" s="42"/>
    </row>
    <row r="598" spans="1:6" s="4" customFormat="1" x14ac:dyDescent="0.25">
      <c r="A598" s="33"/>
      <c r="B598" s="34"/>
      <c r="C598" s="35"/>
      <c r="E598" s="51"/>
      <c r="F598" s="42"/>
    </row>
    <row r="599" spans="1:6" s="4" customFormat="1" x14ac:dyDescent="0.25">
      <c r="A599" s="33"/>
      <c r="B599" s="34"/>
      <c r="C599" s="35"/>
      <c r="E599" s="51"/>
      <c r="F599" s="42"/>
    </row>
    <row r="600" spans="1:6" s="4" customFormat="1" x14ac:dyDescent="0.25">
      <c r="A600" s="33"/>
      <c r="B600" s="34"/>
      <c r="C600" s="35"/>
      <c r="E600" s="51"/>
      <c r="F600" s="42"/>
    </row>
    <row r="601" spans="1:6" s="4" customFormat="1" x14ac:dyDescent="0.25">
      <c r="A601" s="33"/>
      <c r="B601" s="34"/>
      <c r="C601" s="35"/>
      <c r="E601" s="51"/>
      <c r="F601" s="42"/>
    </row>
    <row r="602" spans="1:6" s="4" customFormat="1" x14ac:dyDescent="0.25">
      <c r="A602" s="33"/>
      <c r="B602" s="34"/>
      <c r="C602" s="35"/>
      <c r="E602" s="51"/>
      <c r="F602" s="42"/>
    </row>
    <row r="603" spans="1:6" s="4" customFormat="1" x14ac:dyDescent="0.25">
      <c r="A603" s="33"/>
      <c r="B603" s="34"/>
      <c r="C603" s="35"/>
      <c r="E603" s="51"/>
      <c r="F603" s="42"/>
    </row>
    <row r="604" spans="1:6" s="4" customFormat="1" x14ac:dyDescent="0.25">
      <c r="A604" s="33"/>
      <c r="B604" s="34"/>
      <c r="C604" s="35"/>
      <c r="E604" s="51"/>
      <c r="F604" s="42"/>
    </row>
    <row r="605" spans="1:6" s="4" customFormat="1" x14ac:dyDescent="0.25">
      <c r="A605" s="33"/>
      <c r="B605" s="34"/>
      <c r="C605" s="35"/>
      <c r="E605" s="51"/>
      <c r="F605" s="42"/>
    </row>
    <row r="606" spans="1:6" s="4" customFormat="1" x14ac:dyDescent="0.25">
      <c r="A606" s="33"/>
      <c r="B606" s="34"/>
      <c r="C606" s="35"/>
      <c r="E606" s="51"/>
      <c r="F606" s="42"/>
    </row>
    <row r="607" spans="1:6" s="4" customFormat="1" x14ac:dyDescent="0.25">
      <c r="A607" s="33"/>
      <c r="B607" s="34"/>
      <c r="C607" s="35"/>
      <c r="E607" s="51"/>
      <c r="F607" s="42"/>
    </row>
    <row r="608" spans="1:6" s="4" customFormat="1" x14ac:dyDescent="0.25">
      <c r="A608" s="33"/>
      <c r="B608" s="34"/>
      <c r="C608" s="35"/>
      <c r="E608" s="51"/>
      <c r="F608" s="42"/>
    </row>
    <row r="609" spans="1:6" s="4" customFormat="1" x14ac:dyDescent="0.25">
      <c r="A609" s="33"/>
      <c r="B609" s="34"/>
      <c r="C609" s="35"/>
      <c r="E609" s="51"/>
      <c r="F609" s="42"/>
    </row>
    <row r="610" spans="1:6" s="4" customFormat="1" x14ac:dyDescent="0.25">
      <c r="A610" s="33"/>
      <c r="B610" s="34"/>
      <c r="C610" s="35"/>
      <c r="E610" s="51"/>
      <c r="F610" s="42"/>
    </row>
    <row r="611" spans="1:6" s="4" customFormat="1" x14ac:dyDescent="0.25">
      <c r="A611" s="33"/>
      <c r="B611" s="34"/>
      <c r="C611" s="35"/>
      <c r="E611" s="51"/>
      <c r="F611" s="42"/>
    </row>
    <row r="612" spans="1:6" s="4" customFormat="1" x14ac:dyDescent="0.25">
      <c r="A612" s="33"/>
      <c r="B612" s="34"/>
      <c r="C612" s="35"/>
      <c r="E612" s="51"/>
      <c r="F612" s="42"/>
    </row>
    <row r="613" spans="1:6" s="4" customFormat="1" x14ac:dyDescent="0.25">
      <c r="A613" s="33"/>
      <c r="B613" s="34"/>
      <c r="C613" s="35"/>
      <c r="E613" s="51"/>
      <c r="F613" s="42"/>
    </row>
    <row r="614" spans="1:6" s="4" customFormat="1" x14ac:dyDescent="0.25">
      <c r="A614" s="33"/>
      <c r="B614" s="34"/>
      <c r="C614" s="35"/>
      <c r="E614" s="51"/>
      <c r="F614" s="42"/>
    </row>
    <row r="615" spans="1:6" s="4" customFormat="1" x14ac:dyDescent="0.25">
      <c r="A615" s="33"/>
      <c r="B615" s="34"/>
      <c r="C615" s="35"/>
      <c r="E615" s="51"/>
      <c r="F615" s="42"/>
    </row>
    <row r="616" spans="1:6" s="4" customFormat="1" x14ac:dyDescent="0.25">
      <c r="A616" s="33"/>
      <c r="B616" s="34"/>
      <c r="C616" s="35"/>
      <c r="E616" s="51"/>
      <c r="F616" s="42"/>
    </row>
    <row r="617" spans="1:6" s="4" customFormat="1" x14ac:dyDescent="0.25">
      <c r="A617" s="33"/>
      <c r="B617" s="34"/>
      <c r="C617" s="35"/>
      <c r="E617" s="51"/>
      <c r="F617" s="42"/>
    </row>
    <row r="618" spans="1:6" s="4" customFormat="1" x14ac:dyDescent="0.25">
      <c r="A618" s="33"/>
      <c r="B618" s="34"/>
      <c r="C618" s="35"/>
      <c r="E618" s="51"/>
      <c r="F618" s="42"/>
    </row>
    <row r="619" spans="1:6" s="4" customFormat="1" x14ac:dyDescent="0.25">
      <c r="A619" s="33"/>
      <c r="B619" s="34"/>
      <c r="C619" s="35"/>
      <c r="E619" s="51"/>
      <c r="F619" s="42"/>
    </row>
    <row r="620" spans="1:6" s="4" customFormat="1" x14ac:dyDescent="0.25">
      <c r="A620" s="33"/>
      <c r="B620" s="34"/>
      <c r="C620" s="35"/>
      <c r="E620" s="51"/>
      <c r="F620" s="42"/>
    </row>
    <row r="621" spans="1:6" s="4" customFormat="1" x14ac:dyDescent="0.25">
      <c r="A621" s="33"/>
      <c r="B621" s="34"/>
      <c r="C621" s="35"/>
      <c r="E621" s="51"/>
      <c r="F621" s="42"/>
    </row>
    <row r="622" spans="1:6" s="4" customFormat="1" x14ac:dyDescent="0.25">
      <c r="A622" s="33"/>
      <c r="B622" s="34"/>
      <c r="C622" s="35"/>
      <c r="E622" s="51"/>
      <c r="F622" s="42"/>
    </row>
    <row r="623" spans="1:6" s="4" customFormat="1" x14ac:dyDescent="0.25">
      <c r="A623" s="33"/>
      <c r="B623" s="34"/>
      <c r="C623" s="35"/>
      <c r="E623" s="51"/>
      <c r="F623" s="42"/>
    </row>
    <row r="624" spans="1:6" s="4" customFormat="1" x14ac:dyDescent="0.25">
      <c r="A624" s="33"/>
      <c r="B624" s="34"/>
      <c r="C624" s="35"/>
      <c r="E624" s="51"/>
      <c r="F624" s="42"/>
    </row>
    <row r="625" spans="1:6" s="4" customFormat="1" x14ac:dyDescent="0.25">
      <c r="A625" s="33"/>
      <c r="B625" s="34"/>
      <c r="C625" s="35"/>
      <c r="E625" s="51"/>
      <c r="F625" s="42"/>
    </row>
    <row r="626" spans="1:6" s="4" customFormat="1" x14ac:dyDescent="0.25">
      <c r="A626" s="33"/>
      <c r="B626" s="34"/>
      <c r="C626" s="35"/>
      <c r="E626" s="51"/>
      <c r="F626" s="42"/>
    </row>
    <row r="627" spans="1:6" s="4" customFormat="1" x14ac:dyDescent="0.25">
      <c r="A627" s="33"/>
      <c r="B627" s="34"/>
      <c r="C627" s="35"/>
      <c r="E627" s="51"/>
      <c r="F627" s="42"/>
    </row>
    <row r="628" spans="1:6" s="4" customFormat="1" x14ac:dyDescent="0.25">
      <c r="A628" s="33"/>
      <c r="B628" s="34"/>
      <c r="C628" s="35"/>
      <c r="E628" s="51"/>
      <c r="F628" s="42"/>
    </row>
    <row r="629" spans="1:6" s="4" customFormat="1" x14ac:dyDescent="0.25">
      <c r="A629" s="33"/>
      <c r="B629" s="34"/>
      <c r="C629" s="35"/>
      <c r="E629" s="51"/>
      <c r="F629" s="42"/>
    </row>
    <row r="630" spans="1:6" s="4" customFormat="1" x14ac:dyDescent="0.25">
      <c r="A630" s="33"/>
      <c r="B630" s="34"/>
      <c r="C630" s="35"/>
      <c r="E630" s="51"/>
      <c r="F630" s="42"/>
    </row>
    <row r="631" spans="1:6" s="4" customFormat="1" x14ac:dyDescent="0.25">
      <c r="A631" s="33"/>
      <c r="B631" s="34"/>
      <c r="C631" s="35"/>
      <c r="E631" s="51"/>
      <c r="F631" s="42"/>
    </row>
    <row r="632" spans="1:6" s="4" customFormat="1" x14ac:dyDescent="0.25">
      <c r="A632" s="33"/>
      <c r="B632" s="34"/>
      <c r="C632" s="35"/>
      <c r="E632" s="51"/>
      <c r="F632" s="42"/>
    </row>
    <row r="633" spans="1:6" s="4" customFormat="1" x14ac:dyDescent="0.25">
      <c r="A633" s="33"/>
      <c r="B633" s="34"/>
      <c r="C633" s="35"/>
      <c r="E633" s="51"/>
      <c r="F633" s="42"/>
    </row>
    <row r="634" spans="1:6" s="4" customFormat="1" x14ac:dyDescent="0.25">
      <c r="A634" s="33"/>
      <c r="B634" s="34"/>
      <c r="C634" s="35"/>
      <c r="E634" s="51"/>
      <c r="F634" s="42"/>
    </row>
    <row r="635" spans="1:6" s="4" customFormat="1" x14ac:dyDescent="0.25">
      <c r="A635" s="33"/>
      <c r="B635" s="34"/>
      <c r="C635" s="35"/>
      <c r="E635" s="51"/>
      <c r="F635" s="42"/>
    </row>
    <row r="636" spans="1:6" s="4" customFormat="1" x14ac:dyDescent="0.25">
      <c r="A636" s="33"/>
      <c r="B636" s="34"/>
      <c r="C636" s="35"/>
      <c r="E636" s="51"/>
      <c r="F636" s="42"/>
    </row>
    <row r="637" spans="1:6" s="4" customFormat="1" x14ac:dyDescent="0.25">
      <c r="A637" s="33"/>
      <c r="B637" s="34"/>
      <c r="C637" s="35"/>
      <c r="E637" s="51"/>
      <c r="F637" s="42"/>
    </row>
    <row r="638" spans="1:6" s="4" customFormat="1" x14ac:dyDescent="0.25">
      <c r="A638" s="33"/>
      <c r="B638" s="34"/>
      <c r="C638" s="35"/>
      <c r="E638" s="51"/>
      <c r="F638" s="42"/>
    </row>
    <row r="639" spans="1:6" s="4" customFormat="1" x14ac:dyDescent="0.25">
      <c r="A639" s="33"/>
      <c r="B639" s="34"/>
      <c r="C639" s="35"/>
      <c r="E639" s="51"/>
      <c r="F639" s="42"/>
    </row>
    <row r="640" spans="1:6" s="4" customFormat="1" x14ac:dyDescent="0.25">
      <c r="A640" s="33"/>
      <c r="B640" s="34"/>
      <c r="C640" s="35"/>
      <c r="E640" s="51"/>
      <c r="F640" s="42"/>
    </row>
    <row r="641" spans="1:6" s="4" customFormat="1" x14ac:dyDescent="0.25">
      <c r="A641" s="33"/>
      <c r="B641" s="34"/>
      <c r="C641" s="35"/>
      <c r="E641" s="51"/>
      <c r="F641" s="42"/>
    </row>
    <row r="642" spans="1:6" s="4" customFormat="1" x14ac:dyDescent="0.25">
      <c r="A642" s="33"/>
      <c r="B642" s="34"/>
      <c r="C642" s="35"/>
      <c r="E642" s="51"/>
      <c r="F642" s="42"/>
    </row>
    <row r="643" spans="1:6" s="4" customFormat="1" x14ac:dyDescent="0.25">
      <c r="A643" s="33"/>
      <c r="B643" s="34"/>
      <c r="C643" s="35"/>
      <c r="E643" s="51"/>
      <c r="F643" s="42"/>
    </row>
    <row r="644" spans="1:6" s="4" customFormat="1" x14ac:dyDescent="0.25">
      <c r="A644" s="33"/>
      <c r="B644" s="34"/>
      <c r="C644" s="35"/>
      <c r="E644" s="51"/>
      <c r="F644" s="42"/>
    </row>
    <row r="645" spans="1:6" s="4" customFormat="1" x14ac:dyDescent="0.25">
      <c r="A645" s="33"/>
      <c r="B645" s="34"/>
      <c r="C645" s="35"/>
      <c r="E645" s="51"/>
      <c r="F645" s="42"/>
    </row>
    <row r="646" spans="1:6" s="4" customFormat="1" x14ac:dyDescent="0.25">
      <c r="A646" s="33"/>
      <c r="B646" s="34"/>
      <c r="C646" s="35"/>
      <c r="E646" s="51"/>
      <c r="F646" s="42"/>
    </row>
    <row r="647" spans="1:6" s="4" customFormat="1" x14ac:dyDescent="0.25">
      <c r="A647" s="33"/>
      <c r="B647" s="34"/>
      <c r="C647" s="35"/>
      <c r="E647" s="51"/>
      <c r="F647" s="42"/>
    </row>
    <row r="648" spans="1:6" s="4" customFormat="1" x14ac:dyDescent="0.25">
      <c r="A648" s="33"/>
      <c r="B648" s="34"/>
      <c r="C648" s="35"/>
      <c r="E648" s="51"/>
      <c r="F648" s="42"/>
    </row>
    <row r="649" spans="1:6" s="4" customFormat="1" x14ac:dyDescent="0.25">
      <c r="A649" s="33"/>
      <c r="B649" s="34"/>
      <c r="C649" s="35"/>
      <c r="E649" s="51"/>
      <c r="F649" s="42"/>
    </row>
    <row r="650" spans="1:6" s="4" customFormat="1" x14ac:dyDescent="0.25">
      <c r="A650" s="33"/>
      <c r="B650" s="34"/>
      <c r="C650" s="35"/>
      <c r="E650" s="51"/>
      <c r="F650" s="42"/>
    </row>
    <row r="651" spans="1:6" s="4" customFormat="1" x14ac:dyDescent="0.25">
      <c r="A651" s="33"/>
      <c r="B651" s="34"/>
      <c r="C651" s="35"/>
      <c r="E651" s="51"/>
      <c r="F651" s="42"/>
    </row>
    <row r="652" spans="1:6" s="4" customFormat="1" x14ac:dyDescent="0.25">
      <c r="A652" s="33"/>
      <c r="B652" s="34"/>
      <c r="C652" s="35"/>
      <c r="E652" s="51"/>
      <c r="F652" s="42"/>
    </row>
    <row r="653" spans="1:6" s="4" customFormat="1" x14ac:dyDescent="0.25">
      <c r="A653" s="33"/>
      <c r="B653" s="34"/>
      <c r="C653" s="35"/>
      <c r="E653" s="51"/>
      <c r="F653" s="42"/>
    </row>
    <row r="654" spans="1:6" s="4" customFormat="1" x14ac:dyDescent="0.25">
      <c r="A654" s="33"/>
      <c r="B654" s="34"/>
      <c r="C654" s="35"/>
      <c r="E654" s="51"/>
      <c r="F654" s="42"/>
    </row>
    <row r="655" spans="1:6" s="4" customFormat="1" x14ac:dyDescent="0.25">
      <c r="A655" s="33"/>
      <c r="B655" s="34"/>
      <c r="C655" s="35"/>
      <c r="E655" s="51"/>
      <c r="F655" s="42"/>
    </row>
    <row r="656" spans="1:6" s="4" customFormat="1" x14ac:dyDescent="0.25">
      <c r="A656" s="33"/>
      <c r="B656" s="34"/>
      <c r="C656" s="35"/>
      <c r="E656" s="51"/>
      <c r="F656" s="42"/>
    </row>
    <row r="657" spans="1:6" s="4" customFormat="1" x14ac:dyDescent="0.25">
      <c r="A657" s="33"/>
      <c r="B657" s="34"/>
      <c r="C657" s="35"/>
      <c r="E657" s="51"/>
      <c r="F657" s="42"/>
    </row>
    <row r="658" spans="1:6" s="4" customFormat="1" x14ac:dyDescent="0.25">
      <c r="A658" s="33"/>
      <c r="B658" s="34"/>
      <c r="C658" s="35"/>
      <c r="E658" s="51"/>
      <c r="F658" s="42"/>
    </row>
    <row r="659" spans="1:6" s="4" customFormat="1" x14ac:dyDescent="0.25">
      <c r="A659" s="33"/>
      <c r="B659" s="34"/>
      <c r="C659" s="35"/>
      <c r="E659" s="51"/>
      <c r="F659" s="42"/>
    </row>
    <row r="660" spans="1:6" s="4" customFormat="1" x14ac:dyDescent="0.25">
      <c r="A660" s="33"/>
      <c r="B660" s="34"/>
      <c r="C660" s="35"/>
      <c r="E660" s="51"/>
      <c r="F660" s="42"/>
    </row>
    <row r="661" spans="1:6" s="4" customFormat="1" x14ac:dyDescent="0.25">
      <c r="A661" s="33"/>
      <c r="B661" s="34"/>
      <c r="C661" s="35"/>
      <c r="E661" s="51"/>
      <c r="F661" s="42"/>
    </row>
    <row r="662" spans="1:6" s="4" customFormat="1" x14ac:dyDescent="0.25">
      <c r="A662" s="33"/>
      <c r="B662" s="34"/>
      <c r="C662" s="35"/>
      <c r="E662" s="51"/>
      <c r="F662" s="42"/>
    </row>
    <row r="663" spans="1:6" s="4" customFormat="1" x14ac:dyDescent="0.25">
      <c r="A663" s="33"/>
      <c r="B663" s="34"/>
      <c r="C663" s="35"/>
      <c r="E663" s="51"/>
      <c r="F663" s="42"/>
    </row>
    <row r="664" spans="1:6" s="4" customFormat="1" x14ac:dyDescent="0.25">
      <c r="A664" s="33"/>
      <c r="B664" s="34"/>
      <c r="C664" s="35"/>
      <c r="E664" s="51"/>
      <c r="F664" s="42"/>
    </row>
    <row r="665" spans="1:6" s="4" customFormat="1" x14ac:dyDescent="0.25">
      <c r="A665" s="33"/>
      <c r="B665" s="34"/>
      <c r="C665" s="35"/>
      <c r="E665" s="51"/>
      <c r="F665" s="42"/>
    </row>
    <row r="666" spans="1:6" s="4" customFormat="1" x14ac:dyDescent="0.25">
      <c r="A666" s="33"/>
      <c r="B666" s="34"/>
      <c r="C666" s="35"/>
      <c r="E666" s="51"/>
      <c r="F666" s="42"/>
    </row>
    <row r="667" spans="1:6" s="4" customFormat="1" x14ac:dyDescent="0.25">
      <c r="A667" s="33"/>
      <c r="B667" s="34"/>
      <c r="C667" s="35"/>
      <c r="E667" s="51"/>
      <c r="F667" s="42"/>
    </row>
    <row r="668" spans="1:6" s="4" customFormat="1" x14ac:dyDescent="0.25">
      <c r="A668" s="33"/>
      <c r="B668" s="34"/>
      <c r="C668" s="35"/>
      <c r="E668" s="51"/>
      <c r="F668" s="42"/>
    </row>
    <row r="669" spans="1:6" s="4" customFormat="1" x14ac:dyDescent="0.25">
      <c r="A669" s="33"/>
      <c r="B669" s="34"/>
      <c r="C669" s="35"/>
      <c r="E669" s="51"/>
      <c r="F669" s="42"/>
    </row>
    <row r="670" spans="1:6" s="4" customFormat="1" x14ac:dyDescent="0.25">
      <c r="A670" s="33"/>
      <c r="B670" s="34"/>
      <c r="C670" s="35"/>
      <c r="E670" s="51"/>
      <c r="F670" s="42"/>
    </row>
    <row r="671" spans="1:6" s="4" customFormat="1" x14ac:dyDescent="0.25">
      <c r="A671" s="33"/>
      <c r="B671" s="34"/>
      <c r="C671" s="35"/>
      <c r="E671" s="51"/>
      <c r="F671" s="42"/>
    </row>
    <row r="672" spans="1:6" s="4" customFormat="1" x14ac:dyDescent="0.25">
      <c r="A672" s="33"/>
      <c r="B672" s="34"/>
      <c r="C672" s="35"/>
      <c r="E672" s="51"/>
      <c r="F672" s="42"/>
    </row>
    <row r="673" spans="1:6" s="4" customFormat="1" x14ac:dyDescent="0.25">
      <c r="A673" s="33"/>
      <c r="B673" s="34"/>
      <c r="C673" s="35"/>
      <c r="E673" s="51"/>
      <c r="F673" s="42"/>
    </row>
    <row r="674" spans="1:6" s="4" customFormat="1" x14ac:dyDescent="0.25">
      <c r="A674" s="33"/>
      <c r="B674" s="34"/>
      <c r="C674" s="35"/>
      <c r="E674" s="51"/>
      <c r="F674" s="42"/>
    </row>
    <row r="675" spans="1:6" s="4" customFormat="1" x14ac:dyDescent="0.25">
      <c r="A675" s="33"/>
      <c r="B675" s="34"/>
      <c r="C675" s="35"/>
      <c r="E675" s="51"/>
      <c r="F675" s="42"/>
    </row>
    <row r="676" spans="1:6" s="4" customFormat="1" x14ac:dyDescent="0.25">
      <c r="A676" s="33"/>
      <c r="B676" s="34"/>
      <c r="C676" s="35"/>
      <c r="E676" s="51"/>
      <c r="F676" s="42"/>
    </row>
    <row r="677" spans="1:6" s="4" customFormat="1" x14ac:dyDescent="0.25">
      <c r="A677" s="33"/>
      <c r="B677" s="34"/>
      <c r="C677" s="35"/>
      <c r="E677" s="51"/>
      <c r="F677" s="42"/>
    </row>
    <row r="678" spans="1:6" s="4" customFormat="1" x14ac:dyDescent="0.25">
      <c r="A678" s="33"/>
      <c r="B678" s="34"/>
      <c r="C678" s="35"/>
      <c r="E678" s="51"/>
      <c r="F678" s="42"/>
    </row>
    <row r="679" spans="1:6" s="4" customFormat="1" x14ac:dyDescent="0.25">
      <c r="A679" s="33"/>
      <c r="B679" s="34"/>
      <c r="C679" s="35"/>
      <c r="E679" s="51"/>
      <c r="F679" s="42"/>
    </row>
    <row r="680" spans="1:6" s="4" customFormat="1" x14ac:dyDescent="0.25">
      <c r="A680" s="33"/>
      <c r="B680" s="34"/>
      <c r="C680" s="35"/>
      <c r="E680" s="51"/>
      <c r="F680" s="42"/>
    </row>
    <row r="681" spans="1:6" s="4" customFormat="1" x14ac:dyDescent="0.25">
      <c r="A681" s="33"/>
      <c r="B681" s="34"/>
      <c r="C681" s="35"/>
      <c r="E681" s="51"/>
      <c r="F681" s="42"/>
    </row>
    <row r="682" spans="1:6" s="4" customFormat="1" x14ac:dyDescent="0.25">
      <c r="A682" s="33"/>
      <c r="B682" s="34"/>
      <c r="C682" s="35"/>
      <c r="E682" s="51"/>
      <c r="F682" s="42"/>
    </row>
    <row r="683" spans="1:6" s="4" customFormat="1" x14ac:dyDescent="0.25">
      <c r="A683" s="33"/>
      <c r="B683" s="34"/>
      <c r="C683" s="35"/>
      <c r="E683" s="51"/>
      <c r="F683" s="42"/>
    </row>
    <row r="684" spans="1:6" s="4" customFormat="1" x14ac:dyDescent="0.25">
      <c r="A684" s="33"/>
      <c r="B684" s="34"/>
      <c r="C684" s="35"/>
      <c r="E684" s="51"/>
      <c r="F684" s="42"/>
    </row>
    <row r="685" spans="1:6" s="4" customFormat="1" x14ac:dyDescent="0.25">
      <c r="A685" s="33"/>
      <c r="B685" s="34"/>
      <c r="C685" s="35"/>
      <c r="E685" s="51"/>
      <c r="F685" s="42"/>
    </row>
    <row r="686" spans="1:6" s="4" customFormat="1" x14ac:dyDescent="0.25">
      <c r="A686" s="33"/>
      <c r="B686" s="34"/>
      <c r="C686" s="35"/>
      <c r="E686" s="51"/>
      <c r="F686" s="42"/>
    </row>
    <row r="687" spans="1:6" s="4" customFormat="1" x14ac:dyDescent="0.25">
      <c r="A687" s="33"/>
      <c r="B687" s="34"/>
      <c r="C687" s="35"/>
      <c r="E687" s="51"/>
      <c r="F687" s="42"/>
    </row>
    <row r="688" spans="1:6" s="4" customFormat="1" x14ac:dyDescent="0.25">
      <c r="A688" s="33"/>
      <c r="B688" s="34"/>
      <c r="C688" s="35"/>
      <c r="E688" s="51"/>
      <c r="F688" s="42"/>
    </row>
    <row r="689" spans="1:6" s="4" customFormat="1" x14ac:dyDescent="0.25">
      <c r="A689" s="33"/>
      <c r="B689" s="34"/>
      <c r="C689" s="35"/>
      <c r="E689" s="51"/>
      <c r="F689" s="42"/>
    </row>
    <row r="690" spans="1:6" s="4" customFormat="1" x14ac:dyDescent="0.25">
      <c r="A690" s="33"/>
      <c r="B690" s="34"/>
      <c r="C690" s="35"/>
      <c r="E690" s="51"/>
      <c r="F690" s="42"/>
    </row>
    <row r="691" spans="1:6" s="4" customFormat="1" x14ac:dyDescent="0.25">
      <c r="A691" s="33"/>
      <c r="B691" s="34"/>
      <c r="C691" s="35"/>
      <c r="E691" s="51"/>
      <c r="F691" s="42"/>
    </row>
    <row r="692" spans="1:6" s="4" customFormat="1" x14ac:dyDescent="0.25">
      <c r="A692" s="33"/>
      <c r="B692" s="34"/>
      <c r="C692" s="35"/>
      <c r="E692" s="51"/>
      <c r="F692" s="42"/>
    </row>
    <row r="693" spans="1:6" s="4" customFormat="1" x14ac:dyDescent="0.25">
      <c r="A693" s="33"/>
      <c r="B693" s="34"/>
      <c r="C693" s="35"/>
      <c r="E693" s="51"/>
      <c r="F693" s="42"/>
    </row>
    <row r="694" spans="1:6" s="4" customFormat="1" x14ac:dyDescent="0.25">
      <c r="A694" s="33"/>
      <c r="B694" s="34"/>
      <c r="C694" s="35"/>
      <c r="E694" s="51"/>
      <c r="F694" s="42"/>
    </row>
    <row r="695" spans="1:6" s="4" customFormat="1" x14ac:dyDescent="0.25">
      <c r="A695" s="33"/>
      <c r="B695" s="34"/>
      <c r="C695" s="35"/>
      <c r="E695" s="51"/>
      <c r="F695" s="42"/>
    </row>
    <row r="696" spans="1:6" s="4" customFormat="1" x14ac:dyDescent="0.25">
      <c r="A696" s="33"/>
      <c r="B696" s="34"/>
      <c r="C696" s="35"/>
      <c r="E696" s="51"/>
      <c r="F696" s="42"/>
    </row>
  </sheetData>
  <mergeCells count="22">
    <mergeCell ref="A224:D224"/>
    <mergeCell ref="A261:D261"/>
    <mergeCell ref="A284:D284"/>
    <mergeCell ref="A296:C296"/>
    <mergeCell ref="A162:D162"/>
    <mergeCell ref="A166:D166"/>
    <mergeCell ref="A169:C169"/>
    <mergeCell ref="A172:B172"/>
    <mergeCell ref="A173:D173"/>
    <mergeCell ref="A192:D192"/>
    <mergeCell ref="A157:D157"/>
    <mergeCell ref="A7:F7"/>
    <mergeCell ref="A12:B12"/>
    <mergeCell ref="A13:D13"/>
    <mergeCell ref="A27:D27"/>
    <mergeCell ref="A41:D41"/>
    <mergeCell ref="A67:D67"/>
    <mergeCell ref="A84:C84"/>
    <mergeCell ref="A85:B85"/>
    <mergeCell ref="A87:B87"/>
    <mergeCell ref="A88:D88"/>
    <mergeCell ref="A138:D138"/>
  </mergeCells>
  <pageMargins left="0.11811023622047245" right="0" top="0.15748031496062992" bottom="0" header="0.31496062992125984" footer="0.31496062992125984"/>
  <pageSetup scale="62" fitToHeight="0" orientation="landscape" horizontalDpi="4294967295" verticalDpi="4294967295" r:id="rId1"/>
  <rowBreaks count="4" manualBreakCount="4">
    <brk id="33" max="7" man="1"/>
    <brk id="84" max="7" man="1"/>
    <brk id="167" max="7" man="1"/>
    <brk id="257" max="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9BCD9-00FA-4DFC-BC3E-6633C9BDF95C}">
  <sheetPr>
    <outlinePr summaryBelow="0" summaryRight="0"/>
    <pageSetUpPr fitToPage="1"/>
  </sheetPr>
  <dimension ref="A6:F696"/>
  <sheetViews>
    <sheetView showGridLines="0" zoomScale="70" zoomScaleNormal="70" zoomScaleSheetLayoutView="80" workbookViewId="0">
      <selection activeCell="C96" sqref="C96"/>
    </sheetView>
  </sheetViews>
  <sheetFormatPr baseColWidth="10" defaultColWidth="26.7109375" defaultRowHeight="16.5" x14ac:dyDescent="0.25"/>
  <cols>
    <col min="1" max="1" width="13.85546875" style="1" bestFit="1" customWidth="1"/>
    <col min="2" max="2" width="167.42578125" style="2" customWidth="1"/>
    <col min="3" max="3" width="21.42578125" style="3" bestFit="1" customWidth="1"/>
    <col min="4" max="4" width="25.42578125" style="4" bestFit="1" customWidth="1"/>
    <col min="5" max="5" width="17.85546875" style="51" bestFit="1" customWidth="1"/>
    <col min="6" max="6" width="61.42578125" style="42" customWidth="1"/>
    <col min="7" max="16384" width="26.7109375" style="1"/>
  </cols>
  <sheetData>
    <row r="6" spans="1:6" ht="17.25" thickBot="1" x14ac:dyDescent="0.3"/>
    <row r="7" spans="1:6" ht="23.25" thickBot="1" x14ac:dyDescent="0.3">
      <c r="A7" s="144" t="s">
        <v>0</v>
      </c>
      <c r="B7" s="145"/>
      <c r="C7" s="145"/>
      <c r="D7" s="145"/>
      <c r="E7" s="145"/>
      <c r="F7" s="146"/>
    </row>
    <row r="8" spans="1:6" x14ac:dyDescent="0.25">
      <c r="A8" s="38"/>
      <c r="B8" s="36"/>
      <c r="C8" s="36"/>
      <c r="D8" s="36"/>
      <c r="E8" s="52"/>
      <c r="F8" s="43"/>
    </row>
    <row r="9" spans="1:6" x14ac:dyDescent="0.25">
      <c r="A9" s="40" t="s">
        <v>286</v>
      </c>
      <c r="B9" s="39" t="s">
        <v>323</v>
      </c>
      <c r="C9" s="39"/>
      <c r="D9" s="39"/>
      <c r="E9" s="53"/>
      <c r="F9" s="44"/>
    </row>
    <row r="10" spans="1:6" x14ac:dyDescent="0.25">
      <c r="A10" s="40" t="s">
        <v>285</v>
      </c>
      <c r="B10" s="39"/>
      <c r="C10" s="1"/>
      <c r="D10" s="1"/>
      <c r="E10" s="54"/>
      <c r="F10" s="37"/>
    </row>
    <row r="11" spans="1:6" s="7" customFormat="1" ht="14.25" x14ac:dyDescent="0.25">
      <c r="A11" s="5"/>
      <c r="B11" s="5"/>
      <c r="C11" s="5"/>
      <c r="D11" s="6"/>
      <c r="E11" s="55"/>
      <c r="F11" s="6"/>
    </row>
    <row r="12" spans="1:6" s="9" customFormat="1" ht="28.5" x14ac:dyDescent="0.25">
      <c r="A12" s="138" t="s">
        <v>1</v>
      </c>
      <c r="B12" s="139"/>
      <c r="C12" s="8" t="s">
        <v>2</v>
      </c>
      <c r="D12" s="8" t="s">
        <v>284</v>
      </c>
      <c r="E12" s="56" t="s">
        <v>293</v>
      </c>
      <c r="F12" s="8" t="s">
        <v>287</v>
      </c>
    </row>
    <row r="13" spans="1:6" s="9" customFormat="1" x14ac:dyDescent="0.25">
      <c r="A13" s="147" t="s">
        <v>3</v>
      </c>
      <c r="B13" s="148"/>
      <c r="C13" s="148"/>
      <c r="D13" s="149"/>
      <c r="E13" s="57">
        <f>SUM(D14:D26)</f>
        <v>17310277</v>
      </c>
      <c r="F13" s="49"/>
    </row>
    <row r="14" spans="1:6" s="9" customFormat="1" x14ac:dyDescent="0.25">
      <c r="A14" s="10">
        <v>1</v>
      </c>
      <c r="B14" s="11" t="s">
        <v>4</v>
      </c>
      <c r="C14" s="12">
        <v>1657345.4545454544</v>
      </c>
      <c r="D14" s="13">
        <v>911540</v>
      </c>
      <c r="E14" s="58">
        <f>+C14-D14</f>
        <v>745805.45454545435</v>
      </c>
      <c r="F14" s="45"/>
    </row>
    <row r="15" spans="1:6" s="9" customFormat="1" x14ac:dyDescent="0.25">
      <c r="A15" s="14">
        <v>2</v>
      </c>
      <c r="B15" s="15" t="s">
        <v>5</v>
      </c>
      <c r="C15" s="12">
        <v>2819578.7878787876</v>
      </c>
      <c r="D15" s="13">
        <v>1550768</v>
      </c>
      <c r="E15" s="58">
        <f t="shared" ref="E15:E40" si="0">+C15-D15</f>
        <v>1268810.7878787876</v>
      </c>
      <c r="F15" s="45"/>
    </row>
    <row r="16" spans="1:6" s="9" customFormat="1" ht="33" x14ac:dyDescent="0.25">
      <c r="A16" s="10">
        <v>3</v>
      </c>
      <c r="B16" s="11" t="s">
        <v>6</v>
      </c>
      <c r="C16" s="12">
        <v>5458133.333333333</v>
      </c>
      <c r="D16" s="13">
        <v>2001973</v>
      </c>
      <c r="E16" s="58">
        <f t="shared" si="0"/>
        <v>3456160.333333333</v>
      </c>
      <c r="F16" s="45"/>
    </row>
    <row r="17" spans="1:6" s="9" customFormat="1" ht="33" x14ac:dyDescent="0.25">
      <c r="A17" s="10">
        <v>4</v>
      </c>
      <c r="B17" s="11" t="s">
        <v>7</v>
      </c>
      <c r="C17" s="12">
        <v>9066213.333333334</v>
      </c>
      <c r="D17" s="13">
        <v>4186417</v>
      </c>
      <c r="E17" s="58">
        <f t="shared" si="0"/>
        <v>4879796.333333334</v>
      </c>
      <c r="F17" s="45"/>
    </row>
    <row r="18" spans="1:6" s="9" customFormat="1" x14ac:dyDescent="0.25">
      <c r="A18" s="14">
        <v>5</v>
      </c>
      <c r="B18" s="15" t="s">
        <v>8</v>
      </c>
      <c r="C18" s="12">
        <v>4210075.7575757578</v>
      </c>
      <c r="D18" s="13">
        <v>2426045</v>
      </c>
      <c r="E18" s="58">
        <f t="shared" si="0"/>
        <v>1784030.7575757578</v>
      </c>
      <c r="F18" s="45"/>
    </row>
    <row r="19" spans="1:6" s="9" customFormat="1" ht="33" x14ac:dyDescent="0.25">
      <c r="A19" s="10">
        <v>6</v>
      </c>
      <c r="B19" s="15" t="s">
        <v>9</v>
      </c>
      <c r="C19" s="12">
        <v>6982775.7575757578</v>
      </c>
      <c r="D19" s="13">
        <v>4189665</v>
      </c>
      <c r="E19" s="58">
        <f t="shared" si="0"/>
        <v>2793110.7575757578</v>
      </c>
      <c r="F19" s="45"/>
    </row>
    <row r="20" spans="1:6" s="9" customFormat="1" x14ac:dyDescent="0.25">
      <c r="A20" s="10">
        <v>7</v>
      </c>
      <c r="B20" s="11" t="s">
        <v>10</v>
      </c>
      <c r="C20" s="12">
        <v>328151.51515151508</v>
      </c>
      <c r="D20" s="13">
        <v>262521</v>
      </c>
      <c r="E20" s="58">
        <f t="shared" si="0"/>
        <v>65630.515151515079</v>
      </c>
      <c r="F20" s="45"/>
    </row>
    <row r="21" spans="1:6" s="9" customFormat="1" x14ac:dyDescent="0.25">
      <c r="A21" s="14">
        <v>8</v>
      </c>
      <c r="B21" s="11" t="s">
        <v>11</v>
      </c>
      <c r="C21" s="12">
        <v>226100</v>
      </c>
      <c r="D21" s="13">
        <v>180880</v>
      </c>
      <c r="E21" s="58">
        <f t="shared" si="0"/>
        <v>45220</v>
      </c>
      <c r="F21" s="45"/>
    </row>
    <row r="22" spans="1:6" s="9" customFormat="1" x14ac:dyDescent="0.25">
      <c r="A22" s="10">
        <v>9</v>
      </c>
      <c r="B22" s="11" t="s">
        <v>12</v>
      </c>
      <c r="C22" s="12">
        <v>210233.33333333334</v>
      </c>
      <c r="D22" s="13">
        <v>168186</v>
      </c>
      <c r="E22" s="58">
        <f t="shared" si="0"/>
        <v>42047.333333333343</v>
      </c>
      <c r="F22" s="45"/>
    </row>
    <row r="23" spans="1:6" s="9" customFormat="1" x14ac:dyDescent="0.25">
      <c r="A23" s="10">
        <v>10</v>
      </c>
      <c r="B23" s="11" t="s">
        <v>13</v>
      </c>
      <c r="C23" s="12">
        <v>209692.42424242423</v>
      </c>
      <c r="D23" s="13">
        <v>167753</v>
      </c>
      <c r="E23" s="58">
        <f t="shared" si="0"/>
        <v>41939.424242424226</v>
      </c>
      <c r="F23" s="45"/>
    </row>
    <row r="24" spans="1:6" s="9" customFormat="1" x14ac:dyDescent="0.25">
      <c r="A24" s="14">
        <v>11</v>
      </c>
      <c r="B24" s="11" t="s">
        <v>14</v>
      </c>
      <c r="C24" s="12">
        <v>265766.66666666669</v>
      </c>
      <c r="D24" s="13">
        <v>212613</v>
      </c>
      <c r="E24" s="58">
        <f t="shared" si="0"/>
        <v>53153.666666666686</v>
      </c>
      <c r="F24" s="45"/>
    </row>
    <row r="25" spans="1:6" s="9" customFormat="1" x14ac:dyDescent="0.25">
      <c r="A25" s="10">
        <v>12</v>
      </c>
      <c r="B25" s="11" t="s">
        <v>15</v>
      </c>
      <c r="C25" s="12">
        <v>781793.93939393945</v>
      </c>
      <c r="D25" s="13">
        <v>469076</v>
      </c>
      <c r="E25" s="58">
        <f t="shared" si="0"/>
        <v>312717.93939393945</v>
      </c>
      <c r="F25" s="45"/>
    </row>
    <row r="26" spans="1:6" s="9" customFormat="1" x14ac:dyDescent="0.25">
      <c r="A26" s="10">
        <v>13</v>
      </c>
      <c r="B26" s="11" t="s">
        <v>16</v>
      </c>
      <c r="C26" s="12">
        <v>971400.60606060608</v>
      </c>
      <c r="D26" s="13">
        <v>582840</v>
      </c>
      <c r="E26" s="58">
        <f t="shared" si="0"/>
        <v>388560.60606060608</v>
      </c>
      <c r="F26" s="45"/>
    </row>
    <row r="27" spans="1:6" s="9" customFormat="1" x14ac:dyDescent="0.25">
      <c r="A27" s="147" t="s">
        <v>17</v>
      </c>
      <c r="B27" s="148"/>
      <c r="C27" s="148"/>
      <c r="D27" s="149"/>
      <c r="E27" s="59">
        <f>SUM(D28:D40)</f>
        <v>4028383</v>
      </c>
      <c r="F27" s="49"/>
    </row>
    <row r="28" spans="1:6" s="9" customFormat="1" x14ac:dyDescent="0.25">
      <c r="A28" s="10">
        <v>14</v>
      </c>
      <c r="B28" s="11" t="s">
        <v>18</v>
      </c>
      <c r="C28" s="12">
        <v>166316.92424242423</v>
      </c>
      <c r="D28" s="13">
        <v>133053</v>
      </c>
      <c r="E28" s="58">
        <f t="shared" si="0"/>
        <v>33263.924242424226</v>
      </c>
      <c r="F28" s="45"/>
    </row>
    <row r="29" spans="1:6" s="9" customFormat="1" x14ac:dyDescent="0.25">
      <c r="A29" s="10">
        <v>15</v>
      </c>
      <c r="B29" s="11" t="s">
        <v>19</v>
      </c>
      <c r="C29" s="12">
        <v>117914.57575757576</v>
      </c>
      <c r="D29" s="13">
        <v>94331</v>
      </c>
      <c r="E29" s="58">
        <f t="shared" si="0"/>
        <v>23583.57575757576</v>
      </c>
      <c r="F29" s="45"/>
    </row>
    <row r="30" spans="1:6" s="9" customFormat="1" x14ac:dyDescent="0.25">
      <c r="A30" s="10">
        <v>16</v>
      </c>
      <c r="B30" s="11" t="s">
        <v>20</v>
      </c>
      <c r="C30" s="12">
        <v>153717.34848484848</v>
      </c>
      <c r="D30" s="13">
        <v>122973</v>
      </c>
      <c r="E30" s="58">
        <f t="shared" si="0"/>
        <v>30744.34848484848</v>
      </c>
      <c r="F30" s="45"/>
    </row>
    <row r="31" spans="1:6" s="9" customFormat="1" x14ac:dyDescent="0.25">
      <c r="A31" s="10">
        <v>17</v>
      </c>
      <c r="B31" s="11" t="s">
        <v>21</v>
      </c>
      <c r="C31" s="12">
        <v>246654.54545454544</v>
      </c>
      <c r="D31" s="13">
        <v>197323</v>
      </c>
      <c r="E31" s="58">
        <f t="shared" si="0"/>
        <v>49331.545454545441</v>
      </c>
      <c r="F31" s="45"/>
    </row>
    <row r="32" spans="1:6" s="9" customFormat="1" x14ac:dyDescent="0.25">
      <c r="A32" s="10">
        <v>18</v>
      </c>
      <c r="B32" s="15" t="s">
        <v>22</v>
      </c>
      <c r="C32" s="12">
        <v>488332.72727272724</v>
      </c>
      <c r="D32" s="13">
        <v>292999</v>
      </c>
      <c r="E32" s="58">
        <f t="shared" si="0"/>
        <v>195333.72727272724</v>
      </c>
      <c r="F32" s="45"/>
    </row>
    <row r="33" spans="1:6" s="9" customFormat="1" x14ac:dyDescent="0.25">
      <c r="A33" s="10">
        <v>19</v>
      </c>
      <c r="B33" s="15" t="s">
        <v>23</v>
      </c>
      <c r="C33" s="12">
        <v>749339.39393939392</v>
      </c>
      <c r="D33" s="13">
        <v>449603</v>
      </c>
      <c r="E33" s="58">
        <f t="shared" si="0"/>
        <v>299736.39393939392</v>
      </c>
      <c r="F33" s="45"/>
    </row>
    <row r="34" spans="1:6" s="9" customFormat="1" x14ac:dyDescent="0.25">
      <c r="A34" s="10">
        <v>20</v>
      </c>
      <c r="B34" s="11" t="s">
        <v>24</v>
      </c>
      <c r="C34" s="12">
        <v>681833.93939393933</v>
      </c>
      <c r="D34" s="13">
        <v>409100</v>
      </c>
      <c r="E34" s="58">
        <f t="shared" si="0"/>
        <v>272733.93939393933</v>
      </c>
      <c r="F34" s="45"/>
    </row>
    <row r="35" spans="1:6" s="9" customFormat="1" x14ac:dyDescent="0.25">
      <c r="A35" s="10">
        <v>21</v>
      </c>
      <c r="B35" s="11" t="s">
        <v>25</v>
      </c>
      <c r="C35" s="12">
        <v>374850</v>
      </c>
      <c r="D35" s="13">
        <v>224910</v>
      </c>
      <c r="E35" s="58">
        <f t="shared" si="0"/>
        <v>149940</v>
      </c>
      <c r="F35" s="45"/>
    </row>
    <row r="36" spans="1:6" s="9" customFormat="1" x14ac:dyDescent="0.25">
      <c r="A36" s="10">
        <v>22</v>
      </c>
      <c r="B36" s="11" t="s">
        <v>26</v>
      </c>
      <c r="C36" s="12">
        <v>733472.72727272718</v>
      </c>
      <c r="D36" s="13">
        <v>440083</v>
      </c>
      <c r="E36" s="58">
        <f t="shared" si="0"/>
        <v>293389.72727272718</v>
      </c>
      <c r="F36" s="45"/>
    </row>
    <row r="37" spans="1:6" s="9" customFormat="1" x14ac:dyDescent="0.25">
      <c r="A37" s="10">
        <v>23</v>
      </c>
      <c r="B37" s="11" t="s">
        <v>27</v>
      </c>
      <c r="C37" s="12">
        <v>763222.72727272718</v>
      </c>
      <c r="D37" s="13">
        <v>457933</v>
      </c>
      <c r="E37" s="58">
        <f t="shared" si="0"/>
        <v>305289.72727272718</v>
      </c>
      <c r="F37" s="45"/>
    </row>
    <row r="38" spans="1:6" s="9" customFormat="1" x14ac:dyDescent="0.25">
      <c r="A38" s="10">
        <v>24</v>
      </c>
      <c r="B38" s="11" t="s">
        <v>28</v>
      </c>
      <c r="C38" s="12">
        <v>374850</v>
      </c>
      <c r="D38" s="13">
        <v>224910</v>
      </c>
      <c r="E38" s="58">
        <f t="shared" si="0"/>
        <v>149940</v>
      </c>
      <c r="F38" s="45"/>
    </row>
    <row r="39" spans="1:6" s="9" customFormat="1" x14ac:dyDescent="0.25">
      <c r="A39" s="10">
        <v>25</v>
      </c>
      <c r="B39" s="11" t="s">
        <v>29</v>
      </c>
      <c r="C39" s="12">
        <v>859612.72727272718</v>
      </c>
      <c r="D39" s="13">
        <v>515767</v>
      </c>
      <c r="E39" s="58">
        <f t="shared" si="0"/>
        <v>343845.72727272718</v>
      </c>
      <c r="F39" s="45"/>
    </row>
    <row r="40" spans="1:6" s="9" customFormat="1" x14ac:dyDescent="0.25">
      <c r="A40" s="10">
        <v>26</v>
      </c>
      <c r="B40" s="11" t="s">
        <v>30</v>
      </c>
      <c r="C40" s="12">
        <v>775663.63636363635</v>
      </c>
      <c r="D40" s="13">
        <v>465398</v>
      </c>
      <c r="E40" s="58">
        <f t="shared" si="0"/>
        <v>310265.63636363635</v>
      </c>
      <c r="F40" s="45"/>
    </row>
    <row r="41" spans="1:6" s="9" customFormat="1" x14ac:dyDescent="0.25">
      <c r="A41" s="147" t="s">
        <v>31</v>
      </c>
      <c r="B41" s="148"/>
      <c r="C41" s="148"/>
      <c r="D41" s="149"/>
      <c r="E41" s="59">
        <f>SUM(D42:D66)</f>
        <v>52456473</v>
      </c>
      <c r="F41" s="49"/>
    </row>
    <row r="42" spans="1:6" s="9" customFormat="1" x14ac:dyDescent="0.25">
      <c r="A42" s="10">
        <v>27</v>
      </c>
      <c r="B42" s="11" t="s">
        <v>32</v>
      </c>
      <c r="C42" s="12">
        <v>2023000</v>
      </c>
      <c r="D42" s="13">
        <v>1213800</v>
      </c>
      <c r="E42" s="58">
        <f>+C42-D42</f>
        <v>809200</v>
      </c>
      <c r="F42" s="45"/>
    </row>
    <row r="43" spans="1:6" s="9" customFormat="1" x14ac:dyDescent="0.25">
      <c r="A43" s="10">
        <v>28</v>
      </c>
      <c r="B43" s="11" t="s">
        <v>33</v>
      </c>
      <c r="C43" s="12">
        <v>2291651.5151515151</v>
      </c>
      <c r="D43" s="13">
        <v>1374990</v>
      </c>
      <c r="E43" s="58">
        <f t="shared" ref="E43:E83" si="1">+C43-D43</f>
        <v>916661.51515151514</v>
      </c>
      <c r="F43" s="45"/>
    </row>
    <row r="44" spans="1:6" s="9" customFormat="1" x14ac:dyDescent="0.25">
      <c r="A44" s="10">
        <v>29</v>
      </c>
      <c r="B44" s="11" t="s">
        <v>34</v>
      </c>
      <c r="C44" s="12">
        <v>3169727.2727272729</v>
      </c>
      <c r="D44" s="13">
        <v>1901836</v>
      </c>
      <c r="E44" s="58">
        <f t="shared" si="1"/>
        <v>1267891.2727272729</v>
      </c>
      <c r="F44" s="45"/>
    </row>
    <row r="45" spans="1:6" s="9" customFormat="1" x14ac:dyDescent="0.25">
      <c r="A45" s="10">
        <v>30</v>
      </c>
      <c r="B45" s="11" t="s">
        <v>35</v>
      </c>
      <c r="C45" s="12">
        <v>4454061.8181818174</v>
      </c>
      <c r="D45" s="13">
        <v>2372437</v>
      </c>
      <c r="E45" s="58">
        <f t="shared" si="1"/>
        <v>2081624.8181818174</v>
      </c>
      <c r="F45" s="45"/>
    </row>
    <row r="46" spans="1:6" s="9" customFormat="1" x14ac:dyDescent="0.25">
      <c r="A46" s="10">
        <v>31</v>
      </c>
      <c r="B46" s="15" t="s">
        <v>36</v>
      </c>
      <c r="C46" s="12">
        <v>474413.33333333331</v>
      </c>
      <c r="D46" s="13">
        <v>284648</v>
      </c>
      <c r="E46" s="58">
        <f t="shared" si="1"/>
        <v>189765.33333333331</v>
      </c>
      <c r="F46" s="45"/>
    </row>
    <row r="47" spans="1:6" s="9" customFormat="1" x14ac:dyDescent="0.25">
      <c r="A47" s="10">
        <v>32</v>
      </c>
      <c r="B47" s="11" t="s">
        <v>37</v>
      </c>
      <c r="C47" s="12">
        <v>5703345.4545454532</v>
      </c>
      <c r="D47" s="13">
        <v>3422007</v>
      </c>
      <c r="E47" s="58">
        <f t="shared" si="1"/>
        <v>2281338.4545454532</v>
      </c>
      <c r="F47" s="45"/>
    </row>
    <row r="48" spans="1:6" s="9" customFormat="1" x14ac:dyDescent="0.25">
      <c r="A48" s="10">
        <v>33</v>
      </c>
      <c r="B48" s="11" t="s">
        <v>38</v>
      </c>
      <c r="C48" s="12">
        <v>1173231.8181818181</v>
      </c>
      <c r="D48" s="13">
        <v>703939</v>
      </c>
      <c r="E48" s="58">
        <f t="shared" si="1"/>
        <v>469292.81818181812</v>
      </c>
      <c r="F48" s="45"/>
    </row>
    <row r="49" spans="1:6" s="9" customFormat="1" x14ac:dyDescent="0.25">
      <c r="A49" s="10">
        <v>34</v>
      </c>
      <c r="B49" s="11" t="s">
        <v>39</v>
      </c>
      <c r="C49" s="12">
        <v>1847565.1515151516</v>
      </c>
      <c r="D49" s="13">
        <v>1108539</v>
      </c>
      <c r="E49" s="58">
        <f t="shared" si="1"/>
        <v>739026.15151515161</v>
      </c>
      <c r="F49" s="45"/>
    </row>
    <row r="50" spans="1:6" s="9" customFormat="1" x14ac:dyDescent="0.25">
      <c r="A50" s="10">
        <v>35</v>
      </c>
      <c r="B50" s="11" t="s">
        <v>40</v>
      </c>
      <c r="C50" s="12">
        <v>3013765.1515151518</v>
      </c>
      <c r="D50" s="13">
        <v>1808259</v>
      </c>
      <c r="E50" s="58">
        <f t="shared" si="1"/>
        <v>1205506.1515151518</v>
      </c>
      <c r="F50" s="45"/>
    </row>
    <row r="51" spans="1:6" s="9" customFormat="1" x14ac:dyDescent="0.25">
      <c r="A51" s="10">
        <v>36</v>
      </c>
      <c r="B51" s="11" t="s">
        <v>41</v>
      </c>
      <c r="C51" s="12">
        <v>4402098.4848484853</v>
      </c>
      <c r="D51" s="13">
        <v>2641259</v>
      </c>
      <c r="E51" s="58">
        <f t="shared" si="1"/>
        <v>1760839.4848484853</v>
      </c>
      <c r="F51" s="45"/>
    </row>
    <row r="52" spans="1:6" s="9" customFormat="1" ht="33" x14ac:dyDescent="0.25">
      <c r="A52" s="10">
        <v>37</v>
      </c>
      <c r="B52" s="11" t="s">
        <v>42</v>
      </c>
      <c r="C52" s="12">
        <v>4002006.0606060605</v>
      </c>
      <c r="D52" s="13">
        <v>2401203</v>
      </c>
      <c r="E52" s="58">
        <f t="shared" si="1"/>
        <v>1600803.0606060605</v>
      </c>
      <c r="F52" s="45"/>
    </row>
    <row r="53" spans="1:6" s="9" customFormat="1" x14ac:dyDescent="0.25">
      <c r="A53" s="10">
        <v>38</v>
      </c>
      <c r="B53" s="11" t="s">
        <v>43</v>
      </c>
      <c r="C53" s="12">
        <v>4619363.6363636367</v>
      </c>
      <c r="D53" s="13">
        <v>2771618</v>
      </c>
      <c r="E53" s="58">
        <f t="shared" si="1"/>
        <v>1847745.6363636367</v>
      </c>
      <c r="F53" s="45"/>
    </row>
    <row r="54" spans="1:6" s="9" customFormat="1" x14ac:dyDescent="0.25">
      <c r="A54" s="10">
        <v>39</v>
      </c>
      <c r="B54" s="11" t="s">
        <v>44</v>
      </c>
      <c r="C54" s="12">
        <v>504848.48484848486</v>
      </c>
      <c r="D54" s="13">
        <v>403878</v>
      </c>
      <c r="E54" s="58">
        <f t="shared" si="1"/>
        <v>100970.48484848486</v>
      </c>
      <c r="F54" s="45"/>
    </row>
    <row r="55" spans="1:6" s="9" customFormat="1" x14ac:dyDescent="0.25">
      <c r="A55" s="10">
        <v>40</v>
      </c>
      <c r="B55" s="11" t="s">
        <v>45</v>
      </c>
      <c r="C55" s="12">
        <v>543072.72727272718</v>
      </c>
      <c r="D55" s="13">
        <v>434458</v>
      </c>
      <c r="E55" s="58">
        <f t="shared" si="1"/>
        <v>108614.72727272718</v>
      </c>
      <c r="F55" s="45"/>
    </row>
    <row r="56" spans="1:6" s="9" customFormat="1" x14ac:dyDescent="0.25">
      <c r="A56" s="10">
        <v>41</v>
      </c>
      <c r="B56" s="11" t="s">
        <v>46</v>
      </c>
      <c r="C56" s="12">
        <v>1075687.8787878787</v>
      </c>
      <c r="D56" s="13">
        <v>645412</v>
      </c>
      <c r="E56" s="58">
        <f t="shared" si="1"/>
        <v>430275.87878787867</v>
      </c>
      <c r="F56" s="45"/>
    </row>
    <row r="57" spans="1:6" s="9" customFormat="1" x14ac:dyDescent="0.25">
      <c r="A57" s="10">
        <v>42</v>
      </c>
      <c r="B57" s="11" t="s">
        <v>47</v>
      </c>
      <c r="C57" s="12">
        <v>3134243.6363636362</v>
      </c>
      <c r="D57" s="13">
        <v>1880546</v>
      </c>
      <c r="E57" s="58">
        <f t="shared" si="1"/>
        <v>1253697.6363636362</v>
      </c>
      <c r="F57" s="45"/>
    </row>
    <row r="58" spans="1:6" s="9" customFormat="1" x14ac:dyDescent="0.25">
      <c r="A58" s="10">
        <v>43</v>
      </c>
      <c r="B58" s="11" t="s">
        <v>48</v>
      </c>
      <c r="C58" s="12">
        <v>2254364.8484848482</v>
      </c>
      <c r="D58" s="13">
        <v>1352618</v>
      </c>
      <c r="E58" s="58">
        <f t="shared" si="1"/>
        <v>901746.84848484816</v>
      </c>
      <c r="F58" s="45"/>
    </row>
    <row r="59" spans="1:6" s="9" customFormat="1" x14ac:dyDescent="0.25">
      <c r="A59" s="10">
        <v>44</v>
      </c>
      <c r="B59" s="11" t="s">
        <v>49</v>
      </c>
      <c r="C59" s="12">
        <v>684250</v>
      </c>
      <c r="D59" s="13">
        <v>410550</v>
      </c>
      <c r="E59" s="58">
        <f t="shared" si="1"/>
        <v>273700</v>
      </c>
      <c r="F59" s="45"/>
    </row>
    <row r="60" spans="1:6" s="9" customFormat="1" ht="33" x14ac:dyDescent="0.25">
      <c r="A60" s="10">
        <v>45</v>
      </c>
      <c r="B60" s="15" t="s">
        <v>50</v>
      </c>
      <c r="C60" s="12">
        <v>9242910.3030303027</v>
      </c>
      <c r="D60" s="13">
        <v>5083600</v>
      </c>
      <c r="E60" s="58">
        <f t="shared" si="1"/>
        <v>4159310.3030303027</v>
      </c>
      <c r="F60" s="45"/>
    </row>
    <row r="61" spans="1:6" s="9" customFormat="1" ht="49.5" x14ac:dyDescent="0.25">
      <c r="A61" s="10">
        <v>46</v>
      </c>
      <c r="B61" s="15" t="s">
        <v>51</v>
      </c>
      <c r="C61" s="12">
        <v>13626293.333333334</v>
      </c>
      <c r="D61" s="13">
        <v>3800000</v>
      </c>
      <c r="E61" s="58">
        <f t="shared" si="1"/>
        <v>9826293.333333334</v>
      </c>
      <c r="F61" s="45"/>
    </row>
    <row r="62" spans="1:6" s="9" customFormat="1" ht="49.5" x14ac:dyDescent="0.25">
      <c r="A62" s="10">
        <v>47</v>
      </c>
      <c r="B62" s="16" t="s">
        <v>52</v>
      </c>
      <c r="C62" s="12">
        <v>8475612.7272727266</v>
      </c>
      <c r="D62" s="13">
        <v>3900000</v>
      </c>
      <c r="E62" s="58">
        <f t="shared" si="1"/>
        <v>4575612.7272727266</v>
      </c>
      <c r="F62" s="45"/>
    </row>
    <row r="63" spans="1:6" s="9" customFormat="1" ht="33" x14ac:dyDescent="0.25">
      <c r="A63" s="10">
        <v>48</v>
      </c>
      <c r="B63" s="16" t="s">
        <v>53</v>
      </c>
      <c r="C63" s="12">
        <v>11227036.969696969</v>
      </c>
      <c r="D63" s="13">
        <v>5500000</v>
      </c>
      <c r="E63" s="58">
        <f t="shared" si="1"/>
        <v>5727036.9696969688</v>
      </c>
      <c r="F63" s="45"/>
    </row>
    <row r="64" spans="1:6" s="9" customFormat="1" x14ac:dyDescent="0.25">
      <c r="A64" s="10">
        <v>49</v>
      </c>
      <c r="B64" s="11" t="s">
        <v>54</v>
      </c>
      <c r="C64" s="12">
        <v>2532824.8484848482</v>
      </c>
      <c r="D64" s="13">
        <v>1519694</v>
      </c>
      <c r="E64" s="58">
        <f t="shared" si="1"/>
        <v>1013130.8484848482</v>
      </c>
      <c r="F64" s="45"/>
    </row>
    <row r="65" spans="1:6" s="9" customFormat="1" x14ac:dyDescent="0.25">
      <c r="A65" s="10">
        <v>50</v>
      </c>
      <c r="B65" s="11" t="s">
        <v>55</v>
      </c>
      <c r="C65" s="12">
        <v>3368637.5757575757</v>
      </c>
      <c r="D65" s="13">
        <v>2021182</v>
      </c>
      <c r="E65" s="58">
        <f t="shared" si="1"/>
        <v>1347455.5757575757</v>
      </c>
      <c r="F65" s="45"/>
    </row>
    <row r="66" spans="1:6" s="9" customFormat="1" x14ac:dyDescent="0.25">
      <c r="A66" s="10">
        <v>51</v>
      </c>
      <c r="B66" s="11" t="s">
        <v>56</v>
      </c>
      <c r="C66" s="12">
        <v>6610450</v>
      </c>
      <c r="D66" s="13">
        <v>3500000</v>
      </c>
      <c r="E66" s="58">
        <f t="shared" si="1"/>
        <v>3110450</v>
      </c>
      <c r="F66" s="45"/>
    </row>
    <row r="67" spans="1:6" s="9" customFormat="1" x14ac:dyDescent="0.25">
      <c r="A67" s="147" t="s">
        <v>57</v>
      </c>
      <c r="B67" s="148"/>
      <c r="C67" s="148"/>
      <c r="D67" s="149"/>
      <c r="E67" s="59">
        <f>SUM(D68:D83)</f>
        <v>26990713</v>
      </c>
      <c r="F67" s="49"/>
    </row>
    <row r="68" spans="1:6" s="9" customFormat="1" ht="49.5" x14ac:dyDescent="0.25">
      <c r="A68" s="10">
        <v>52</v>
      </c>
      <c r="B68" s="17" t="s">
        <v>58</v>
      </c>
      <c r="C68" s="12">
        <v>2840926.6666666665</v>
      </c>
      <c r="D68" s="13">
        <v>1704556</v>
      </c>
      <c r="E68" s="58">
        <f t="shared" si="1"/>
        <v>1136370.6666666665</v>
      </c>
      <c r="F68" s="45"/>
    </row>
    <row r="69" spans="1:6" s="9" customFormat="1" ht="99" x14ac:dyDescent="0.25">
      <c r="A69" s="14">
        <v>53</v>
      </c>
      <c r="B69" s="17" t="s">
        <v>59</v>
      </c>
      <c r="C69" s="12">
        <v>5015849.9999999991</v>
      </c>
      <c r="D69" s="13">
        <v>3009510</v>
      </c>
      <c r="E69" s="58">
        <f t="shared" si="1"/>
        <v>2006339.9999999991</v>
      </c>
      <c r="F69" s="45"/>
    </row>
    <row r="70" spans="1:6" s="9" customFormat="1" ht="33" x14ac:dyDescent="0.25">
      <c r="A70" s="10">
        <v>54</v>
      </c>
      <c r="B70" s="18" t="s">
        <v>60</v>
      </c>
      <c r="C70" s="12">
        <v>1635348.4848484846</v>
      </c>
      <c r="D70" s="13">
        <v>1144743</v>
      </c>
      <c r="E70" s="58">
        <f t="shared" si="1"/>
        <v>490605.48484848463</v>
      </c>
      <c r="F70" s="45"/>
    </row>
    <row r="71" spans="1:6" s="9" customFormat="1" ht="33" x14ac:dyDescent="0.25">
      <c r="A71" s="10">
        <v>55</v>
      </c>
      <c r="B71" s="19" t="s">
        <v>61</v>
      </c>
      <c r="C71" s="12">
        <v>1875728.4848484846</v>
      </c>
      <c r="D71" s="13">
        <v>1313009</v>
      </c>
      <c r="E71" s="58">
        <f t="shared" si="1"/>
        <v>562719.48484848463</v>
      </c>
      <c r="F71" s="45"/>
    </row>
    <row r="72" spans="1:6" s="9" customFormat="1" ht="33" x14ac:dyDescent="0.25">
      <c r="A72" s="14">
        <v>56</v>
      </c>
      <c r="B72" s="19" t="s">
        <v>62</v>
      </c>
      <c r="C72" s="12">
        <v>2661849.6969696968</v>
      </c>
      <c r="D72" s="13">
        <v>1863294</v>
      </c>
      <c r="E72" s="58">
        <f t="shared" si="1"/>
        <v>798555.69696969679</v>
      </c>
      <c r="F72" s="45"/>
    </row>
    <row r="73" spans="1:6" s="9" customFormat="1" ht="33" x14ac:dyDescent="0.25">
      <c r="A73" s="10">
        <v>57</v>
      </c>
      <c r="B73" s="19" t="s">
        <v>63</v>
      </c>
      <c r="C73" s="12">
        <v>3091656.0606060605</v>
      </c>
      <c r="D73" s="13">
        <v>2164159</v>
      </c>
      <c r="E73" s="58">
        <f t="shared" si="1"/>
        <v>927497.06060606055</v>
      </c>
      <c r="F73" s="45"/>
    </row>
    <row r="74" spans="1:6" s="9" customFormat="1" ht="33" x14ac:dyDescent="0.25">
      <c r="A74" s="10">
        <v>58</v>
      </c>
      <c r="B74" s="18" t="s">
        <v>64</v>
      </c>
      <c r="C74" s="12">
        <v>3826607.272727272</v>
      </c>
      <c r="D74" s="13">
        <v>2678625</v>
      </c>
      <c r="E74" s="58">
        <f t="shared" si="1"/>
        <v>1147982.272727272</v>
      </c>
      <c r="F74" s="45"/>
    </row>
    <row r="75" spans="1:6" s="9" customFormat="1" ht="33" x14ac:dyDescent="0.25">
      <c r="A75" s="14">
        <v>59</v>
      </c>
      <c r="B75" s="18" t="s">
        <v>65</v>
      </c>
      <c r="C75" s="12">
        <v>4801469.6969696963</v>
      </c>
      <c r="D75" s="13">
        <v>3361028</v>
      </c>
      <c r="E75" s="58">
        <f t="shared" si="1"/>
        <v>1440441.6969696963</v>
      </c>
      <c r="F75" s="45"/>
    </row>
    <row r="76" spans="1:6" s="9" customFormat="1" ht="33" x14ac:dyDescent="0.25">
      <c r="A76" s="10">
        <v>60</v>
      </c>
      <c r="B76" s="18" t="s">
        <v>66</v>
      </c>
      <c r="C76" s="12">
        <v>5626175.7575757578</v>
      </c>
      <c r="D76" s="13">
        <v>3500000</v>
      </c>
      <c r="E76" s="58">
        <f t="shared" si="1"/>
        <v>2126175.7575757578</v>
      </c>
      <c r="F76" s="45"/>
    </row>
    <row r="77" spans="1:6" s="9" customFormat="1" ht="33" x14ac:dyDescent="0.25">
      <c r="A77" s="10">
        <v>61</v>
      </c>
      <c r="B77" s="20" t="s">
        <v>67</v>
      </c>
      <c r="C77" s="12">
        <v>476540.90909090912</v>
      </c>
      <c r="D77" s="13">
        <v>333578</v>
      </c>
      <c r="E77" s="58">
        <f t="shared" si="1"/>
        <v>142962.90909090912</v>
      </c>
      <c r="F77" s="45"/>
    </row>
    <row r="78" spans="1:6" s="9" customFormat="1" x14ac:dyDescent="0.25">
      <c r="A78" s="14">
        <v>62</v>
      </c>
      <c r="B78" s="20" t="s">
        <v>68</v>
      </c>
      <c r="C78" s="12">
        <v>385307.57575757575</v>
      </c>
      <c r="D78" s="13">
        <v>269715</v>
      </c>
      <c r="E78" s="58">
        <f t="shared" si="1"/>
        <v>115592.57575757575</v>
      </c>
      <c r="F78" s="45"/>
    </row>
    <row r="79" spans="1:6" s="9" customFormat="1" ht="33" x14ac:dyDescent="0.25">
      <c r="A79" s="10">
        <v>63</v>
      </c>
      <c r="B79" s="20" t="s">
        <v>69</v>
      </c>
      <c r="C79" s="12">
        <v>345640.90909090912</v>
      </c>
      <c r="D79" s="13">
        <v>241948</v>
      </c>
      <c r="E79" s="58">
        <f t="shared" si="1"/>
        <v>103692.90909090912</v>
      </c>
      <c r="F79" s="45"/>
    </row>
    <row r="80" spans="1:6" s="9" customFormat="1" ht="33" x14ac:dyDescent="0.25">
      <c r="A80" s="10">
        <v>64</v>
      </c>
      <c r="B80" s="20" t="s">
        <v>70</v>
      </c>
      <c r="C80" s="12">
        <v>345640.90909090912</v>
      </c>
      <c r="D80" s="13">
        <v>241948</v>
      </c>
      <c r="E80" s="58">
        <f t="shared" si="1"/>
        <v>103692.90909090912</v>
      </c>
      <c r="F80" s="45"/>
    </row>
    <row r="81" spans="1:6" s="9" customFormat="1" x14ac:dyDescent="0.25">
      <c r="A81" s="14">
        <v>65</v>
      </c>
      <c r="B81" s="20" t="s">
        <v>71</v>
      </c>
      <c r="C81" s="12">
        <v>1967466.6666666667</v>
      </c>
      <c r="D81" s="13">
        <v>1180480</v>
      </c>
      <c r="E81" s="58">
        <f t="shared" si="1"/>
        <v>786986.66666666674</v>
      </c>
      <c r="F81" s="45"/>
    </row>
    <row r="82" spans="1:6" s="9" customFormat="1" x14ac:dyDescent="0.25">
      <c r="A82" s="10">
        <v>66</v>
      </c>
      <c r="B82" s="11" t="s">
        <v>72</v>
      </c>
      <c r="C82" s="12">
        <v>2356200</v>
      </c>
      <c r="D82" s="13">
        <v>1413720</v>
      </c>
      <c r="E82" s="58">
        <f t="shared" si="1"/>
        <v>942480</v>
      </c>
      <c r="F82" s="45"/>
    </row>
    <row r="83" spans="1:6" s="9" customFormat="1" x14ac:dyDescent="0.25">
      <c r="A83" s="10">
        <v>67</v>
      </c>
      <c r="B83" s="11" t="s">
        <v>73</v>
      </c>
      <c r="C83" s="12">
        <v>4284000</v>
      </c>
      <c r="D83" s="13">
        <v>2570400</v>
      </c>
      <c r="E83" s="58">
        <f t="shared" si="1"/>
        <v>1713600</v>
      </c>
      <c r="F83" s="45"/>
    </row>
    <row r="84" spans="1:6" s="9" customFormat="1" x14ac:dyDescent="0.25">
      <c r="A84" s="150" t="s">
        <v>74</v>
      </c>
      <c r="B84" s="151"/>
      <c r="C84" s="152"/>
      <c r="D84" s="21">
        <f>SUM(D14:D83)</f>
        <v>100785846</v>
      </c>
      <c r="E84" s="60">
        <f>+E13+E27+E41+E67</f>
        <v>100785846</v>
      </c>
      <c r="F84" s="50"/>
    </row>
    <row r="85" spans="1:6" s="9" customFormat="1" x14ac:dyDescent="0.25">
      <c r="A85" s="153"/>
      <c r="B85" s="153"/>
      <c r="C85" s="22"/>
      <c r="D85" s="23"/>
      <c r="E85" s="61"/>
      <c r="F85" s="46"/>
    </row>
    <row r="86" spans="1:6" s="9" customFormat="1" x14ac:dyDescent="0.25">
      <c r="A86" s="24"/>
      <c r="B86" s="25"/>
      <c r="C86" s="26"/>
      <c r="D86" s="27"/>
      <c r="E86" s="62"/>
      <c r="F86" s="27"/>
    </row>
    <row r="87" spans="1:6" s="9" customFormat="1" ht="28.5" x14ac:dyDescent="0.25">
      <c r="A87" s="138" t="s">
        <v>75</v>
      </c>
      <c r="B87" s="139"/>
      <c r="C87" s="8" t="s">
        <v>2</v>
      </c>
      <c r="D87" s="8" t="s">
        <v>284</v>
      </c>
      <c r="E87" s="56" t="s">
        <v>293</v>
      </c>
      <c r="F87" s="8" t="s">
        <v>287</v>
      </c>
    </row>
    <row r="88" spans="1:6" s="9" customFormat="1" x14ac:dyDescent="0.25">
      <c r="A88" s="143" t="s">
        <v>76</v>
      </c>
      <c r="B88" s="143"/>
      <c r="C88" s="143"/>
      <c r="D88" s="143"/>
      <c r="E88" s="59">
        <f>SUM(D89:D137)</f>
        <v>169020789</v>
      </c>
      <c r="F88" s="49"/>
    </row>
    <row r="89" spans="1:6" s="9" customFormat="1" x14ac:dyDescent="0.25">
      <c r="A89" s="10">
        <v>68</v>
      </c>
      <c r="B89" s="11" t="s">
        <v>77</v>
      </c>
      <c r="C89" s="12">
        <v>313186.36363636359</v>
      </c>
      <c r="D89" s="41">
        <v>250549</v>
      </c>
      <c r="E89" s="58">
        <f t="shared" ref="E89:E152" si="2">+C89-D89</f>
        <v>62637.363636363589</v>
      </c>
      <c r="F89" s="45"/>
    </row>
    <row r="90" spans="1:6" s="9" customFormat="1" x14ac:dyDescent="0.25">
      <c r="A90" s="10">
        <v>69</v>
      </c>
      <c r="B90" s="11" t="s">
        <v>78</v>
      </c>
      <c r="C90" s="12">
        <v>367277.27272727271</v>
      </c>
      <c r="D90" s="41">
        <v>293821</v>
      </c>
      <c r="E90" s="58">
        <f t="shared" si="2"/>
        <v>73456.272727272706</v>
      </c>
      <c r="F90" s="45"/>
    </row>
    <row r="91" spans="1:6" s="9" customFormat="1" x14ac:dyDescent="0.25">
      <c r="A91" s="10">
        <v>70</v>
      </c>
      <c r="B91" s="11" t="s">
        <v>79</v>
      </c>
      <c r="C91" s="12">
        <v>604556.06060606055</v>
      </c>
      <c r="D91" s="41">
        <v>483644</v>
      </c>
      <c r="E91" s="58">
        <f t="shared" si="2"/>
        <v>120912.06060606055</v>
      </c>
      <c r="F91" s="47"/>
    </row>
    <row r="92" spans="1:6" s="9" customFormat="1" x14ac:dyDescent="0.25">
      <c r="A92" s="10">
        <v>71</v>
      </c>
      <c r="B92" s="11" t="s">
        <v>80</v>
      </c>
      <c r="C92" s="12">
        <v>435972.72727272724</v>
      </c>
      <c r="D92" s="41">
        <v>348778</v>
      </c>
      <c r="E92" s="58">
        <f t="shared" si="2"/>
        <v>87194.727272727236</v>
      </c>
      <c r="F92" s="47"/>
    </row>
    <row r="93" spans="1:6" s="9" customFormat="1" x14ac:dyDescent="0.25">
      <c r="A93" s="10">
        <v>72</v>
      </c>
      <c r="B93" s="11" t="s">
        <v>81</v>
      </c>
      <c r="C93" s="12">
        <v>352853.03030303027</v>
      </c>
      <c r="D93" s="41">
        <v>282282</v>
      </c>
      <c r="E93" s="58">
        <f t="shared" si="2"/>
        <v>70571.030303030275</v>
      </c>
      <c r="F93" s="47"/>
    </row>
    <row r="94" spans="1:6" s="9" customFormat="1" x14ac:dyDescent="0.25">
      <c r="A94" s="10">
        <v>73</v>
      </c>
      <c r="B94" s="11" t="s">
        <v>82</v>
      </c>
      <c r="C94" s="12">
        <v>424072.72727272724</v>
      </c>
      <c r="D94" s="41">
        <v>339258</v>
      </c>
      <c r="E94" s="58">
        <f t="shared" si="2"/>
        <v>84814.727272727236</v>
      </c>
      <c r="F94" s="47"/>
    </row>
    <row r="95" spans="1:6" s="9" customFormat="1" x14ac:dyDescent="0.25">
      <c r="A95" s="10">
        <v>74</v>
      </c>
      <c r="B95" s="11" t="s">
        <v>83</v>
      </c>
      <c r="C95" s="12">
        <v>653959.09090909094</v>
      </c>
      <c r="D95" s="41">
        <v>523167</v>
      </c>
      <c r="E95" s="58">
        <f t="shared" si="2"/>
        <v>130792.09090909094</v>
      </c>
      <c r="F95" s="47"/>
    </row>
    <row r="96" spans="1:6" s="9" customFormat="1" x14ac:dyDescent="0.25">
      <c r="A96" s="10">
        <v>75</v>
      </c>
      <c r="B96" s="28" t="s">
        <v>84</v>
      </c>
      <c r="C96" s="12">
        <v>3207410.606060606</v>
      </c>
      <c r="D96" s="41">
        <v>1924446</v>
      </c>
      <c r="E96" s="58">
        <f t="shared" si="2"/>
        <v>1282964.606060606</v>
      </c>
      <c r="F96" s="47"/>
    </row>
    <row r="97" spans="1:6" s="9" customFormat="1" x14ac:dyDescent="0.25">
      <c r="A97" s="10">
        <v>76</v>
      </c>
      <c r="B97" s="28" t="s">
        <v>85</v>
      </c>
      <c r="C97" s="12">
        <v>3906625.7575757578</v>
      </c>
      <c r="D97" s="41">
        <v>2343975</v>
      </c>
      <c r="E97" s="58">
        <f t="shared" si="2"/>
        <v>1562650.7575757578</v>
      </c>
      <c r="F97" s="45"/>
    </row>
    <row r="98" spans="1:6" s="9" customFormat="1" x14ac:dyDescent="0.25">
      <c r="A98" s="10">
        <v>77</v>
      </c>
      <c r="B98" s="28" t="s">
        <v>86</v>
      </c>
      <c r="C98" s="12">
        <v>3798443.9393939395</v>
      </c>
      <c r="D98" s="41">
        <v>2279066</v>
      </c>
      <c r="E98" s="58">
        <f t="shared" si="2"/>
        <v>1519377.9393939395</v>
      </c>
      <c r="F98" s="45"/>
    </row>
    <row r="99" spans="1:6" s="9" customFormat="1" x14ac:dyDescent="0.25">
      <c r="A99" s="10">
        <v>78</v>
      </c>
      <c r="B99" s="11" t="s">
        <v>87</v>
      </c>
      <c r="C99" s="12">
        <v>3838110.606060606</v>
      </c>
      <c r="D99" s="41">
        <v>2302866</v>
      </c>
      <c r="E99" s="58">
        <f t="shared" si="2"/>
        <v>1535244.606060606</v>
      </c>
      <c r="F99" s="45"/>
    </row>
    <row r="100" spans="1:6" s="9" customFormat="1" x14ac:dyDescent="0.25">
      <c r="A100" s="10">
        <v>79</v>
      </c>
      <c r="B100" s="11" t="s">
        <v>88</v>
      </c>
      <c r="C100" s="12">
        <v>4879721.2121212119</v>
      </c>
      <c r="D100" s="41">
        <v>2927832</v>
      </c>
      <c r="E100" s="58">
        <f t="shared" si="2"/>
        <v>1951889.2121212119</v>
      </c>
      <c r="F100" s="45"/>
    </row>
    <row r="101" spans="1:6" s="9" customFormat="1" x14ac:dyDescent="0.25">
      <c r="A101" s="10">
        <v>80</v>
      </c>
      <c r="B101" s="11" t="s">
        <v>89</v>
      </c>
      <c r="C101" s="12">
        <v>4973334.5454545459</v>
      </c>
      <c r="D101" s="41">
        <v>2984000</v>
      </c>
      <c r="E101" s="58">
        <f t="shared" si="2"/>
        <v>1989334.5454545459</v>
      </c>
      <c r="F101" s="45"/>
    </row>
    <row r="102" spans="1:6" s="9" customFormat="1" x14ac:dyDescent="0.25">
      <c r="A102" s="10">
        <v>81</v>
      </c>
      <c r="B102" s="11" t="s">
        <v>90</v>
      </c>
      <c r="C102" s="12">
        <v>5959015.1515151514</v>
      </c>
      <c r="D102" s="41">
        <v>3575409</v>
      </c>
      <c r="E102" s="58">
        <f t="shared" si="2"/>
        <v>2383606.1515151514</v>
      </c>
      <c r="F102" s="45"/>
    </row>
    <row r="103" spans="1:6" s="9" customFormat="1" x14ac:dyDescent="0.25">
      <c r="A103" s="10">
        <v>82</v>
      </c>
      <c r="B103" s="11" t="s">
        <v>91</v>
      </c>
      <c r="C103" s="12">
        <v>7170651.5151515156</v>
      </c>
      <c r="D103" s="41">
        <v>4302390</v>
      </c>
      <c r="E103" s="58">
        <f t="shared" si="2"/>
        <v>2868261.5151515156</v>
      </c>
      <c r="F103" s="45"/>
    </row>
    <row r="104" spans="1:6" s="9" customFormat="1" x14ac:dyDescent="0.25">
      <c r="A104" s="10">
        <v>83</v>
      </c>
      <c r="B104" s="11" t="s">
        <v>92</v>
      </c>
      <c r="C104" s="12">
        <v>8185757.5757575752</v>
      </c>
      <c r="D104" s="41">
        <v>4911454</v>
      </c>
      <c r="E104" s="58">
        <f t="shared" si="2"/>
        <v>3274303.5757575752</v>
      </c>
      <c r="F104" s="45"/>
    </row>
    <row r="105" spans="1:6" s="9" customFormat="1" x14ac:dyDescent="0.25">
      <c r="A105" s="10">
        <v>84</v>
      </c>
      <c r="B105" s="11" t="s">
        <v>93</v>
      </c>
      <c r="C105" s="12">
        <v>10201112.727272727</v>
      </c>
      <c r="D105" s="41">
        <v>6120667</v>
      </c>
      <c r="E105" s="58">
        <f t="shared" si="2"/>
        <v>4080445.7272727266</v>
      </c>
      <c r="F105" s="45"/>
    </row>
    <row r="106" spans="1:6" s="9" customFormat="1" x14ac:dyDescent="0.25">
      <c r="A106" s="10">
        <v>85</v>
      </c>
      <c r="B106" s="11" t="s">
        <v>94</v>
      </c>
      <c r="C106" s="12">
        <v>11504775.757575758</v>
      </c>
      <c r="D106" s="41">
        <v>6902865</v>
      </c>
      <c r="E106" s="58">
        <f t="shared" si="2"/>
        <v>4601910.7575757578</v>
      </c>
      <c r="F106" s="45"/>
    </row>
    <row r="107" spans="1:6" s="9" customFormat="1" x14ac:dyDescent="0.25">
      <c r="A107" s="10">
        <v>86</v>
      </c>
      <c r="B107" s="11" t="s">
        <v>95</v>
      </c>
      <c r="C107" s="12">
        <v>13261648.484848484</v>
      </c>
      <c r="D107" s="41">
        <v>7956989</v>
      </c>
      <c r="E107" s="58">
        <f t="shared" si="2"/>
        <v>5304659.4848484844</v>
      </c>
      <c r="F107" s="45"/>
    </row>
    <row r="108" spans="1:6" s="9" customFormat="1" x14ac:dyDescent="0.25">
      <c r="A108" s="10">
        <v>87</v>
      </c>
      <c r="B108" s="11" t="s">
        <v>96</v>
      </c>
      <c r="C108" s="12">
        <v>9154345.4545454532</v>
      </c>
      <c r="D108" s="41">
        <v>5492607</v>
      </c>
      <c r="E108" s="58">
        <f t="shared" si="2"/>
        <v>3661738.4545454532</v>
      </c>
      <c r="F108" s="45"/>
    </row>
    <row r="109" spans="1:6" s="9" customFormat="1" x14ac:dyDescent="0.25">
      <c r="A109" s="10">
        <v>88</v>
      </c>
      <c r="B109" s="11" t="s">
        <v>97</v>
      </c>
      <c r="C109" s="12">
        <v>34072945.454545453</v>
      </c>
      <c r="D109" s="41">
        <v>20443767</v>
      </c>
      <c r="E109" s="58">
        <f t="shared" si="2"/>
        <v>13629178.454545453</v>
      </c>
      <c r="F109" s="45"/>
    </row>
    <row r="110" spans="1:6" s="9" customFormat="1" x14ac:dyDescent="0.25">
      <c r="A110" s="10">
        <v>89</v>
      </c>
      <c r="B110" s="11" t="s">
        <v>98</v>
      </c>
      <c r="C110" s="12">
        <v>38615860.606060602</v>
      </c>
      <c r="D110" s="41">
        <v>23169516</v>
      </c>
      <c r="E110" s="58">
        <f t="shared" si="2"/>
        <v>15446344.606060602</v>
      </c>
      <c r="F110" s="45"/>
    </row>
    <row r="111" spans="1:6" s="9" customFormat="1" x14ac:dyDescent="0.25">
      <c r="A111" s="10">
        <v>90</v>
      </c>
      <c r="B111" s="11" t="s">
        <v>99</v>
      </c>
      <c r="C111" s="12">
        <v>1153398.4848484849</v>
      </c>
      <c r="D111" s="41">
        <v>692039</v>
      </c>
      <c r="E111" s="58">
        <f t="shared" si="2"/>
        <v>461359.48484848486</v>
      </c>
      <c r="F111" s="45"/>
    </row>
    <row r="112" spans="1:6" s="9" customFormat="1" x14ac:dyDescent="0.25">
      <c r="A112" s="10">
        <v>91</v>
      </c>
      <c r="B112" s="11" t="s">
        <v>100</v>
      </c>
      <c r="C112" s="12">
        <v>1507910.303030303</v>
      </c>
      <c r="D112" s="41">
        <v>904746</v>
      </c>
      <c r="E112" s="58">
        <f t="shared" si="2"/>
        <v>603164.30303030298</v>
      </c>
      <c r="F112" s="45"/>
    </row>
    <row r="113" spans="1:6" s="9" customFormat="1" x14ac:dyDescent="0.25">
      <c r="A113" s="10">
        <v>92</v>
      </c>
      <c r="B113" s="15" t="s">
        <v>101</v>
      </c>
      <c r="C113" s="12">
        <v>1757413.6363636365</v>
      </c>
      <c r="D113" s="41">
        <v>1054448</v>
      </c>
      <c r="E113" s="58">
        <f t="shared" si="2"/>
        <v>702965.63636363647</v>
      </c>
      <c r="F113" s="45"/>
    </row>
    <row r="114" spans="1:6" s="9" customFormat="1" ht="33" x14ac:dyDescent="0.25">
      <c r="A114" s="10">
        <v>93</v>
      </c>
      <c r="B114" s="11" t="s">
        <v>102</v>
      </c>
      <c r="C114" s="12">
        <v>3109794.5454545454</v>
      </c>
      <c r="D114" s="13">
        <v>1865876</v>
      </c>
      <c r="E114" s="58">
        <f t="shared" si="2"/>
        <v>1243918.5454545454</v>
      </c>
      <c r="F114" s="45"/>
    </row>
    <row r="115" spans="1:6" s="9" customFormat="1" ht="33" x14ac:dyDescent="0.25">
      <c r="A115" s="10">
        <v>94</v>
      </c>
      <c r="B115" s="15" t="s">
        <v>103</v>
      </c>
      <c r="C115" s="12">
        <v>4901213.333333333</v>
      </c>
      <c r="D115" s="13">
        <v>2940728</v>
      </c>
      <c r="E115" s="58">
        <f t="shared" si="2"/>
        <v>1960485.333333333</v>
      </c>
      <c r="F115" s="45"/>
    </row>
    <row r="116" spans="1:6" s="9" customFormat="1" x14ac:dyDescent="0.25">
      <c r="A116" s="10">
        <v>95</v>
      </c>
      <c r="B116" s="11" t="s">
        <v>104</v>
      </c>
      <c r="C116" s="12">
        <v>7524045.4545454541</v>
      </c>
      <c r="D116" s="13">
        <v>4514427</v>
      </c>
      <c r="E116" s="58">
        <f t="shared" si="2"/>
        <v>3009618.4545454541</v>
      </c>
      <c r="F116" s="45"/>
    </row>
    <row r="117" spans="1:6" s="9" customFormat="1" x14ac:dyDescent="0.25">
      <c r="A117" s="10">
        <v>96</v>
      </c>
      <c r="B117" s="11" t="s">
        <v>105</v>
      </c>
      <c r="C117" s="12">
        <v>11484581.818181818</v>
      </c>
      <c r="D117" s="13">
        <v>6316520</v>
      </c>
      <c r="E117" s="58">
        <f t="shared" si="2"/>
        <v>5168061.8181818184</v>
      </c>
      <c r="F117" s="45"/>
    </row>
    <row r="118" spans="1:6" s="9" customFormat="1" x14ac:dyDescent="0.25">
      <c r="A118" s="10">
        <v>97</v>
      </c>
      <c r="B118" s="11" t="s">
        <v>106</v>
      </c>
      <c r="C118" s="12">
        <v>13658279.090909088</v>
      </c>
      <c r="D118" s="13">
        <v>7512053</v>
      </c>
      <c r="E118" s="58">
        <f t="shared" si="2"/>
        <v>6146226.090909088</v>
      </c>
      <c r="F118" s="45"/>
    </row>
    <row r="119" spans="1:6" s="9" customFormat="1" x14ac:dyDescent="0.25">
      <c r="A119" s="10">
        <v>98</v>
      </c>
      <c r="B119" s="11" t="s">
        <v>107</v>
      </c>
      <c r="C119" s="12">
        <v>16356946.666666666</v>
      </c>
      <c r="D119" s="13">
        <v>8996320</v>
      </c>
      <c r="E119" s="58">
        <f t="shared" si="2"/>
        <v>7360626.666666666</v>
      </c>
      <c r="F119" s="45"/>
    </row>
    <row r="120" spans="1:6" s="9" customFormat="1" x14ac:dyDescent="0.25">
      <c r="A120" s="10">
        <v>99</v>
      </c>
      <c r="B120" s="11" t="s">
        <v>108</v>
      </c>
      <c r="C120" s="12">
        <v>21067327.272727273</v>
      </c>
      <c r="D120" s="13">
        <v>11587030</v>
      </c>
      <c r="E120" s="58">
        <f t="shared" si="2"/>
        <v>9480297.2727272734</v>
      </c>
      <c r="F120" s="45"/>
    </row>
    <row r="121" spans="1:6" s="9" customFormat="1" ht="33" x14ac:dyDescent="0.25">
      <c r="A121" s="10">
        <v>100</v>
      </c>
      <c r="B121" s="11" t="s">
        <v>109</v>
      </c>
      <c r="C121" s="12">
        <v>1660050</v>
      </c>
      <c r="D121" s="13">
        <v>996030</v>
      </c>
      <c r="E121" s="58">
        <f t="shared" si="2"/>
        <v>664020</v>
      </c>
      <c r="F121" s="45"/>
    </row>
    <row r="122" spans="1:6" s="9" customFormat="1" ht="33" x14ac:dyDescent="0.25">
      <c r="A122" s="10">
        <v>101</v>
      </c>
      <c r="B122" s="15" t="s">
        <v>110</v>
      </c>
      <c r="C122" s="12">
        <v>12028916.666666666</v>
      </c>
      <c r="D122" s="13">
        <v>6615904</v>
      </c>
      <c r="E122" s="58">
        <f t="shared" si="2"/>
        <v>5413012.666666666</v>
      </c>
      <c r="F122" s="45"/>
    </row>
    <row r="123" spans="1:6" s="9" customFormat="1" ht="33" x14ac:dyDescent="0.25">
      <c r="A123" s="10">
        <v>102</v>
      </c>
      <c r="B123" s="11" t="s">
        <v>111</v>
      </c>
      <c r="C123" s="12">
        <v>21723630.303030301</v>
      </c>
      <c r="D123" s="13">
        <v>11947996</v>
      </c>
      <c r="E123" s="58">
        <f t="shared" si="2"/>
        <v>9775634.3030303009</v>
      </c>
      <c r="F123" s="45"/>
    </row>
    <row r="124" spans="1:6" s="9" customFormat="1" x14ac:dyDescent="0.25">
      <c r="A124" s="10">
        <v>103</v>
      </c>
      <c r="B124" s="11" t="s">
        <v>112</v>
      </c>
      <c r="C124" s="12">
        <v>43327.539393939391</v>
      </c>
      <c r="D124" s="13">
        <v>34662</v>
      </c>
      <c r="E124" s="58">
        <f t="shared" si="2"/>
        <v>8665.5393939393907</v>
      </c>
      <c r="F124" s="45"/>
    </row>
    <row r="125" spans="1:6" s="9" customFormat="1" ht="33" x14ac:dyDescent="0.25">
      <c r="A125" s="10">
        <v>104</v>
      </c>
      <c r="B125" s="11" t="s">
        <v>113</v>
      </c>
      <c r="C125" s="12">
        <v>935231.81818181823</v>
      </c>
      <c r="D125" s="13">
        <v>748185</v>
      </c>
      <c r="E125" s="58">
        <f t="shared" si="2"/>
        <v>187046.81818181823</v>
      </c>
      <c r="F125" s="45"/>
    </row>
    <row r="126" spans="1:6" s="9" customFormat="1" ht="33" x14ac:dyDescent="0.25">
      <c r="A126" s="10">
        <v>105</v>
      </c>
      <c r="B126" s="11" t="s">
        <v>114</v>
      </c>
      <c r="C126" s="12">
        <v>1116696</v>
      </c>
      <c r="D126" s="13">
        <v>670017</v>
      </c>
      <c r="E126" s="58">
        <f t="shared" si="2"/>
        <v>446679</v>
      </c>
      <c r="F126" s="45"/>
    </row>
    <row r="127" spans="1:6" s="9" customFormat="1" ht="33" x14ac:dyDescent="0.25">
      <c r="A127" s="10">
        <v>106</v>
      </c>
      <c r="B127" s="11" t="s">
        <v>115</v>
      </c>
      <c r="C127" s="12">
        <v>102592.42424242424</v>
      </c>
      <c r="D127" s="13">
        <v>92333</v>
      </c>
      <c r="E127" s="58">
        <f t="shared" si="2"/>
        <v>10259.42424242424</v>
      </c>
      <c r="F127" s="45"/>
    </row>
    <row r="128" spans="1:6" s="9" customFormat="1" x14ac:dyDescent="0.25">
      <c r="A128" s="10">
        <v>107</v>
      </c>
      <c r="B128" s="11" t="s">
        <v>116</v>
      </c>
      <c r="C128" s="12">
        <v>46247.727272727272</v>
      </c>
      <c r="D128" s="13">
        <v>41622</v>
      </c>
      <c r="E128" s="58">
        <f t="shared" si="2"/>
        <v>4625.7272727272721</v>
      </c>
      <c r="F128" s="45"/>
    </row>
    <row r="129" spans="1:6" s="9" customFormat="1" x14ac:dyDescent="0.25">
      <c r="A129" s="10">
        <v>108</v>
      </c>
      <c r="B129" s="11" t="s">
        <v>117</v>
      </c>
      <c r="C129" s="12">
        <v>178860.60606060605</v>
      </c>
      <c r="D129" s="13">
        <v>160974</v>
      </c>
      <c r="E129" s="58">
        <f t="shared" si="2"/>
        <v>17886.606060606049</v>
      </c>
      <c r="F129" s="45"/>
    </row>
    <row r="130" spans="1:6" s="9" customFormat="1" x14ac:dyDescent="0.25">
      <c r="A130" s="10">
        <v>109</v>
      </c>
      <c r="B130" s="11" t="s">
        <v>118</v>
      </c>
      <c r="C130" s="12">
        <v>60491.666666666664</v>
      </c>
      <c r="D130" s="13">
        <v>54442</v>
      </c>
      <c r="E130" s="58">
        <f t="shared" si="2"/>
        <v>6049.6666666666642</v>
      </c>
      <c r="F130" s="45"/>
    </row>
    <row r="131" spans="1:6" s="9" customFormat="1" ht="33" x14ac:dyDescent="0.25">
      <c r="A131" s="10">
        <v>110</v>
      </c>
      <c r="B131" s="11" t="s">
        <v>119</v>
      </c>
      <c r="C131" s="12">
        <v>458510.60606060602</v>
      </c>
      <c r="D131" s="13">
        <v>412659</v>
      </c>
      <c r="E131" s="58">
        <f t="shared" si="2"/>
        <v>45851.60606060602</v>
      </c>
      <c r="F131" s="45"/>
    </row>
    <row r="132" spans="1:6" s="9" customFormat="1" x14ac:dyDescent="0.25">
      <c r="A132" s="10">
        <v>111</v>
      </c>
      <c r="B132" s="11" t="s">
        <v>120</v>
      </c>
      <c r="C132" s="12">
        <v>80180.757575757569</v>
      </c>
      <c r="D132" s="13">
        <v>72162</v>
      </c>
      <c r="E132" s="58">
        <f t="shared" si="2"/>
        <v>8018.7575757575687</v>
      </c>
      <c r="F132" s="45"/>
    </row>
    <row r="133" spans="1:6" s="9" customFormat="1" x14ac:dyDescent="0.25">
      <c r="A133" s="10">
        <v>112</v>
      </c>
      <c r="B133" s="11" t="s">
        <v>121</v>
      </c>
      <c r="C133" s="12">
        <v>27496.212121212116</v>
      </c>
      <c r="D133" s="13">
        <v>24746</v>
      </c>
      <c r="E133" s="58">
        <f t="shared" si="2"/>
        <v>2750.2121212121165</v>
      </c>
      <c r="F133" s="45"/>
    </row>
    <row r="134" spans="1:6" s="9" customFormat="1" x14ac:dyDescent="0.25">
      <c r="A134" s="10">
        <v>113</v>
      </c>
      <c r="B134" s="11" t="s">
        <v>122</v>
      </c>
      <c r="C134" s="12">
        <v>192621.33333333334</v>
      </c>
      <c r="D134" s="13">
        <v>173359</v>
      </c>
      <c r="E134" s="58">
        <f t="shared" si="2"/>
        <v>19262.333333333343</v>
      </c>
      <c r="F134" s="45"/>
    </row>
    <row r="135" spans="1:6" s="9" customFormat="1" x14ac:dyDescent="0.25">
      <c r="A135" s="10">
        <v>114</v>
      </c>
      <c r="B135" s="11" t="s">
        <v>123</v>
      </c>
      <c r="C135" s="12">
        <v>318343.03030303027</v>
      </c>
      <c r="D135" s="13">
        <v>286508</v>
      </c>
      <c r="E135" s="58">
        <f t="shared" si="2"/>
        <v>31835.030303030275</v>
      </c>
      <c r="F135" s="45"/>
    </row>
    <row r="136" spans="1:6" s="9" customFormat="1" x14ac:dyDescent="0.25">
      <c r="A136" s="10">
        <v>115</v>
      </c>
      <c r="B136" s="11" t="s">
        <v>124</v>
      </c>
      <c r="C136" s="12">
        <v>63214.242424242424</v>
      </c>
      <c r="D136" s="13">
        <v>56892</v>
      </c>
      <c r="E136" s="58">
        <f t="shared" si="2"/>
        <v>6322.242424242424</v>
      </c>
      <c r="F136" s="45"/>
    </row>
    <row r="137" spans="1:6" s="9" customFormat="1" x14ac:dyDescent="0.25">
      <c r="A137" s="10">
        <v>116</v>
      </c>
      <c r="B137" s="11" t="s">
        <v>125</v>
      </c>
      <c r="C137" s="12">
        <v>98625.757575757569</v>
      </c>
      <c r="D137" s="13">
        <v>88763</v>
      </c>
      <c r="E137" s="58">
        <f t="shared" si="2"/>
        <v>9862.7575757575687</v>
      </c>
      <c r="F137" s="45"/>
    </row>
    <row r="138" spans="1:6" s="9" customFormat="1" x14ac:dyDescent="0.25">
      <c r="A138" s="142" t="s">
        <v>126</v>
      </c>
      <c r="B138" s="142"/>
      <c r="C138" s="142"/>
      <c r="D138" s="142"/>
      <c r="E138" s="59">
        <f>SUM(D139:D156)</f>
        <v>1256236</v>
      </c>
      <c r="F138" s="49"/>
    </row>
    <row r="139" spans="1:6" s="9" customFormat="1" x14ac:dyDescent="0.25">
      <c r="A139" s="14">
        <v>117</v>
      </c>
      <c r="B139" s="15" t="s">
        <v>127</v>
      </c>
      <c r="C139" s="12">
        <v>1284.8033333333301</v>
      </c>
      <c r="D139" s="13">
        <v>1156</v>
      </c>
      <c r="E139" s="58">
        <f t="shared" si="2"/>
        <v>128.8033333333301</v>
      </c>
      <c r="F139" s="45"/>
    </row>
    <row r="140" spans="1:6" s="9" customFormat="1" x14ac:dyDescent="0.25">
      <c r="A140" s="14">
        <v>118</v>
      </c>
      <c r="B140" s="15" t="s">
        <v>128</v>
      </c>
      <c r="C140" s="12">
        <v>1567.8790909090906</v>
      </c>
      <c r="D140" s="13">
        <v>1411</v>
      </c>
      <c r="E140" s="58">
        <f t="shared" si="2"/>
        <v>156.87909090909056</v>
      </c>
      <c r="F140" s="45"/>
    </row>
    <row r="141" spans="1:6" s="9" customFormat="1" x14ac:dyDescent="0.25">
      <c r="A141" s="14">
        <v>119</v>
      </c>
      <c r="B141" s="15" t="s">
        <v>129</v>
      </c>
      <c r="C141" s="12">
        <v>1274.9227272727273</v>
      </c>
      <c r="D141" s="13">
        <v>1147</v>
      </c>
      <c r="E141" s="58">
        <f t="shared" si="2"/>
        <v>127.92272727272734</v>
      </c>
      <c r="F141" s="45"/>
    </row>
    <row r="142" spans="1:6" s="9" customFormat="1" x14ac:dyDescent="0.25">
      <c r="A142" s="14">
        <v>120</v>
      </c>
      <c r="B142" s="15" t="s">
        <v>130</v>
      </c>
      <c r="C142" s="12">
        <v>1412.8184848484846</v>
      </c>
      <c r="D142" s="13">
        <v>1271</v>
      </c>
      <c r="E142" s="58">
        <f t="shared" si="2"/>
        <v>141.81848484848456</v>
      </c>
      <c r="F142" s="45"/>
    </row>
    <row r="143" spans="1:6" s="9" customFormat="1" x14ac:dyDescent="0.25">
      <c r="A143" s="14">
        <v>121</v>
      </c>
      <c r="B143" s="15" t="s">
        <v>131</v>
      </c>
      <c r="C143" s="12">
        <v>1039.8075757575757</v>
      </c>
      <c r="D143" s="13">
        <v>935</v>
      </c>
      <c r="E143" s="58">
        <f t="shared" si="2"/>
        <v>104.80757575757571</v>
      </c>
      <c r="F143" s="45"/>
    </row>
    <row r="144" spans="1:6" s="9" customFormat="1" x14ac:dyDescent="0.25">
      <c r="A144" s="14">
        <v>122</v>
      </c>
      <c r="B144" s="15" t="s">
        <v>132</v>
      </c>
      <c r="C144" s="12">
        <v>1075.9042424242423</v>
      </c>
      <c r="D144" s="13">
        <v>968</v>
      </c>
      <c r="E144" s="58">
        <f t="shared" si="2"/>
        <v>107.90424242424228</v>
      </c>
      <c r="F144" s="45"/>
    </row>
    <row r="145" spans="1:6" s="9" customFormat="1" x14ac:dyDescent="0.25">
      <c r="A145" s="14">
        <v>123</v>
      </c>
      <c r="B145" s="15" t="s">
        <v>133</v>
      </c>
      <c r="C145" s="12">
        <v>836.06515151515157</v>
      </c>
      <c r="D145" s="13">
        <v>752</v>
      </c>
      <c r="E145" s="58">
        <f t="shared" si="2"/>
        <v>84.06515151515157</v>
      </c>
      <c r="F145" s="45"/>
    </row>
    <row r="146" spans="1:6" s="9" customFormat="1" ht="33" x14ac:dyDescent="0.25">
      <c r="A146" s="14">
        <v>124</v>
      </c>
      <c r="B146" s="11" t="s">
        <v>134</v>
      </c>
      <c r="C146" s="12">
        <v>20747.469696969696</v>
      </c>
      <c r="D146" s="13">
        <v>18672</v>
      </c>
      <c r="E146" s="58">
        <f t="shared" si="2"/>
        <v>2075.4696969696961</v>
      </c>
      <c r="F146" s="45"/>
    </row>
    <row r="147" spans="1:6" s="9" customFormat="1" x14ac:dyDescent="0.25">
      <c r="A147" s="14">
        <v>125</v>
      </c>
      <c r="B147" s="11" t="s">
        <v>135</v>
      </c>
      <c r="C147" s="12">
        <v>4562.2436363636361</v>
      </c>
      <c r="D147" s="13">
        <v>4106</v>
      </c>
      <c r="E147" s="58">
        <f t="shared" si="2"/>
        <v>456.24363636363614</v>
      </c>
      <c r="F147" s="45"/>
    </row>
    <row r="148" spans="1:6" s="9" customFormat="1" x14ac:dyDescent="0.25">
      <c r="A148" s="14">
        <v>126</v>
      </c>
      <c r="B148" s="11" t="s">
        <v>136</v>
      </c>
      <c r="C148" s="12">
        <v>6453.045454545455</v>
      </c>
      <c r="D148" s="13">
        <v>5807</v>
      </c>
      <c r="E148" s="58">
        <f t="shared" si="2"/>
        <v>646.04545454545496</v>
      </c>
      <c r="F148" s="45"/>
    </row>
    <row r="149" spans="1:6" s="9" customFormat="1" x14ac:dyDescent="0.25">
      <c r="A149" s="14">
        <v>127</v>
      </c>
      <c r="B149" s="11" t="s">
        <v>137</v>
      </c>
      <c r="C149" s="12">
        <v>4488.1030303030302</v>
      </c>
      <c r="D149" s="13">
        <v>4039</v>
      </c>
      <c r="E149" s="58">
        <f t="shared" si="2"/>
        <v>449.10303030303021</v>
      </c>
      <c r="F149" s="45"/>
    </row>
    <row r="150" spans="1:6" s="9" customFormat="1" x14ac:dyDescent="0.25">
      <c r="A150" s="14">
        <v>128</v>
      </c>
      <c r="B150" s="15" t="s">
        <v>138</v>
      </c>
      <c r="C150" s="12">
        <v>405575.0066666666</v>
      </c>
      <c r="D150" s="13">
        <v>365017</v>
      </c>
      <c r="E150" s="58">
        <f t="shared" si="2"/>
        <v>40558.006666666595</v>
      </c>
      <c r="F150" s="45"/>
    </row>
    <row r="151" spans="1:6" s="9" customFormat="1" x14ac:dyDescent="0.25">
      <c r="A151" s="14">
        <v>129</v>
      </c>
      <c r="B151" s="11" t="s">
        <v>139</v>
      </c>
      <c r="C151" s="12">
        <v>69725.345454545444</v>
      </c>
      <c r="D151" s="13">
        <v>62752</v>
      </c>
      <c r="E151" s="58">
        <f t="shared" si="2"/>
        <v>6973.3454545454442</v>
      </c>
      <c r="F151" s="45"/>
    </row>
    <row r="152" spans="1:6" s="9" customFormat="1" x14ac:dyDescent="0.25">
      <c r="A152" s="14">
        <v>130</v>
      </c>
      <c r="B152" s="11" t="s">
        <v>140</v>
      </c>
      <c r="C152" s="12">
        <v>11862.136363636362</v>
      </c>
      <c r="D152" s="13">
        <v>10675</v>
      </c>
      <c r="E152" s="58">
        <f t="shared" si="2"/>
        <v>1187.1363636363621</v>
      </c>
      <c r="F152" s="45"/>
    </row>
    <row r="153" spans="1:6" s="9" customFormat="1" x14ac:dyDescent="0.25">
      <c r="A153" s="14">
        <v>131</v>
      </c>
      <c r="B153" s="11" t="s">
        <v>141</v>
      </c>
      <c r="C153" s="12">
        <v>477586.66666666669</v>
      </c>
      <c r="D153" s="13">
        <v>429828</v>
      </c>
      <c r="E153" s="58">
        <f t="shared" ref="E153:E168" si="3">+C153-D153</f>
        <v>47758.666666666686</v>
      </c>
      <c r="F153" s="45"/>
    </row>
    <row r="154" spans="1:6" s="9" customFormat="1" x14ac:dyDescent="0.25">
      <c r="A154" s="14">
        <v>132</v>
      </c>
      <c r="B154" s="15" t="s">
        <v>142</v>
      </c>
      <c r="C154" s="12">
        <v>30260.618181818183</v>
      </c>
      <c r="D154" s="13">
        <v>27234</v>
      </c>
      <c r="E154" s="58">
        <f t="shared" si="3"/>
        <v>3026.6181818181831</v>
      </c>
      <c r="F154" s="45"/>
    </row>
    <row r="155" spans="1:6" s="9" customFormat="1" x14ac:dyDescent="0.25">
      <c r="A155" s="14">
        <v>133</v>
      </c>
      <c r="B155" s="11" t="s">
        <v>143</v>
      </c>
      <c r="C155" s="12">
        <v>30260.618181818183</v>
      </c>
      <c r="D155" s="13">
        <v>27234</v>
      </c>
      <c r="E155" s="58">
        <f t="shared" si="3"/>
        <v>3026.6181818181831</v>
      </c>
      <c r="F155" s="45"/>
    </row>
    <row r="156" spans="1:6" s="9" customFormat="1" x14ac:dyDescent="0.25">
      <c r="A156" s="14">
        <v>134</v>
      </c>
      <c r="B156" s="11" t="s">
        <v>144</v>
      </c>
      <c r="C156" s="12">
        <v>325814.06666666659</v>
      </c>
      <c r="D156" s="13">
        <v>293232</v>
      </c>
      <c r="E156" s="58">
        <f t="shared" si="3"/>
        <v>32582.066666666593</v>
      </c>
      <c r="F156" s="45"/>
    </row>
    <row r="157" spans="1:6" s="9" customFormat="1" x14ac:dyDescent="0.25">
      <c r="A157" s="143" t="s">
        <v>145</v>
      </c>
      <c r="B157" s="143"/>
      <c r="C157" s="143"/>
      <c r="D157" s="143"/>
      <c r="E157" s="59">
        <f>SUM(D158:D161)</f>
        <v>1341400</v>
      </c>
      <c r="F157" s="49"/>
    </row>
    <row r="158" spans="1:6" s="9" customFormat="1" x14ac:dyDescent="0.25">
      <c r="A158" s="10">
        <v>135</v>
      </c>
      <c r="B158" s="18" t="s">
        <v>146</v>
      </c>
      <c r="C158" s="12">
        <v>624750</v>
      </c>
      <c r="D158" s="13">
        <v>562275</v>
      </c>
      <c r="E158" s="58">
        <f t="shared" si="3"/>
        <v>62475</v>
      </c>
      <c r="F158" s="45"/>
    </row>
    <row r="159" spans="1:6" s="9" customFormat="1" x14ac:dyDescent="0.25">
      <c r="A159" s="10">
        <v>136</v>
      </c>
      <c r="B159" s="19" t="s">
        <v>147</v>
      </c>
      <c r="C159" s="12">
        <v>194366.66666666666</v>
      </c>
      <c r="D159" s="13">
        <v>174930</v>
      </c>
      <c r="E159" s="58">
        <f t="shared" si="3"/>
        <v>19436.666666666657</v>
      </c>
      <c r="F159" s="45"/>
    </row>
    <row r="160" spans="1:6" s="9" customFormat="1" x14ac:dyDescent="0.25">
      <c r="A160" s="10">
        <v>137</v>
      </c>
      <c r="B160" s="19" t="s">
        <v>148</v>
      </c>
      <c r="C160" s="12">
        <v>210233.33333333334</v>
      </c>
      <c r="D160" s="13">
        <v>189210</v>
      </c>
      <c r="E160" s="58">
        <f t="shared" si="3"/>
        <v>21023.333333333343</v>
      </c>
      <c r="F160" s="45"/>
    </row>
    <row r="161" spans="1:6" s="9" customFormat="1" x14ac:dyDescent="0.25">
      <c r="A161" s="10">
        <v>138</v>
      </c>
      <c r="B161" s="19" t="s">
        <v>149</v>
      </c>
      <c r="C161" s="12">
        <v>518731.81818181818</v>
      </c>
      <c r="D161" s="13">
        <v>414985</v>
      </c>
      <c r="E161" s="58">
        <f t="shared" si="3"/>
        <v>103746.81818181818</v>
      </c>
      <c r="F161" s="45"/>
    </row>
    <row r="162" spans="1:6" s="9" customFormat="1" x14ac:dyDescent="0.25">
      <c r="A162" s="142" t="s">
        <v>150</v>
      </c>
      <c r="B162" s="142"/>
      <c r="C162" s="142"/>
      <c r="D162" s="142"/>
      <c r="E162" s="59">
        <f>SUM(D163:D165)</f>
        <v>20269593</v>
      </c>
      <c r="F162" s="49"/>
    </row>
    <row r="163" spans="1:6" s="9" customFormat="1" ht="33" x14ac:dyDescent="0.25">
      <c r="A163" s="10">
        <v>139</v>
      </c>
      <c r="B163" s="11" t="s">
        <v>151</v>
      </c>
      <c r="C163" s="12">
        <v>5408081.2121212119</v>
      </c>
      <c r="D163" s="13">
        <v>3244848</v>
      </c>
      <c r="E163" s="58">
        <f t="shared" si="3"/>
        <v>2163233.2121212119</v>
      </c>
      <c r="F163" s="45"/>
    </row>
    <row r="164" spans="1:6" s="9" customFormat="1" ht="33" x14ac:dyDescent="0.25">
      <c r="A164" s="10">
        <v>140</v>
      </c>
      <c r="B164" s="11" t="s">
        <v>152</v>
      </c>
      <c r="C164" s="12">
        <v>6573776.3636363633</v>
      </c>
      <c r="D164" s="13">
        <v>3944265</v>
      </c>
      <c r="E164" s="58">
        <f t="shared" si="3"/>
        <v>2629511.3636363633</v>
      </c>
      <c r="F164" s="45"/>
    </row>
    <row r="165" spans="1:6" s="9" customFormat="1" ht="33" x14ac:dyDescent="0.25">
      <c r="A165" s="10">
        <v>141</v>
      </c>
      <c r="B165" s="11" t="s">
        <v>153</v>
      </c>
      <c r="C165" s="12">
        <v>21800800</v>
      </c>
      <c r="D165" s="13">
        <v>13080480</v>
      </c>
      <c r="E165" s="58">
        <f t="shared" si="3"/>
        <v>8720320</v>
      </c>
      <c r="F165" s="45"/>
    </row>
    <row r="166" spans="1:6" s="9" customFormat="1" x14ac:dyDescent="0.25">
      <c r="A166" s="142" t="s">
        <v>154</v>
      </c>
      <c r="B166" s="142"/>
      <c r="C166" s="142"/>
      <c r="D166" s="142"/>
      <c r="E166" s="59">
        <f>SUM(D167:D168)</f>
        <v>4315826</v>
      </c>
      <c r="F166" s="49"/>
    </row>
    <row r="167" spans="1:6" s="9" customFormat="1" ht="33" x14ac:dyDescent="0.25">
      <c r="A167" s="10">
        <v>142</v>
      </c>
      <c r="B167" s="11" t="s">
        <v>155</v>
      </c>
      <c r="C167" s="12">
        <v>3010916.3636363633</v>
      </c>
      <c r="D167" s="13">
        <v>1806549</v>
      </c>
      <c r="E167" s="58">
        <f t="shared" si="3"/>
        <v>1204367.3636363633</v>
      </c>
      <c r="F167" s="45"/>
    </row>
    <row r="168" spans="1:6" s="9" customFormat="1" ht="33" x14ac:dyDescent="0.25">
      <c r="A168" s="10">
        <v>143</v>
      </c>
      <c r="B168" s="11" t="s">
        <v>156</v>
      </c>
      <c r="C168" s="12">
        <v>4182128.7878787876</v>
      </c>
      <c r="D168" s="13">
        <v>2509277</v>
      </c>
      <c r="E168" s="58">
        <f t="shared" si="3"/>
        <v>1672851.7878787876</v>
      </c>
      <c r="F168" s="45"/>
    </row>
    <row r="169" spans="1:6" s="9" customFormat="1" x14ac:dyDescent="0.25">
      <c r="A169" s="137" t="s">
        <v>157</v>
      </c>
      <c r="B169" s="137"/>
      <c r="C169" s="137"/>
      <c r="D169" s="21">
        <f>SUM(D89:D168)</f>
        <v>196203844</v>
      </c>
      <c r="E169" s="60">
        <f>+E88+E138+E157+E162+E166</f>
        <v>196203844</v>
      </c>
      <c r="F169" s="50"/>
    </row>
    <row r="170" spans="1:6" s="9" customFormat="1" x14ac:dyDescent="0.25">
      <c r="A170" s="24"/>
      <c r="B170" s="25"/>
      <c r="C170" s="26"/>
      <c r="D170" s="27"/>
      <c r="E170" s="62"/>
      <c r="F170" s="27"/>
    </row>
    <row r="171" spans="1:6" s="9" customFormat="1" x14ac:dyDescent="0.25">
      <c r="A171" s="24"/>
      <c r="B171" s="25"/>
      <c r="C171" s="26"/>
      <c r="D171" s="27"/>
      <c r="E171" s="62"/>
      <c r="F171" s="27"/>
    </row>
    <row r="172" spans="1:6" s="9" customFormat="1" ht="28.5" x14ac:dyDescent="0.25">
      <c r="A172" s="138" t="s">
        <v>158</v>
      </c>
      <c r="B172" s="139"/>
      <c r="C172" s="8" t="s">
        <v>2</v>
      </c>
      <c r="D172" s="8" t="s">
        <v>284</v>
      </c>
      <c r="E172" s="56" t="s">
        <v>293</v>
      </c>
      <c r="F172" s="8" t="s">
        <v>287</v>
      </c>
    </row>
    <row r="173" spans="1:6" s="9" customFormat="1" x14ac:dyDescent="0.25">
      <c r="A173" s="140" t="s">
        <v>159</v>
      </c>
      <c r="B173" s="140"/>
      <c r="C173" s="140"/>
      <c r="D173" s="140"/>
      <c r="E173" s="59">
        <f>SUM(D174:D191)</f>
        <v>5817307</v>
      </c>
      <c r="F173" s="49"/>
    </row>
    <row r="174" spans="1:6" s="9" customFormat="1" ht="66" x14ac:dyDescent="0.25">
      <c r="A174" s="14">
        <v>144</v>
      </c>
      <c r="B174" s="29" t="s">
        <v>160</v>
      </c>
      <c r="C174" s="12">
        <v>367637.87878787873</v>
      </c>
      <c r="D174" s="41">
        <v>312492</v>
      </c>
      <c r="E174" s="58">
        <f t="shared" ref="E174:E237" si="4">+C174-D174</f>
        <v>55145.878787878726</v>
      </c>
      <c r="F174" s="45"/>
    </row>
    <row r="175" spans="1:6" s="9" customFormat="1" ht="66" x14ac:dyDescent="0.25">
      <c r="A175" s="14">
        <v>145</v>
      </c>
      <c r="B175" s="29" t="s">
        <v>161</v>
      </c>
      <c r="C175" s="12">
        <v>704912.72727272718</v>
      </c>
      <c r="D175" s="41">
        <v>599175</v>
      </c>
      <c r="E175" s="58">
        <f t="shared" si="4"/>
        <v>105737.72727272718</v>
      </c>
      <c r="F175" s="45"/>
    </row>
    <row r="176" spans="1:6" s="9" customFormat="1" ht="66" x14ac:dyDescent="0.25">
      <c r="A176" s="14">
        <v>146</v>
      </c>
      <c r="B176" s="29" t="s">
        <v>162</v>
      </c>
      <c r="C176" s="12">
        <v>1016873.0303030303</v>
      </c>
      <c r="D176" s="41">
        <v>864342</v>
      </c>
      <c r="E176" s="58">
        <f t="shared" si="4"/>
        <v>152531.03030303027</v>
      </c>
      <c r="F176" s="47"/>
    </row>
    <row r="177" spans="1:6" s="9" customFormat="1" ht="66" x14ac:dyDescent="0.25">
      <c r="A177" s="14">
        <v>147</v>
      </c>
      <c r="B177" s="29" t="s">
        <v>163</v>
      </c>
      <c r="C177" s="12">
        <v>1486778.7878787878</v>
      </c>
      <c r="D177" s="41">
        <v>1263761</v>
      </c>
      <c r="E177" s="58">
        <f t="shared" si="4"/>
        <v>223017.78787878784</v>
      </c>
      <c r="F177" s="47"/>
    </row>
    <row r="178" spans="1:6" s="9" customFormat="1" ht="66" x14ac:dyDescent="0.25">
      <c r="A178" s="14">
        <v>148</v>
      </c>
      <c r="B178" s="29" t="s">
        <v>164</v>
      </c>
      <c r="C178" s="12">
        <v>2660551.5151515151</v>
      </c>
      <c r="D178" s="41">
        <v>2261468</v>
      </c>
      <c r="E178" s="58">
        <f t="shared" si="4"/>
        <v>399083.51515151514</v>
      </c>
      <c r="F178" s="45"/>
    </row>
    <row r="179" spans="1:6" s="9" customFormat="1" ht="33" x14ac:dyDescent="0.25">
      <c r="A179" s="14">
        <v>149</v>
      </c>
      <c r="B179" s="30" t="s">
        <v>165</v>
      </c>
      <c r="C179" s="12">
        <v>13845.830303030301</v>
      </c>
      <c r="D179" s="41">
        <v>13153</v>
      </c>
      <c r="E179" s="58">
        <f t="shared" si="4"/>
        <v>692.83030303030137</v>
      </c>
      <c r="F179" s="47"/>
    </row>
    <row r="180" spans="1:6" s="9" customFormat="1" ht="33" x14ac:dyDescent="0.25">
      <c r="A180" s="14">
        <v>150</v>
      </c>
      <c r="B180" s="30" t="s">
        <v>166</v>
      </c>
      <c r="C180" s="12">
        <v>17657.436363636363</v>
      </c>
      <c r="D180" s="41">
        <v>16774</v>
      </c>
      <c r="E180" s="58">
        <f t="shared" si="4"/>
        <v>883.43636363636324</v>
      </c>
      <c r="F180" s="47"/>
    </row>
    <row r="181" spans="1:6" s="9" customFormat="1" ht="33" x14ac:dyDescent="0.25">
      <c r="A181" s="14">
        <v>151</v>
      </c>
      <c r="B181" s="30" t="s">
        <v>167</v>
      </c>
      <c r="C181" s="12">
        <v>21714.254545454543</v>
      </c>
      <c r="D181" s="41">
        <v>20628</v>
      </c>
      <c r="E181" s="58">
        <f t="shared" si="4"/>
        <v>1086.2545454545434</v>
      </c>
      <c r="F181" s="47"/>
    </row>
    <row r="182" spans="1:6" s="9" customFormat="1" ht="49.5" x14ac:dyDescent="0.25">
      <c r="A182" s="14">
        <v>152</v>
      </c>
      <c r="B182" s="30" t="s">
        <v>168</v>
      </c>
      <c r="C182" s="12">
        <v>34533.799999999996</v>
      </c>
      <c r="D182" s="41">
        <v>32807</v>
      </c>
      <c r="E182" s="58">
        <f t="shared" si="4"/>
        <v>1726.7999999999956</v>
      </c>
      <c r="F182" s="47"/>
    </row>
    <row r="183" spans="1:6" s="9" customFormat="1" ht="49.5" x14ac:dyDescent="0.25">
      <c r="A183" s="14">
        <v>153</v>
      </c>
      <c r="B183" s="30" t="s">
        <v>169</v>
      </c>
      <c r="C183" s="12">
        <v>39841.560606060608</v>
      </c>
      <c r="D183" s="41">
        <v>37849</v>
      </c>
      <c r="E183" s="58">
        <f t="shared" si="4"/>
        <v>1992.5606060606078</v>
      </c>
      <c r="F183" s="47"/>
    </row>
    <row r="184" spans="1:6" s="9" customFormat="1" ht="49.5" x14ac:dyDescent="0.25">
      <c r="A184" s="14">
        <v>154</v>
      </c>
      <c r="B184" s="29" t="s">
        <v>170</v>
      </c>
      <c r="C184" s="12">
        <v>39841.560606060608</v>
      </c>
      <c r="D184" s="41">
        <v>37849</v>
      </c>
      <c r="E184" s="58">
        <f t="shared" si="4"/>
        <v>1992.5606060606078</v>
      </c>
      <c r="F184" s="47"/>
    </row>
    <row r="185" spans="1:6" s="9" customFormat="1" ht="33" x14ac:dyDescent="0.25">
      <c r="A185" s="14">
        <v>155</v>
      </c>
      <c r="B185" s="29" t="s">
        <v>171</v>
      </c>
      <c r="C185" s="12">
        <v>43763.151515151512</v>
      </c>
      <c r="D185" s="41">
        <v>41574</v>
      </c>
      <c r="E185" s="58">
        <f t="shared" si="4"/>
        <v>2189.1515151515123</v>
      </c>
      <c r="F185" s="47"/>
    </row>
    <row r="186" spans="1:6" s="9" customFormat="1" ht="49.5" x14ac:dyDescent="0.25">
      <c r="A186" s="14">
        <v>156</v>
      </c>
      <c r="B186" s="29" t="s">
        <v>172</v>
      </c>
      <c r="C186" s="12">
        <v>34559.763636363634</v>
      </c>
      <c r="D186" s="41">
        <v>32831</v>
      </c>
      <c r="E186" s="58">
        <f t="shared" si="4"/>
        <v>1728.7636363636339</v>
      </c>
      <c r="F186" s="47"/>
    </row>
    <row r="187" spans="1:6" s="9" customFormat="1" ht="49.5" x14ac:dyDescent="0.25">
      <c r="A187" s="14">
        <v>157</v>
      </c>
      <c r="B187" s="29" t="s">
        <v>173</v>
      </c>
      <c r="C187" s="12">
        <v>53780.066666666658</v>
      </c>
      <c r="D187" s="41">
        <v>51091</v>
      </c>
      <c r="E187" s="58">
        <f t="shared" si="4"/>
        <v>2689.0666666666584</v>
      </c>
      <c r="F187" s="47"/>
    </row>
    <row r="188" spans="1:6" s="9" customFormat="1" x14ac:dyDescent="0.25">
      <c r="A188" s="14">
        <v>158</v>
      </c>
      <c r="B188" s="29" t="s">
        <v>174</v>
      </c>
      <c r="C188" s="12">
        <v>65996.678787878787</v>
      </c>
      <c r="D188" s="41">
        <v>62696</v>
      </c>
      <c r="E188" s="58">
        <f t="shared" si="4"/>
        <v>3300.6787878787873</v>
      </c>
      <c r="F188" s="47"/>
    </row>
    <row r="189" spans="1:6" s="9" customFormat="1" x14ac:dyDescent="0.25">
      <c r="A189" s="14">
        <v>159</v>
      </c>
      <c r="B189" s="29" t="s">
        <v>175</v>
      </c>
      <c r="C189" s="12">
        <v>86502.181818181809</v>
      </c>
      <c r="D189" s="41">
        <v>82177</v>
      </c>
      <c r="E189" s="58">
        <f t="shared" si="4"/>
        <v>4325.1818181818089</v>
      </c>
      <c r="F189" s="45"/>
    </row>
    <row r="190" spans="1:6" s="9" customFormat="1" x14ac:dyDescent="0.25">
      <c r="A190" s="14">
        <v>160</v>
      </c>
      <c r="B190" s="30" t="s">
        <v>176</v>
      </c>
      <c r="C190" s="12">
        <v>86502.181818181809</v>
      </c>
      <c r="D190" s="41">
        <v>82177</v>
      </c>
      <c r="E190" s="58">
        <f t="shared" si="4"/>
        <v>4325.1818181818089</v>
      </c>
      <c r="F190" s="45"/>
    </row>
    <row r="191" spans="1:6" s="9" customFormat="1" x14ac:dyDescent="0.25">
      <c r="A191" s="14">
        <v>161</v>
      </c>
      <c r="B191" s="29" t="s">
        <v>177</v>
      </c>
      <c r="C191" s="12">
        <v>4698.6969696969691</v>
      </c>
      <c r="D191" s="41">
        <v>4463</v>
      </c>
      <c r="E191" s="58">
        <f t="shared" si="4"/>
        <v>235.69696969696906</v>
      </c>
      <c r="F191" s="45"/>
    </row>
    <row r="192" spans="1:6" s="9" customFormat="1" x14ac:dyDescent="0.25">
      <c r="A192" s="141" t="s">
        <v>178</v>
      </c>
      <c r="B192" s="141"/>
      <c r="C192" s="141"/>
      <c r="D192" s="141"/>
      <c r="E192" s="59">
        <f>SUM(D193:D223)</f>
        <v>27273209</v>
      </c>
      <c r="F192" s="49"/>
    </row>
    <row r="193" spans="1:6" s="9" customFormat="1" x14ac:dyDescent="0.25">
      <c r="A193" s="10">
        <v>162</v>
      </c>
      <c r="B193" s="30" t="s">
        <v>179</v>
      </c>
      <c r="C193" s="12">
        <v>243409.09090909091</v>
      </c>
      <c r="D193" s="13">
        <v>182556</v>
      </c>
      <c r="E193" s="58">
        <f t="shared" si="4"/>
        <v>60853.090909090912</v>
      </c>
      <c r="F193" s="45"/>
    </row>
    <row r="194" spans="1:6" s="9" customFormat="1" x14ac:dyDescent="0.25">
      <c r="A194" s="10">
        <v>163</v>
      </c>
      <c r="B194" s="30" t="s">
        <v>180</v>
      </c>
      <c r="C194" s="12">
        <v>301466.66666666669</v>
      </c>
      <c r="D194" s="13">
        <v>226100</v>
      </c>
      <c r="E194" s="58">
        <f t="shared" si="4"/>
        <v>75366.666666666686</v>
      </c>
      <c r="F194" s="45"/>
    </row>
    <row r="195" spans="1:6" s="9" customFormat="1" x14ac:dyDescent="0.25">
      <c r="A195" s="10">
        <v>164</v>
      </c>
      <c r="B195" s="30" t="s">
        <v>181</v>
      </c>
      <c r="C195" s="12">
        <v>184630.30303030301</v>
      </c>
      <c r="D195" s="13">
        <v>138472</v>
      </c>
      <c r="E195" s="58">
        <f t="shared" si="4"/>
        <v>46158.30303030301</v>
      </c>
      <c r="F195" s="45"/>
    </row>
    <row r="196" spans="1:6" s="9" customFormat="1" x14ac:dyDescent="0.25">
      <c r="A196" s="10">
        <v>165</v>
      </c>
      <c r="B196" s="30" t="s">
        <v>182</v>
      </c>
      <c r="C196" s="12">
        <v>231509.09090909091</v>
      </c>
      <c r="D196" s="13">
        <v>173631</v>
      </c>
      <c r="E196" s="58">
        <f t="shared" si="4"/>
        <v>57878.090909090912</v>
      </c>
      <c r="F196" s="45"/>
    </row>
    <row r="197" spans="1:6" s="9" customFormat="1" x14ac:dyDescent="0.25">
      <c r="A197" s="10">
        <v>166</v>
      </c>
      <c r="B197" s="30" t="s">
        <v>183</v>
      </c>
      <c r="C197" s="12">
        <v>224296.9696969697</v>
      </c>
      <c r="D197" s="13">
        <v>168222</v>
      </c>
      <c r="E197" s="58">
        <f t="shared" si="4"/>
        <v>56074.969696969696</v>
      </c>
      <c r="F197" s="45"/>
    </row>
    <row r="198" spans="1:6" s="9" customFormat="1" x14ac:dyDescent="0.25">
      <c r="A198" s="10">
        <v>167</v>
      </c>
      <c r="B198" s="30" t="s">
        <v>184</v>
      </c>
      <c r="C198" s="12">
        <v>283075.75757575757</v>
      </c>
      <c r="D198" s="13">
        <v>212306</v>
      </c>
      <c r="E198" s="58">
        <f t="shared" si="4"/>
        <v>70769.757575757569</v>
      </c>
      <c r="F198" s="45"/>
    </row>
    <row r="199" spans="1:6" s="9" customFormat="1" ht="33" x14ac:dyDescent="0.25">
      <c r="A199" s="10">
        <v>168</v>
      </c>
      <c r="B199" s="30" t="s">
        <v>185</v>
      </c>
      <c r="C199" s="12">
        <v>664416.66666666663</v>
      </c>
      <c r="D199" s="13">
        <v>498312</v>
      </c>
      <c r="E199" s="58">
        <f t="shared" si="4"/>
        <v>166104.66666666663</v>
      </c>
      <c r="F199" s="45"/>
    </row>
    <row r="200" spans="1:6" s="9" customFormat="1" x14ac:dyDescent="0.25">
      <c r="A200" s="10">
        <v>169</v>
      </c>
      <c r="B200" s="30" t="s">
        <v>186</v>
      </c>
      <c r="C200" s="12">
        <v>636289.39393939392</v>
      </c>
      <c r="D200" s="13">
        <v>477217</v>
      </c>
      <c r="E200" s="58">
        <f t="shared" si="4"/>
        <v>159072.39393939392</v>
      </c>
      <c r="F200" s="45"/>
    </row>
    <row r="201" spans="1:6" s="9" customFormat="1" ht="49.5" x14ac:dyDescent="0.25">
      <c r="A201" s="10">
        <v>170</v>
      </c>
      <c r="B201" s="30" t="s">
        <v>187</v>
      </c>
      <c r="C201" s="12">
        <v>519813.63636363641</v>
      </c>
      <c r="D201" s="13">
        <v>389860</v>
      </c>
      <c r="E201" s="58">
        <f t="shared" si="4"/>
        <v>129953.63636363641</v>
      </c>
      <c r="F201" s="45"/>
    </row>
    <row r="202" spans="1:6" s="9" customFormat="1" ht="33" x14ac:dyDescent="0.25">
      <c r="A202" s="10">
        <v>171</v>
      </c>
      <c r="B202" s="30" t="s">
        <v>188</v>
      </c>
      <c r="C202" s="12">
        <v>423351.51515151514</v>
      </c>
      <c r="D202" s="13">
        <v>317513</v>
      </c>
      <c r="E202" s="58">
        <f t="shared" si="4"/>
        <v>105838.51515151514</v>
      </c>
      <c r="F202" s="45"/>
    </row>
    <row r="203" spans="1:6" s="9" customFormat="1" ht="49.5" x14ac:dyDescent="0.25">
      <c r="A203" s="10">
        <v>172</v>
      </c>
      <c r="B203" s="30" t="s">
        <v>189</v>
      </c>
      <c r="C203" s="12">
        <v>558218.18181818177</v>
      </c>
      <c r="D203" s="13">
        <v>418663</v>
      </c>
      <c r="E203" s="58">
        <f t="shared" si="4"/>
        <v>139555.18181818177</v>
      </c>
      <c r="F203" s="45"/>
    </row>
    <row r="204" spans="1:6" s="9" customFormat="1" x14ac:dyDescent="0.25">
      <c r="A204" s="10">
        <v>173</v>
      </c>
      <c r="B204" s="29" t="s">
        <v>190</v>
      </c>
      <c r="C204" s="12">
        <v>5234196.9696969697</v>
      </c>
      <c r="D204" s="13">
        <v>3402228</v>
      </c>
      <c r="E204" s="58">
        <f t="shared" si="4"/>
        <v>1831968.9696969697</v>
      </c>
      <c r="F204" s="45"/>
    </row>
    <row r="205" spans="1:6" s="9" customFormat="1" x14ac:dyDescent="0.25">
      <c r="A205" s="10">
        <v>174</v>
      </c>
      <c r="B205" s="30" t="s">
        <v>191</v>
      </c>
      <c r="C205" s="12">
        <v>1398069.696969697</v>
      </c>
      <c r="D205" s="13">
        <v>908745</v>
      </c>
      <c r="E205" s="58">
        <f t="shared" si="4"/>
        <v>489324.69696969702</v>
      </c>
      <c r="F205" s="45"/>
    </row>
    <row r="206" spans="1:6" s="9" customFormat="1" x14ac:dyDescent="0.25">
      <c r="A206" s="10">
        <v>175</v>
      </c>
      <c r="B206" s="30" t="s">
        <v>192</v>
      </c>
      <c r="C206" s="12">
        <v>5895548.4848484844</v>
      </c>
      <c r="D206" s="13">
        <v>3832106</v>
      </c>
      <c r="E206" s="58">
        <f t="shared" si="4"/>
        <v>2063442.4848484844</v>
      </c>
      <c r="F206" s="45"/>
    </row>
    <row r="207" spans="1:6" s="9" customFormat="1" x14ac:dyDescent="0.25">
      <c r="A207" s="10">
        <v>176</v>
      </c>
      <c r="B207" s="30" t="s">
        <v>193</v>
      </c>
      <c r="C207" s="12">
        <v>8789772.7272727266</v>
      </c>
      <c r="D207" s="13">
        <v>5713352</v>
      </c>
      <c r="E207" s="58">
        <f t="shared" si="4"/>
        <v>3076420.7272727266</v>
      </c>
      <c r="F207" s="45"/>
    </row>
    <row r="208" spans="1:6" s="9" customFormat="1" x14ac:dyDescent="0.25">
      <c r="A208" s="10">
        <v>177</v>
      </c>
      <c r="B208" s="30" t="s">
        <v>194</v>
      </c>
      <c r="C208" s="12">
        <v>155601.51515151514</v>
      </c>
      <c r="D208" s="13">
        <v>116701</v>
      </c>
      <c r="E208" s="58">
        <f t="shared" si="4"/>
        <v>38900.515151515137</v>
      </c>
      <c r="F208" s="45"/>
    </row>
    <row r="209" spans="1:6" s="9" customFormat="1" x14ac:dyDescent="0.25">
      <c r="A209" s="10">
        <v>178</v>
      </c>
      <c r="B209" s="30" t="s">
        <v>195</v>
      </c>
      <c r="C209" s="12">
        <v>224837.87878787878</v>
      </c>
      <c r="D209" s="13">
        <v>168628</v>
      </c>
      <c r="E209" s="58">
        <f t="shared" si="4"/>
        <v>56209.878787878784</v>
      </c>
      <c r="F209" s="45"/>
    </row>
    <row r="210" spans="1:6" s="9" customFormat="1" x14ac:dyDescent="0.25">
      <c r="A210" s="10">
        <v>179</v>
      </c>
      <c r="B210" s="30" t="s">
        <v>196</v>
      </c>
      <c r="C210" s="12">
        <v>286140.90909090912</v>
      </c>
      <c r="D210" s="13">
        <v>214605</v>
      </c>
      <c r="E210" s="58">
        <f t="shared" si="4"/>
        <v>71535.909090909117</v>
      </c>
      <c r="F210" s="45"/>
    </row>
    <row r="211" spans="1:6" s="9" customFormat="1" x14ac:dyDescent="0.25">
      <c r="A211" s="10">
        <v>180</v>
      </c>
      <c r="B211" s="29" t="s">
        <v>197</v>
      </c>
      <c r="C211" s="12">
        <v>199775.75757575757</v>
      </c>
      <c r="D211" s="13">
        <v>149831</v>
      </c>
      <c r="E211" s="58">
        <f t="shared" si="4"/>
        <v>49944.757575757569</v>
      </c>
      <c r="F211" s="45"/>
    </row>
    <row r="212" spans="1:6" s="9" customFormat="1" x14ac:dyDescent="0.25">
      <c r="A212" s="10">
        <v>181</v>
      </c>
      <c r="B212" s="29" t="s">
        <v>198</v>
      </c>
      <c r="C212" s="12">
        <v>243084.54545454544</v>
      </c>
      <c r="D212" s="13">
        <v>182313</v>
      </c>
      <c r="E212" s="58">
        <f t="shared" si="4"/>
        <v>60771.545454545441</v>
      </c>
      <c r="F212" s="45"/>
    </row>
    <row r="213" spans="1:6" s="9" customFormat="1" x14ac:dyDescent="0.25">
      <c r="A213" s="10">
        <v>182</v>
      </c>
      <c r="B213" s="29" t="s">
        <v>199</v>
      </c>
      <c r="C213" s="12">
        <v>221412.12121212122</v>
      </c>
      <c r="D213" s="13">
        <v>166059</v>
      </c>
      <c r="E213" s="58">
        <f t="shared" si="4"/>
        <v>55353.121212121216</v>
      </c>
      <c r="F213" s="45"/>
    </row>
    <row r="214" spans="1:6" s="9" customFormat="1" x14ac:dyDescent="0.25">
      <c r="A214" s="10">
        <v>183</v>
      </c>
      <c r="B214" s="29" t="s">
        <v>200</v>
      </c>
      <c r="C214" s="12">
        <v>275539.09090909088</v>
      </c>
      <c r="D214" s="13">
        <v>206654</v>
      </c>
      <c r="E214" s="58">
        <f t="shared" si="4"/>
        <v>68885.090909090883</v>
      </c>
      <c r="F214" s="45"/>
    </row>
    <row r="215" spans="1:6" s="9" customFormat="1" ht="66" x14ac:dyDescent="0.25">
      <c r="A215" s="10">
        <v>184</v>
      </c>
      <c r="B215" s="30" t="s">
        <v>201</v>
      </c>
      <c r="C215" s="12">
        <v>1939339.3939393938</v>
      </c>
      <c r="D215" s="13">
        <v>1260570</v>
      </c>
      <c r="E215" s="58">
        <f t="shared" si="4"/>
        <v>678769.39393939381</v>
      </c>
      <c r="F215" s="45"/>
    </row>
    <row r="216" spans="1:6" s="9" customFormat="1" ht="66" x14ac:dyDescent="0.25">
      <c r="A216" s="10">
        <v>185</v>
      </c>
      <c r="B216" s="30" t="s">
        <v>202</v>
      </c>
      <c r="C216" s="12">
        <v>2761881.8181818179</v>
      </c>
      <c r="D216" s="13">
        <v>1795223</v>
      </c>
      <c r="E216" s="58">
        <f t="shared" si="4"/>
        <v>966658.81818181789</v>
      </c>
      <c r="F216" s="45"/>
    </row>
    <row r="217" spans="1:6" s="9" customFormat="1" x14ac:dyDescent="0.25">
      <c r="A217" s="10">
        <v>186</v>
      </c>
      <c r="B217" s="30" t="s">
        <v>203</v>
      </c>
      <c r="C217" s="12">
        <v>568675.75757575757</v>
      </c>
      <c r="D217" s="13">
        <v>369639</v>
      </c>
      <c r="E217" s="58">
        <f t="shared" si="4"/>
        <v>199036.75757575757</v>
      </c>
      <c r="F217" s="45"/>
    </row>
    <row r="218" spans="1:6" s="9" customFormat="1" x14ac:dyDescent="0.25">
      <c r="A218" s="10">
        <v>187</v>
      </c>
      <c r="B218" s="30" t="s">
        <v>204</v>
      </c>
      <c r="C218" s="12">
        <v>751503.03030303027</v>
      </c>
      <c r="D218" s="13">
        <v>488476</v>
      </c>
      <c r="E218" s="58">
        <f t="shared" si="4"/>
        <v>263027.03030303027</v>
      </c>
      <c r="F218" s="45"/>
    </row>
    <row r="219" spans="1:6" s="9" customFormat="1" x14ac:dyDescent="0.25">
      <c r="A219" s="10">
        <v>188</v>
      </c>
      <c r="B219" s="30" t="s">
        <v>205</v>
      </c>
      <c r="C219" s="12">
        <v>1053150</v>
      </c>
      <c r="D219" s="13">
        <v>684547</v>
      </c>
      <c r="E219" s="58">
        <f t="shared" si="4"/>
        <v>368603</v>
      </c>
      <c r="F219" s="45"/>
    </row>
    <row r="220" spans="1:6" s="9" customFormat="1" ht="49.5" x14ac:dyDescent="0.25">
      <c r="A220" s="10">
        <v>189</v>
      </c>
      <c r="B220" s="29" t="s">
        <v>206</v>
      </c>
      <c r="C220" s="12">
        <v>5552431.8181818174</v>
      </c>
      <c r="D220" s="13">
        <v>3331459</v>
      </c>
      <c r="E220" s="58">
        <f t="shared" si="4"/>
        <v>2220972.8181818174</v>
      </c>
      <c r="F220" s="45"/>
    </row>
    <row r="221" spans="1:6" s="9" customFormat="1" x14ac:dyDescent="0.25">
      <c r="A221" s="10">
        <v>190</v>
      </c>
      <c r="B221" s="30" t="s">
        <v>207</v>
      </c>
      <c r="C221" s="12">
        <v>539827.27272727271</v>
      </c>
      <c r="D221" s="13">
        <v>323896</v>
      </c>
      <c r="E221" s="58">
        <f t="shared" si="4"/>
        <v>215931.27272727271</v>
      </c>
      <c r="F221" s="45"/>
    </row>
    <row r="222" spans="1:6" s="9" customFormat="1" x14ac:dyDescent="0.25">
      <c r="A222" s="10">
        <v>191</v>
      </c>
      <c r="B222" s="30" t="s">
        <v>208</v>
      </c>
      <c r="C222" s="12">
        <v>663695.45454545447</v>
      </c>
      <c r="D222" s="13">
        <v>398217</v>
      </c>
      <c r="E222" s="58">
        <f t="shared" si="4"/>
        <v>265478.45454545447</v>
      </c>
      <c r="F222" s="45"/>
    </row>
    <row r="223" spans="1:6" s="9" customFormat="1" x14ac:dyDescent="0.25">
      <c r="A223" s="10">
        <v>192</v>
      </c>
      <c r="B223" s="29" t="s">
        <v>209</v>
      </c>
      <c r="C223" s="12">
        <v>595180.3030303031</v>
      </c>
      <c r="D223" s="13">
        <v>357108</v>
      </c>
      <c r="E223" s="58">
        <f t="shared" si="4"/>
        <v>238072.3030303031</v>
      </c>
      <c r="F223" s="45"/>
    </row>
    <row r="224" spans="1:6" s="9" customFormat="1" x14ac:dyDescent="0.25">
      <c r="A224" s="142" t="s">
        <v>210</v>
      </c>
      <c r="B224" s="142"/>
      <c r="C224" s="142"/>
      <c r="D224" s="142"/>
      <c r="E224" s="59">
        <f>SUM(D225:D260)</f>
        <v>5226614</v>
      </c>
      <c r="F224" s="49"/>
    </row>
    <row r="225" spans="1:6" s="9" customFormat="1" x14ac:dyDescent="0.25">
      <c r="A225" s="14">
        <v>193</v>
      </c>
      <c r="B225" s="31" t="s">
        <v>211</v>
      </c>
      <c r="C225" s="12">
        <v>34377.466666666667</v>
      </c>
      <c r="D225" s="13">
        <v>29220</v>
      </c>
      <c r="E225" s="58">
        <f t="shared" si="4"/>
        <v>5157.4666666666672</v>
      </c>
      <c r="F225" s="45"/>
    </row>
    <row r="226" spans="1:6" s="9" customFormat="1" x14ac:dyDescent="0.25">
      <c r="A226" s="14">
        <v>194</v>
      </c>
      <c r="B226" s="31" t="s">
        <v>212</v>
      </c>
      <c r="C226" s="12">
        <v>49432.133333333331</v>
      </c>
      <c r="D226" s="13">
        <v>42017</v>
      </c>
      <c r="E226" s="58">
        <f t="shared" si="4"/>
        <v>7415.1333333333314</v>
      </c>
      <c r="F226" s="45"/>
    </row>
    <row r="227" spans="1:6" s="9" customFormat="1" x14ac:dyDescent="0.25">
      <c r="A227" s="14">
        <v>195</v>
      </c>
      <c r="B227" s="31" t="s">
        <v>213</v>
      </c>
      <c r="C227" s="12">
        <v>66162.133333333346</v>
      </c>
      <c r="D227" s="13">
        <v>56237</v>
      </c>
      <c r="E227" s="58">
        <f t="shared" si="4"/>
        <v>9925.1333333333459</v>
      </c>
      <c r="F227" s="45"/>
    </row>
    <row r="228" spans="1:6" s="9" customFormat="1" x14ac:dyDescent="0.25">
      <c r="A228" s="14">
        <v>196</v>
      </c>
      <c r="B228" s="31" t="s">
        <v>214</v>
      </c>
      <c r="C228" s="12">
        <v>52628.333333333336</v>
      </c>
      <c r="D228" s="13">
        <v>44734</v>
      </c>
      <c r="E228" s="58">
        <f t="shared" si="4"/>
        <v>7894.3333333333358</v>
      </c>
      <c r="F228" s="45"/>
    </row>
    <row r="229" spans="1:6" s="9" customFormat="1" x14ac:dyDescent="0.25">
      <c r="A229" s="14">
        <v>197</v>
      </c>
      <c r="B229" s="18" t="s">
        <v>215</v>
      </c>
      <c r="C229" s="12">
        <v>5684233.333333333</v>
      </c>
      <c r="D229" s="13">
        <v>3410540</v>
      </c>
      <c r="E229" s="58">
        <f t="shared" si="4"/>
        <v>2273693.333333333</v>
      </c>
      <c r="F229" s="45"/>
    </row>
    <row r="230" spans="1:6" s="9" customFormat="1" x14ac:dyDescent="0.25">
      <c r="A230" s="14">
        <v>198</v>
      </c>
      <c r="B230" s="18" t="s">
        <v>216</v>
      </c>
      <c r="C230" s="12">
        <v>31515.166666666668</v>
      </c>
      <c r="D230" s="13">
        <v>26787</v>
      </c>
      <c r="E230" s="58">
        <f t="shared" si="4"/>
        <v>4728.1666666666679</v>
      </c>
      <c r="F230" s="45"/>
    </row>
    <row r="231" spans="1:6" s="9" customFormat="1" x14ac:dyDescent="0.25">
      <c r="A231" s="14">
        <v>199</v>
      </c>
      <c r="B231" s="19" t="s">
        <v>217</v>
      </c>
      <c r="C231" s="12">
        <v>2827.0666666666671</v>
      </c>
      <c r="D231" s="13">
        <v>2403</v>
      </c>
      <c r="E231" s="58">
        <f t="shared" si="4"/>
        <v>424.06666666666706</v>
      </c>
      <c r="F231" s="45"/>
    </row>
    <row r="232" spans="1:6" s="9" customFormat="1" ht="33" x14ac:dyDescent="0.25">
      <c r="A232" s="14">
        <v>200</v>
      </c>
      <c r="B232" s="19" t="s">
        <v>218</v>
      </c>
      <c r="C232" s="12">
        <v>23174.666666666668</v>
      </c>
      <c r="D232" s="13">
        <v>19698</v>
      </c>
      <c r="E232" s="58">
        <f t="shared" si="4"/>
        <v>3476.6666666666679</v>
      </c>
      <c r="F232" s="45"/>
    </row>
    <row r="233" spans="1:6" s="9" customFormat="1" x14ac:dyDescent="0.25">
      <c r="A233" s="14">
        <v>201</v>
      </c>
      <c r="B233" s="19" t="s">
        <v>219</v>
      </c>
      <c r="C233" s="12">
        <v>37368.799999999996</v>
      </c>
      <c r="D233" s="13">
        <v>31763</v>
      </c>
      <c r="E233" s="58">
        <f t="shared" si="4"/>
        <v>5605.7999999999956</v>
      </c>
      <c r="F233" s="45"/>
    </row>
    <row r="234" spans="1:6" s="9" customFormat="1" x14ac:dyDescent="0.25">
      <c r="A234" s="14">
        <v>202</v>
      </c>
      <c r="B234" s="19" t="s">
        <v>220</v>
      </c>
      <c r="C234" s="12">
        <v>2278.5</v>
      </c>
      <c r="D234" s="13">
        <v>1936</v>
      </c>
      <c r="E234" s="58">
        <f t="shared" si="4"/>
        <v>342.5</v>
      </c>
      <c r="F234" s="45"/>
    </row>
    <row r="235" spans="1:6" s="9" customFormat="1" x14ac:dyDescent="0.25">
      <c r="A235" s="14">
        <v>203</v>
      </c>
      <c r="B235" s="19" t="s">
        <v>221</v>
      </c>
      <c r="C235" s="12">
        <v>844.719696969697</v>
      </c>
      <c r="D235" s="13">
        <v>718</v>
      </c>
      <c r="E235" s="58">
        <f t="shared" si="4"/>
        <v>126.719696969697</v>
      </c>
      <c r="F235" s="45"/>
    </row>
    <row r="236" spans="1:6" s="9" customFormat="1" x14ac:dyDescent="0.25">
      <c r="A236" s="14">
        <v>204</v>
      </c>
      <c r="B236" s="19" t="s">
        <v>222</v>
      </c>
      <c r="C236" s="12">
        <v>707.14848484848483</v>
      </c>
      <c r="D236" s="13">
        <v>601</v>
      </c>
      <c r="E236" s="58">
        <f t="shared" si="4"/>
        <v>106.14848484848483</v>
      </c>
      <c r="F236" s="45"/>
    </row>
    <row r="237" spans="1:6" s="9" customFormat="1" x14ac:dyDescent="0.25">
      <c r="A237" s="14">
        <v>205</v>
      </c>
      <c r="B237" s="19" t="s">
        <v>223</v>
      </c>
      <c r="C237" s="12">
        <v>232086.06060606058</v>
      </c>
      <c r="D237" s="13">
        <v>139251</v>
      </c>
      <c r="E237" s="58">
        <f t="shared" si="4"/>
        <v>92835.060606060579</v>
      </c>
      <c r="F237" s="45"/>
    </row>
    <row r="238" spans="1:6" s="9" customFormat="1" x14ac:dyDescent="0.25">
      <c r="A238" s="14">
        <v>206</v>
      </c>
      <c r="B238" s="19" t="s">
        <v>224</v>
      </c>
      <c r="C238" s="12">
        <v>174064.54545454544</v>
      </c>
      <c r="D238" s="13">
        <v>139251</v>
      </c>
      <c r="E238" s="58">
        <f t="shared" ref="E238:E295" si="5">+C238-D238</f>
        <v>34813.545454545441</v>
      </c>
      <c r="F238" s="45"/>
    </row>
    <row r="239" spans="1:6" s="9" customFormat="1" x14ac:dyDescent="0.25">
      <c r="A239" s="14">
        <v>207</v>
      </c>
      <c r="B239" s="19" t="s">
        <v>225</v>
      </c>
      <c r="C239" s="12">
        <v>18310.133333333335</v>
      </c>
      <c r="D239" s="13">
        <v>16479</v>
      </c>
      <c r="E239" s="58">
        <f t="shared" si="5"/>
        <v>1831.133333333335</v>
      </c>
      <c r="F239" s="45"/>
    </row>
    <row r="240" spans="1:6" s="9" customFormat="1" x14ac:dyDescent="0.25">
      <c r="A240" s="14">
        <v>208</v>
      </c>
      <c r="B240" s="19" t="s">
        <v>226</v>
      </c>
      <c r="C240" s="12">
        <v>22857.015151515152</v>
      </c>
      <c r="D240" s="13">
        <v>20571</v>
      </c>
      <c r="E240" s="58">
        <f t="shared" si="5"/>
        <v>2286.015151515152</v>
      </c>
      <c r="F240" s="45"/>
    </row>
    <row r="241" spans="1:6" s="9" customFormat="1" ht="33" x14ac:dyDescent="0.25">
      <c r="A241" s="14">
        <v>209</v>
      </c>
      <c r="B241" s="19" t="s">
        <v>227</v>
      </c>
      <c r="C241" s="12">
        <v>28140.975757575754</v>
      </c>
      <c r="D241" s="13">
        <v>25326</v>
      </c>
      <c r="E241" s="58">
        <f t="shared" si="5"/>
        <v>2814.975757575754</v>
      </c>
      <c r="F241" s="45"/>
    </row>
    <row r="242" spans="1:6" s="9" customFormat="1" x14ac:dyDescent="0.25">
      <c r="A242" s="14">
        <v>210</v>
      </c>
      <c r="B242" s="19" t="s">
        <v>228</v>
      </c>
      <c r="C242" s="12">
        <v>32720.672727272729</v>
      </c>
      <c r="D242" s="13">
        <v>29448</v>
      </c>
      <c r="E242" s="58">
        <f t="shared" si="5"/>
        <v>3272.6727272727294</v>
      </c>
      <c r="F242" s="45"/>
    </row>
    <row r="243" spans="1:6" s="9" customFormat="1" ht="33" x14ac:dyDescent="0.25">
      <c r="A243" s="14">
        <v>211</v>
      </c>
      <c r="B243" s="19" t="s">
        <v>229</v>
      </c>
      <c r="C243" s="12">
        <v>37039.651515151512</v>
      </c>
      <c r="D243" s="13">
        <v>33335</v>
      </c>
      <c r="E243" s="58">
        <f t="shared" si="5"/>
        <v>3704.6515151515123</v>
      </c>
      <c r="F243" s="45"/>
    </row>
    <row r="244" spans="1:6" s="9" customFormat="1" x14ac:dyDescent="0.25">
      <c r="A244" s="14">
        <v>212</v>
      </c>
      <c r="B244" s="19" t="s">
        <v>230</v>
      </c>
      <c r="C244" s="12">
        <v>41583.648484848491</v>
      </c>
      <c r="D244" s="13">
        <v>37425</v>
      </c>
      <c r="E244" s="58">
        <f t="shared" si="5"/>
        <v>4158.6484848484906</v>
      </c>
      <c r="F244" s="45"/>
    </row>
    <row r="245" spans="1:6" s="9" customFormat="1" x14ac:dyDescent="0.25">
      <c r="A245" s="14">
        <v>213</v>
      </c>
      <c r="B245" s="19" t="s">
        <v>231</v>
      </c>
      <c r="C245" s="12">
        <v>43494.860606060603</v>
      </c>
      <c r="D245" s="13">
        <v>39145</v>
      </c>
      <c r="E245" s="58">
        <f t="shared" si="5"/>
        <v>4349.8606060606035</v>
      </c>
      <c r="F245" s="45"/>
    </row>
    <row r="246" spans="1:6" s="9" customFormat="1" ht="33" x14ac:dyDescent="0.25">
      <c r="A246" s="14">
        <v>214</v>
      </c>
      <c r="B246" s="19" t="s">
        <v>232</v>
      </c>
      <c r="C246" s="12">
        <v>59806.515151515159</v>
      </c>
      <c r="D246" s="13">
        <v>53825</v>
      </c>
      <c r="E246" s="58">
        <f t="shared" si="5"/>
        <v>5981.5151515151592</v>
      </c>
      <c r="F246" s="45"/>
    </row>
    <row r="247" spans="1:6" s="9" customFormat="1" x14ac:dyDescent="0.25">
      <c r="A247" s="14">
        <v>215</v>
      </c>
      <c r="B247" s="19" t="s">
        <v>233</v>
      </c>
      <c r="C247" s="12">
        <v>88498.496969696964</v>
      </c>
      <c r="D247" s="13">
        <v>79648</v>
      </c>
      <c r="E247" s="58">
        <f t="shared" si="5"/>
        <v>8850.4969696969638</v>
      </c>
      <c r="F247" s="45"/>
    </row>
    <row r="248" spans="1:6" s="9" customFormat="1" x14ac:dyDescent="0.25">
      <c r="A248" s="14">
        <v>216</v>
      </c>
      <c r="B248" s="19" t="s">
        <v>234</v>
      </c>
      <c r="C248" s="12">
        <v>70084.86969696969</v>
      </c>
      <c r="D248" s="13">
        <v>63076</v>
      </c>
      <c r="E248" s="58">
        <f t="shared" si="5"/>
        <v>7008.8696969696903</v>
      </c>
      <c r="F248" s="45"/>
    </row>
    <row r="249" spans="1:6" s="9" customFormat="1" x14ac:dyDescent="0.25">
      <c r="A249" s="14">
        <v>217</v>
      </c>
      <c r="B249" s="19" t="s">
        <v>235</v>
      </c>
      <c r="C249" s="12">
        <v>45557.166666666664</v>
      </c>
      <c r="D249" s="13">
        <v>41001</v>
      </c>
      <c r="E249" s="58">
        <f t="shared" si="5"/>
        <v>4556.1666666666642</v>
      </c>
      <c r="F249" s="45"/>
    </row>
    <row r="250" spans="1:6" s="9" customFormat="1" x14ac:dyDescent="0.25">
      <c r="A250" s="14">
        <v>218</v>
      </c>
      <c r="B250" s="19" t="s">
        <v>236</v>
      </c>
      <c r="C250" s="12">
        <v>18468.8</v>
      </c>
      <c r="D250" s="13">
        <v>16621</v>
      </c>
      <c r="E250" s="58">
        <f t="shared" si="5"/>
        <v>1847.7999999999993</v>
      </c>
      <c r="F250" s="45"/>
    </row>
    <row r="251" spans="1:6" s="9" customFormat="1" x14ac:dyDescent="0.25">
      <c r="A251" s="14">
        <v>219</v>
      </c>
      <c r="B251" s="19" t="s">
        <v>237</v>
      </c>
      <c r="C251" s="12">
        <v>7647.0121212121221</v>
      </c>
      <c r="D251" s="13">
        <v>6882</v>
      </c>
      <c r="E251" s="58">
        <f t="shared" si="5"/>
        <v>765.01212121212211</v>
      </c>
      <c r="F251" s="45"/>
    </row>
    <row r="252" spans="1:6" s="9" customFormat="1" x14ac:dyDescent="0.25">
      <c r="A252" s="14">
        <v>220</v>
      </c>
      <c r="B252" s="19" t="s">
        <v>238</v>
      </c>
      <c r="C252" s="12">
        <v>8000.4060606060602</v>
      </c>
      <c r="D252" s="13">
        <v>7200</v>
      </c>
      <c r="E252" s="58">
        <f t="shared" si="5"/>
        <v>800.40606060606024</v>
      </c>
      <c r="F252" s="45"/>
    </row>
    <row r="253" spans="1:6" s="9" customFormat="1" x14ac:dyDescent="0.25">
      <c r="A253" s="14">
        <v>221</v>
      </c>
      <c r="B253" s="19" t="s">
        <v>239</v>
      </c>
      <c r="C253" s="12">
        <v>6939.1424242424246</v>
      </c>
      <c r="D253" s="13">
        <v>6245</v>
      </c>
      <c r="E253" s="58">
        <f t="shared" si="5"/>
        <v>694.14242424242457</v>
      </c>
      <c r="F253" s="45"/>
    </row>
    <row r="254" spans="1:6" s="9" customFormat="1" x14ac:dyDescent="0.25">
      <c r="A254" s="14">
        <v>222</v>
      </c>
      <c r="B254" s="19" t="s">
        <v>240</v>
      </c>
      <c r="C254" s="12">
        <v>7478.2484848484846</v>
      </c>
      <c r="D254" s="13">
        <v>6730</v>
      </c>
      <c r="E254" s="58">
        <f t="shared" si="5"/>
        <v>748.24848484848462</v>
      </c>
      <c r="F254" s="45"/>
    </row>
    <row r="255" spans="1:6" s="9" customFormat="1" x14ac:dyDescent="0.25">
      <c r="A255" s="14">
        <v>223</v>
      </c>
      <c r="B255" s="19" t="s">
        <v>241</v>
      </c>
      <c r="C255" s="12">
        <v>4836.4484848484854</v>
      </c>
      <c r="D255" s="13">
        <v>4352</v>
      </c>
      <c r="E255" s="58">
        <f t="shared" si="5"/>
        <v>484.44848484848535</v>
      </c>
      <c r="F255" s="45"/>
    </row>
    <row r="256" spans="1:6" s="9" customFormat="1" x14ac:dyDescent="0.25">
      <c r="A256" s="14">
        <v>224</v>
      </c>
      <c r="B256" s="19" t="s">
        <v>242</v>
      </c>
      <c r="C256" s="12">
        <v>424480</v>
      </c>
      <c r="D256" s="13">
        <v>339584</v>
      </c>
      <c r="E256" s="58">
        <f t="shared" si="5"/>
        <v>84896</v>
      </c>
      <c r="F256" s="45"/>
    </row>
    <row r="257" spans="1:6" s="9" customFormat="1" x14ac:dyDescent="0.25">
      <c r="A257" s="14">
        <v>225</v>
      </c>
      <c r="B257" s="19" t="s">
        <v>243</v>
      </c>
      <c r="C257" s="12">
        <v>75402.600000000006</v>
      </c>
      <c r="D257" s="13">
        <v>60322</v>
      </c>
      <c r="E257" s="58">
        <f t="shared" si="5"/>
        <v>15080.600000000006</v>
      </c>
      <c r="F257" s="45"/>
    </row>
    <row r="258" spans="1:6" s="9" customFormat="1" x14ac:dyDescent="0.25">
      <c r="A258" s="14">
        <v>226</v>
      </c>
      <c r="B258" s="19" t="s">
        <v>244</v>
      </c>
      <c r="C258" s="12">
        <v>99134</v>
      </c>
      <c r="D258" s="13">
        <v>79307</v>
      </c>
      <c r="E258" s="58">
        <f t="shared" si="5"/>
        <v>19827</v>
      </c>
      <c r="F258" s="45"/>
    </row>
    <row r="259" spans="1:6" s="9" customFormat="1" x14ac:dyDescent="0.25">
      <c r="A259" s="14">
        <v>227</v>
      </c>
      <c r="B259" s="19" t="s">
        <v>245</v>
      </c>
      <c r="C259" s="12">
        <v>186599</v>
      </c>
      <c r="D259" s="13">
        <v>149279</v>
      </c>
      <c r="E259" s="58">
        <f t="shared" si="5"/>
        <v>37320</v>
      </c>
      <c r="F259" s="45"/>
    </row>
    <row r="260" spans="1:6" s="9" customFormat="1" x14ac:dyDescent="0.25">
      <c r="A260" s="14">
        <v>228</v>
      </c>
      <c r="B260" s="20" t="s">
        <v>246</v>
      </c>
      <c r="C260" s="12">
        <v>207071.66666666666</v>
      </c>
      <c r="D260" s="13">
        <v>165657</v>
      </c>
      <c r="E260" s="58">
        <f t="shared" si="5"/>
        <v>41414.666666666657</v>
      </c>
      <c r="F260" s="45"/>
    </row>
    <row r="261" spans="1:6" s="9" customFormat="1" x14ac:dyDescent="0.25">
      <c r="A261" s="143" t="s">
        <v>247</v>
      </c>
      <c r="B261" s="143"/>
      <c r="C261" s="143"/>
      <c r="D261" s="143"/>
      <c r="E261" s="59">
        <f>SUM(D262:D283)</f>
        <v>23445356</v>
      </c>
      <c r="F261" s="49"/>
    </row>
    <row r="262" spans="1:6" s="9" customFormat="1" x14ac:dyDescent="0.25">
      <c r="A262" s="10">
        <v>229</v>
      </c>
      <c r="B262" s="30" t="s">
        <v>248</v>
      </c>
      <c r="C262" s="12">
        <v>831737.87878787878</v>
      </c>
      <c r="D262" s="13">
        <v>748564</v>
      </c>
      <c r="E262" s="58">
        <f t="shared" si="5"/>
        <v>83173.878787878784</v>
      </c>
      <c r="F262" s="45"/>
    </row>
    <row r="263" spans="1:6" s="9" customFormat="1" x14ac:dyDescent="0.25">
      <c r="A263" s="10">
        <v>230</v>
      </c>
      <c r="B263" s="30" t="s">
        <v>249</v>
      </c>
      <c r="C263" s="12">
        <v>1771837.8787878789</v>
      </c>
      <c r="D263" s="13">
        <v>1594654</v>
      </c>
      <c r="E263" s="58">
        <f t="shared" si="5"/>
        <v>177183.8787878789</v>
      </c>
      <c r="F263" s="45"/>
    </row>
    <row r="264" spans="1:6" s="9" customFormat="1" x14ac:dyDescent="0.25">
      <c r="A264" s="10">
        <v>231</v>
      </c>
      <c r="B264" s="30" t="s">
        <v>250</v>
      </c>
      <c r="C264" s="12">
        <v>692435.75757575757</v>
      </c>
      <c r="D264" s="13">
        <v>623192</v>
      </c>
      <c r="E264" s="58">
        <f t="shared" si="5"/>
        <v>69243.757575757569</v>
      </c>
      <c r="F264" s="45"/>
    </row>
    <row r="265" spans="1:6" s="9" customFormat="1" x14ac:dyDescent="0.25">
      <c r="A265" s="10">
        <v>232</v>
      </c>
      <c r="B265" s="30" t="s">
        <v>251</v>
      </c>
      <c r="C265" s="12">
        <v>1191622.7272727273</v>
      </c>
      <c r="D265" s="13">
        <v>1072460</v>
      </c>
      <c r="E265" s="58">
        <f t="shared" si="5"/>
        <v>119162.72727272729</v>
      </c>
      <c r="F265" s="45"/>
    </row>
    <row r="266" spans="1:6" s="9" customFormat="1" x14ac:dyDescent="0.25">
      <c r="A266" s="10">
        <v>233</v>
      </c>
      <c r="B266" s="30" t="s">
        <v>252</v>
      </c>
      <c r="C266" s="12">
        <v>983372.72727272718</v>
      </c>
      <c r="D266" s="13">
        <v>885035</v>
      </c>
      <c r="E266" s="58">
        <f t="shared" si="5"/>
        <v>98337.727272727177</v>
      </c>
      <c r="F266" s="45"/>
    </row>
    <row r="267" spans="1:6" s="9" customFormat="1" x14ac:dyDescent="0.25">
      <c r="A267" s="10">
        <v>234</v>
      </c>
      <c r="B267" s="30" t="s">
        <v>253</v>
      </c>
      <c r="C267" s="12">
        <v>1198510.303030303</v>
      </c>
      <c r="D267" s="13">
        <v>1078659</v>
      </c>
      <c r="E267" s="58">
        <f t="shared" si="5"/>
        <v>119851.30303030298</v>
      </c>
      <c r="F267" s="45"/>
    </row>
    <row r="268" spans="1:6" s="9" customFormat="1" x14ac:dyDescent="0.25">
      <c r="A268" s="10">
        <v>235</v>
      </c>
      <c r="B268" s="30" t="s">
        <v>254</v>
      </c>
      <c r="C268" s="12">
        <v>1970279.3939393938</v>
      </c>
      <c r="D268" s="13">
        <v>1773251</v>
      </c>
      <c r="E268" s="58">
        <f t="shared" si="5"/>
        <v>197028.39393939381</v>
      </c>
      <c r="F268" s="45"/>
    </row>
    <row r="269" spans="1:6" s="9" customFormat="1" x14ac:dyDescent="0.25">
      <c r="A269" s="10">
        <v>236</v>
      </c>
      <c r="B269" s="29" t="s">
        <v>255</v>
      </c>
      <c r="C269" s="12">
        <v>1296018.1818181816</v>
      </c>
      <c r="D269" s="13">
        <v>1166416</v>
      </c>
      <c r="E269" s="58">
        <f t="shared" si="5"/>
        <v>129602.18181818165</v>
      </c>
      <c r="F269" s="45"/>
    </row>
    <row r="270" spans="1:6" s="9" customFormat="1" x14ac:dyDescent="0.25">
      <c r="A270" s="10">
        <v>237</v>
      </c>
      <c r="B270" s="29" t="s">
        <v>256</v>
      </c>
      <c r="C270" s="12">
        <v>1194507.5757575757</v>
      </c>
      <c r="D270" s="13">
        <v>1075056</v>
      </c>
      <c r="E270" s="58">
        <f t="shared" si="5"/>
        <v>119451.57575757569</v>
      </c>
      <c r="F270" s="45"/>
    </row>
    <row r="271" spans="1:6" s="9" customFormat="1" x14ac:dyDescent="0.25">
      <c r="A271" s="10">
        <v>238</v>
      </c>
      <c r="B271" s="29" t="s">
        <v>257</v>
      </c>
      <c r="C271" s="12">
        <v>1058919.696969697</v>
      </c>
      <c r="D271" s="13">
        <v>953027</v>
      </c>
      <c r="E271" s="58">
        <f t="shared" si="5"/>
        <v>105892.69696969702</v>
      </c>
      <c r="F271" s="45"/>
    </row>
    <row r="272" spans="1:6" s="9" customFormat="1" x14ac:dyDescent="0.25">
      <c r="A272" s="10">
        <v>239</v>
      </c>
      <c r="B272" s="29" t="s">
        <v>258</v>
      </c>
      <c r="C272" s="12">
        <v>909160</v>
      </c>
      <c r="D272" s="13">
        <v>818244</v>
      </c>
      <c r="E272" s="58">
        <f t="shared" si="5"/>
        <v>90916</v>
      </c>
      <c r="F272" s="45"/>
    </row>
    <row r="273" spans="1:6" s="9" customFormat="1" x14ac:dyDescent="0.25">
      <c r="A273" s="10">
        <v>240</v>
      </c>
      <c r="B273" s="29" t="s">
        <v>259</v>
      </c>
      <c r="C273" s="12">
        <v>813743.63636363635</v>
      </c>
      <c r="D273" s="13">
        <v>732369</v>
      </c>
      <c r="E273" s="58">
        <f t="shared" si="5"/>
        <v>81374.636363636353</v>
      </c>
      <c r="F273" s="45"/>
    </row>
    <row r="274" spans="1:6" s="9" customFormat="1" x14ac:dyDescent="0.25">
      <c r="A274" s="10">
        <v>241</v>
      </c>
      <c r="B274" s="30" t="s">
        <v>260</v>
      </c>
      <c r="C274" s="12">
        <v>717786.36363636365</v>
      </c>
      <c r="D274" s="13">
        <v>646007</v>
      </c>
      <c r="E274" s="58">
        <f t="shared" si="5"/>
        <v>71779.363636363647</v>
      </c>
      <c r="F274" s="45"/>
    </row>
    <row r="275" spans="1:6" s="9" customFormat="1" x14ac:dyDescent="0.25">
      <c r="A275" s="10">
        <v>242</v>
      </c>
      <c r="B275" s="29" t="s">
        <v>261</v>
      </c>
      <c r="C275" s="12">
        <v>383216.06060606055</v>
      </c>
      <c r="D275" s="13">
        <v>344894</v>
      </c>
      <c r="E275" s="58">
        <f t="shared" si="5"/>
        <v>38322.06060606055</v>
      </c>
      <c r="F275" s="45"/>
    </row>
    <row r="276" spans="1:6" s="9" customFormat="1" x14ac:dyDescent="0.25">
      <c r="A276" s="10">
        <v>243</v>
      </c>
      <c r="B276" s="30" t="s">
        <v>262</v>
      </c>
      <c r="C276" s="12">
        <v>2407406.0606060605</v>
      </c>
      <c r="D276" s="13">
        <v>2166665</v>
      </c>
      <c r="E276" s="58">
        <f t="shared" si="5"/>
        <v>240741.06060606055</v>
      </c>
      <c r="F276" s="45"/>
    </row>
    <row r="277" spans="1:6" s="9" customFormat="1" x14ac:dyDescent="0.25">
      <c r="A277" s="10">
        <v>244</v>
      </c>
      <c r="B277" s="30" t="s">
        <v>263</v>
      </c>
      <c r="C277" s="12">
        <v>2244267.8787878789</v>
      </c>
      <c r="D277" s="13">
        <v>2019841</v>
      </c>
      <c r="E277" s="58">
        <f t="shared" si="5"/>
        <v>224426.8787878789</v>
      </c>
      <c r="F277" s="45"/>
    </row>
    <row r="278" spans="1:6" s="9" customFormat="1" x14ac:dyDescent="0.25">
      <c r="A278" s="10">
        <v>245</v>
      </c>
      <c r="B278" s="30" t="s">
        <v>264</v>
      </c>
      <c r="C278" s="12">
        <v>1910851.5151515149</v>
      </c>
      <c r="D278" s="13">
        <v>1719766</v>
      </c>
      <c r="E278" s="58">
        <f t="shared" si="5"/>
        <v>191085.5151515149</v>
      </c>
      <c r="F278" s="45"/>
    </row>
    <row r="279" spans="1:6" s="9" customFormat="1" x14ac:dyDescent="0.25">
      <c r="A279" s="10">
        <v>246</v>
      </c>
      <c r="B279" s="30" t="s">
        <v>265</v>
      </c>
      <c r="C279" s="12">
        <v>1341310.303030303</v>
      </c>
      <c r="D279" s="13">
        <v>1207179</v>
      </c>
      <c r="E279" s="58">
        <f t="shared" si="5"/>
        <v>134131.30303030298</v>
      </c>
      <c r="F279" s="45"/>
    </row>
    <row r="280" spans="1:6" s="9" customFormat="1" x14ac:dyDescent="0.25">
      <c r="A280" s="10">
        <v>247</v>
      </c>
      <c r="B280" s="30" t="s">
        <v>266</v>
      </c>
      <c r="C280" s="12">
        <v>1455261.8181818184</v>
      </c>
      <c r="D280" s="13">
        <v>1309735</v>
      </c>
      <c r="E280" s="58">
        <f t="shared" si="5"/>
        <v>145526.81818181835</v>
      </c>
      <c r="F280" s="45"/>
    </row>
    <row r="281" spans="1:6" s="9" customFormat="1" x14ac:dyDescent="0.25">
      <c r="A281" s="10">
        <v>248</v>
      </c>
      <c r="B281" s="30" t="s">
        <v>267</v>
      </c>
      <c r="C281" s="12">
        <v>766107.5757575758</v>
      </c>
      <c r="D281" s="13">
        <v>689496</v>
      </c>
      <c r="E281" s="58">
        <f t="shared" si="5"/>
        <v>76611.575757575803</v>
      </c>
      <c r="F281" s="45"/>
    </row>
    <row r="282" spans="1:6" s="9" customFormat="1" x14ac:dyDescent="0.25">
      <c r="A282" s="10">
        <v>249</v>
      </c>
      <c r="B282" s="30" t="s">
        <v>268</v>
      </c>
      <c r="C282" s="12">
        <v>367277.27272727271</v>
      </c>
      <c r="D282" s="13">
        <v>330549</v>
      </c>
      <c r="E282" s="58">
        <f t="shared" si="5"/>
        <v>36728.272727272706</v>
      </c>
      <c r="F282" s="45"/>
    </row>
    <row r="283" spans="1:6" s="9" customFormat="1" x14ac:dyDescent="0.25">
      <c r="A283" s="10">
        <v>250</v>
      </c>
      <c r="B283" s="30" t="s">
        <v>269</v>
      </c>
      <c r="C283" s="12">
        <v>544774.78787878796</v>
      </c>
      <c r="D283" s="13">
        <v>490297</v>
      </c>
      <c r="E283" s="58">
        <f t="shared" si="5"/>
        <v>54477.78787878796</v>
      </c>
      <c r="F283" s="45"/>
    </row>
    <row r="284" spans="1:6" s="9" customFormat="1" x14ac:dyDescent="0.25">
      <c r="A284" s="143" t="s">
        <v>270</v>
      </c>
      <c r="B284" s="143"/>
      <c r="C284" s="143"/>
      <c r="D284" s="143"/>
      <c r="E284" s="59">
        <f>SUM(D285:D295)</f>
        <v>35848746</v>
      </c>
      <c r="F284" s="49"/>
    </row>
    <row r="285" spans="1:6" s="9" customFormat="1" ht="33" x14ac:dyDescent="0.25">
      <c r="A285" s="10">
        <v>251</v>
      </c>
      <c r="B285" s="30" t="s">
        <v>271</v>
      </c>
      <c r="C285" s="12">
        <v>5627618.1818181826</v>
      </c>
      <c r="D285" s="13">
        <v>4220713</v>
      </c>
      <c r="E285" s="58">
        <f t="shared" si="5"/>
        <v>1406905.1818181826</v>
      </c>
      <c r="F285" s="45"/>
    </row>
    <row r="286" spans="1:6" s="9" customFormat="1" ht="33" x14ac:dyDescent="0.25">
      <c r="A286" s="10">
        <v>252</v>
      </c>
      <c r="B286" s="30" t="s">
        <v>272</v>
      </c>
      <c r="C286" s="12">
        <v>7130624.2424242422</v>
      </c>
      <c r="D286" s="13">
        <v>5347968</v>
      </c>
      <c r="E286" s="58">
        <f t="shared" si="5"/>
        <v>1782656.2424242422</v>
      </c>
      <c r="F286" s="45"/>
    </row>
    <row r="287" spans="1:6" s="9" customFormat="1" x14ac:dyDescent="0.25">
      <c r="A287" s="10">
        <v>253</v>
      </c>
      <c r="B287" s="30" t="s">
        <v>273</v>
      </c>
      <c r="C287" s="12">
        <v>2367378.7878787876</v>
      </c>
      <c r="D287" s="13">
        <v>1775534</v>
      </c>
      <c r="E287" s="58">
        <f t="shared" si="5"/>
        <v>591844.78787878761</v>
      </c>
      <c r="F287" s="45"/>
    </row>
    <row r="288" spans="1:6" s="9" customFormat="1" x14ac:dyDescent="0.25">
      <c r="A288" s="10">
        <v>254</v>
      </c>
      <c r="B288" s="30" t="s">
        <v>274</v>
      </c>
      <c r="C288" s="12">
        <v>2367378.7878787876</v>
      </c>
      <c r="D288" s="13">
        <v>1775534</v>
      </c>
      <c r="E288" s="58">
        <f t="shared" si="5"/>
        <v>591844.78787878761</v>
      </c>
      <c r="F288" s="45"/>
    </row>
    <row r="289" spans="1:6" s="9" customFormat="1" x14ac:dyDescent="0.25">
      <c r="A289" s="10">
        <v>255</v>
      </c>
      <c r="B289" s="30" t="s">
        <v>275</v>
      </c>
      <c r="C289" s="12">
        <v>3243651.5151515151</v>
      </c>
      <c r="D289" s="13">
        <v>2432738</v>
      </c>
      <c r="E289" s="58">
        <f t="shared" si="5"/>
        <v>810913.51515151514</v>
      </c>
      <c r="F289" s="45"/>
    </row>
    <row r="290" spans="1:6" s="9" customFormat="1" x14ac:dyDescent="0.25">
      <c r="A290" s="10">
        <v>256</v>
      </c>
      <c r="B290" s="30" t="s">
        <v>276</v>
      </c>
      <c r="C290" s="12">
        <v>2764045.4545454546</v>
      </c>
      <c r="D290" s="13">
        <v>2073034</v>
      </c>
      <c r="E290" s="58">
        <f t="shared" si="5"/>
        <v>691011.45454545459</v>
      </c>
      <c r="F290" s="45"/>
    </row>
    <row r="291" spans="1:6" s="9" customFormat="1" x14ac:dyDescent="0.25">
      <c r="A291" s="10">
        <v>257</v>
      </c>
      <c r="B291" s="30" t="s">
        <v>277</v>
      </c>
      <c r="C291" s="12">
        <v>2673893.9393939395</v>
      </c>
      <c r="D291" s="13">
        <v>2005420</v>
      </c>
      <c r="E291" s="58">
        <f t="shared" si="5"/>
        <v>668473.93939393945</v>
      </c>
      <c r="F291" s="45"/>
    </row>
    <row r="292" spans="1:6" s="9" customFormat="1" x14ac:dyDescent="0.25">
      <c r="A292" s="10">
        <v>258</v>
      </c>
      <c r="B292" s="30" t="s">
        <v>278</v>
      </c>
      <c r="C292" s="12">
        <v>4109106.0606060605</v>
      </c>
      <c r="D292" s="13">
        <v>3081829</v>
      </c>
      <c r="E292" s="58">
        <f t="shared" si="5"/>
        <v>1027277.0606060605</v>
      </c>
      <c r="F292" s="45"/>
    </row>
    <row r="293" spans="1:6" s="9" customFormat="1" x14ac:dyDescent="0.25">
      <c r="A293" s="10">
        <v>259</v>
      </c>
      <c r="B293" s="30" t="s">
        <v>279</v>
      </c>
      <c r="C293" s="12">
        <v>5266651.5151515147</v>
      </c>
      <c r="D293" s="13">
        <v>3949988</v>
      </c>
      <c r="E293" s="58">
        <f t="shared" si="5"/>
        <v>1316663.5151515147</v>
      </c>
      <c r="F293" s="45"/>
    </row>
    <row r="294" spans="1:6" s="9" customFormat="1" x14ac:dyDescent="0.25">
      <c r="A294" s="10">
        <v>260</v>
      </c>
      <c r="B294" s="30" t="s">
        <v>280</v>
      </c>
      <c r="C294" s="12">
        <v>6142924.2424242422</v>
      </c>
      <c r="D294" s="13">
        <v>4607193</v>
      </c>
      <c r="E294" s="58">
        <f t="shared" si="5"/>
        <v>1535731.2424242422</v>
      </c>
      <c r="F294" s="45"/>
    </row>
    <row r="295" spans="1:6" s="9" customFormat="1" x14ac:dyDescent="0.25">
      <c r="A295" s="10">
        <v>261</v>
      </c>
      <c r="B295" s="30" t="s">
        <v>281</v>
      </c>
      <c r="C295" s="12">
        <v>6105060.6060606064</v>
      </c>
      <c r="D295" s="13">
        <v>4578795</v>
      </c>
      <c r="E295" s="58">
        <f t="shared" si="5"/>
        <v>1526265.6060606064</v>
      </c>
      <c r="F295" s="45"/>
    </row>
    <row r="296" spans="1:6" s="9" customFormat="1" x14ac:dyDescent="0.25">
      <c r="A296" s="137" t="s">
        <v>282</v>
      </c>
      <c r="B296" s="137"/>
      <c r="C296" s="137"/>
      <c r="D296" s="21">
        <f>SUM(D174:D295)</f>
        <v>97611232</v>
      </c>
      <c r="E296" s="60">
        <f>+E173+E192+E224+E261+E284</f>
        <v>97611232</v>
      </c>
      <c r="F296" s="50"/>
    </row>
    <row r="297" spans="1:6" s="9" customFormat="1" x14ac:dyDescent="0.25">
      <c r="A297" s="24"/>
      <c r="B297" s="32"/>
      <c r="C297" s="26"/>
      <c r="D297" s="27"/>
      <c r="E297" s="62"/>
      <c r="F297" s="27"/>
    </row>
    <row r="298" spans="1:6" s="9" customFormat="1" x14ac:dyDescent="0.25">
      <c r="A298" s="24"/>
      <c r="B298" s="32"/>
      <c r="C298" s="26"/>
      <c r="D298" s="27"/>
      <c r="E298" s="62"/>
      <c r="F298" s="27"/>
    </row>
    <row r="299" spans="1:6" x14ac:dyDescent="0.25">
      <c r="A299" s="33"/>
      <c r="B299" s="34"/>
      <c r="C299" s="35"/>
    </row>
    <row r="300" spans="1:6" x14ac:dyDescent="0.25">
      <c r="A300" s="33"/>
      <c r="B300" s="34"/>
      <c r="C300" s="35"/>
    </row>
    <row r="301" spans="1:6" x14ac:dyDescent="0.25">
      <c r="A301" s="33"/>
      <c r="B301" s="34"/>
      <c r="C301" s="35"/>
    </row>
    <row r="302" spans="1:6" x14ac:dyDescent="0.25">
      <c r="A302" s="33"/>
      <c r="B302" s="34"/>
      <c r="C302" s="35"/>
    </row>
    <row r="303" spans="1:6" x14ac:dyDescent="0.25">
      <c r="A303" s="33"/>
      <c r="B303" s="34"/>
      <c r="C303" s="35"/>
    </row>
    <row r="304" spans="1:6" s="4" customFormat="1" x14ac:dyDescent="0.25">
      <c r="A304" s="33"/>
      <c r="B304" s="34"/>
      <c r="C304" s="35"/>
      <c r="E304" s="51"/>
      <c r="F304" s="42"/>
    </row>
    <row r="305" spans="1:6" s="4" customFormat="1" x14ac:dyDescent="0.25">
      <c r="A305" s="33"/>
      <c r="B305" s="34"/>
      <c r="C305" s="35"/>
      <c r="E305" s="51"/>
      <c r="F305" s="42"/>
    </row>
    <row r="306" spans="1:6" s="4" customFormat="1" x14ac:dyDescent="0.25">
      <c r="A306" s="33"/>
      <c r="B306" s="34"/>
      <c r="C306" s="35"/>
      <c r="E306" s="51"/>
      <c r="F306" s="42"/>
    </row>
    <row r="307" spans="1:6" s="4" customFormat="1" x14ac:dyDescent="0.25">
      <c r="A307" s="33"/>
      <c r="B307" s="34"/>
      <c r="C307" s="35"/>
      <c r="E307" s="51"/>
      <c r="F307" s="42"/>
    </row>
    <row r="308" spans="1:6" s="4" customFormat="1" x14ac:dyDescent="0.25">
      <c r="A308" s="33"/>
      <c r="B308" s="34"/>
      <c r="C308" s="35"/>
      <c r="E308" s="51"/>
      <c r="F308" s="42"/>
    </row>
    <row r="309" spans="1:6" s="4" customFormat="1" x14ac:dyDescent="0.25">
      <c r="A309" s="33"/>
      <c r="B309" s="34"/>
      <c r="C309" s="35"/>
      <c r="E309" s="51"/>
      <c r="F309" s="42"/>
    </row>
    <row r="310" spans="1:6" s="4" customFormat="1" x14ac:dyDescent="0.25">
      <c r="A310" s="33"/>
      <c r="B310" s="34"/>
      <c r="C310" s="35"/>
      <c r="E310" s="51"/>
      <c r="F310" s="42"/>
    </row>
    <row r="311" spans="1:6" s="4" customFormat="1" x14ac:dyDescent="0.25">
      <c r="A311" s="33"/>
      <c r="B311" s="34"/>
      <c r="C311" s="35"/>
      <c r="E311" s="51"/>
      <c r="F311" s="42"/>
    </row>
    <row r="312" spans="1:6" s="4" customFormat="1" x14ac:dyDescent="0.25">
      <c r="A312" s="33"/>
      <c r="B312" s="34"/>
      <c r="C312" s="35"/>
      <c r="E312" s="51"/>
      <c r="F312" s="42"/>
    </row>
    <row r="313" spans="1:6" s="4" customFormat="1" x14ac:dyDescent="0.25">
      <c r="A313" s="33"/>
      <c r="B313" s="34"/>
      <c r="C313" s="35"/>
      <c r="E313" s="51"/>
      <c r="F313" s="42"/>
    </row>
    <row r="314" spans="1:6" s="4" customFormat="1" x14ac:dyDescent="0.25">
      <c r="A314" s="33"/>
      <c r="B314" s="34"/>
      <c r="C314" s="35"/>
      <c r="E314" s="51"/>
      <c r="F314" s="42"/>
    </row>
    <row r="315" spans="1:6" s="4" customFormat="1" x14ac:dyDescent="0.25">
      <c r="A315" s="33"/>
      <c r="B315" s="34"/>
      <c r="C315" s="35"/>
      <c r="E315" s="51"/>
      <c r="F315" s="42"/>
    </row>
    <row r="316" spans="1:6" s="4" customFormat="1" x14ac:dyDescent="0.25">
      <c r="A316" s="33"/>
      <c r="B316" s="34"/>
      <c r="C316" s="35"/>
      <c r="E316" s="51"/>
      <c r="F316" s="42"/>
    </row>
    <row r="317" spans="1:6" s="4" customFormat="1" x14ac:dyDescent="0.25">
      <c r="A317" s="33"/>
      <c r="B317" s="34"/>
      <c r="C317" s="35"/>
      <c r="E317" s="51"/>
      <c r="F317" s="42"/>
    </row>
    <row r="318" spans="1:6" s="4" customFormat="1" x14ac:dyDescent="0.25">
      <c r="A318" s="33"/>
      <c r="B318" s="34"/>
      <c r="C318" s="35"/>
      <c r="E318" s="51"/>
      <c r="F318" s="42"/>
    </row>
    <row r="319" spans="1:6" s="4" customFormat="1" x14ac:dyDescent="0.25">
      <c r="A319" s="33"/>
      <c r="B319" s="34"/>
      <c r="C319" s="35"/>
      <c r="E319" s="51"/>
      <c r="F319" s="42"/>
    </row>
    <row r="320" spans="1:6" s="4" customFormat="1" x14ac:dyDescent="0.25">
      <c r="A320" s="33"/>
      <c r="B320" s="34"/>
      <c r="C320" s="35"/>
      <c r="E320" s="51"/>
      <c r="F320" s="42"/>
    </row>
    <row r="321" spans="1:6" s="4" customFormat="1" x14ac:dyDescent="0.25">
      <c r="A321" s="33"/>
      <c r="B321" s="34"/>
      <c r="C321" s="35"/>
      <c r="E321" s="51"/>
      <c r="F321" s="42"/>
    </row>
    <row r="322" spans="1:6" s="4" customFormat="1" x14ac:dyDescent="0.25">
      <c r="A322" s="33"/>
      <c r="B322" s="34"/>
      <c r="C322" s="35"/>
      <c r="E322" s="51"/>
      <c r="F322" s="42"/>
    </row>
    <row r="323" spans="1:6" s="4" customFormat="1" x14ac:dyDescent="0.25">
      <c r="A323" s="33"/>
      <c r="B323" s="34"/>
      <c r="C323" s="35"/>
      <c r="E323" s="51"/>
      <c r="F323" s="42"/>
    </row>
    <row r="324" spans="1:6" s="4" customFormat="1" x14ac:dyDescent="0.25">
      <c r="A324" s="33"/>
      <c r="B324" s="34"/>
      <c r="C324" s="35"/>
      <c r="E324" s="51"/>
      <c r="F324" s="42"/>
    </row>
    <row r="325" spans="1:6" s="4" customFormat="1" x14ac:dyDescent="0.25">
      <c r="A325" s="33"/>
      <c r="B325" s="34"/>
      <c r="C325" s="35"/>
      <c r="E325" s="51"/>
      <c r="F325" s="42"/>
    </row>
    <row r="326" spans="1:6" s="4" customFormat="1" x14ac:dyDescent="0.25">
      <c r="A326" s="33"/>
      <c r="B326" s="34"/>
      <c r="C326" s="35"/>
      <c r="E326" s="51"/>
      <c r="F326" s="42"/>
    </row>
    <row r="327" spans="1:6" s="4" customFormat="1" x14ac:dyDescent="0.25">
      <c r="A327" s="33"/>
      <c r="B327" s="34"/>
      <c r="C327" s="35"/>
      <c r="E327" s="51"/>
      <c r="F327" s="42"/>
    </row>
    <row r="328" spans="1:6" s="4" customFormat="1" x14ac:dyDescent="0.25">
      <c r="A328" s="33"/>
      <c r="B328" s="34"/>
      <c r="C328" s="35"/>
      <c r="E328" s="51"/>
      <c r="F328" s="42"/>
    </row>
    <row r="329" spans="1:6" s="4" customFormat="1" x14ac:dyDescent="0.25">
      <c r="A329" s="33"/>
      <c r="B329" s="34"/>
      <c r="C329" s="35"/>
      <c r="E329" s="51"/>
      <c r="F329" s="42"/>
    </row>
    <row r="330" spans="1:6" s="4" customFormat="1" x14ac:dyDescent="0.25">
      <c r="A330" s="33"/>
      <c r="B330" s="34"/>
      <c r="C330" s="35"/>
      <c r="E330" s="51"/>
      <c r="F330" s="42"/>
    </row>
    <row r="331" spans="1:6" s="4" customFormat="1" x14ac:dyDescent="0.25">
      <c r="A331" s="33"/>
      <c r="B331" s="34"/>
      <c r="C331" s="35"/>
      <c r="E331" s="51"/>
      <c r="F331" s="42"/>
    </row>
    <row r="332" spans="1:6" s="4" customFormat="1" x14ac:dyDescent="0.25">
      <c r="A332" s="33"/>
      <c r="B332" s="34"/>
      <c r="C332" s="35"/>
      <c r="E332" s="51"/>
      <c r="F332" s="42"/>
    </row>
    <row r="333" spans="1:6" s="4" customFormat="1" x14ac:dyDescent="0.25">
      <c r="A333" s="33"/>
      <c r="B333" s="34"/>
      <c r="C333" s="35"/>
      <c r="E333" s="51"/>
      <c r="F333" s="42"/>
    </row>
    <row r="334" spans="1:6" s="4" customFormat="1" x14ac:dyDescent="0.25">
      <c r="A334" s="33"/>
      <c r="B334" s="34"/>
      <c r="C334" s="35"/>
      <c r="E334" s="51"/>
      <c r="F334" s="42"/>
    </row>
    <row r="335" spans="1:6" s="4" customFormat="1" x14ac:dyDescent="0.25">
      <c r="A335" s="33"/>
      <c r="B335" s="34"/>
      <c r="C335" s="35"/>
      <c r="E335" s="51"/>
      <c r="F335" s="42"/>
    </row>
    <row r="336" spans="1:6" s="4" customFormat="1" x14ac:dyDescent="0.25">
      <c r="A336" s="33"/>
      <c r="B336" s="34"/>
      <c r="C336" s="35"/>
      <c r="E336" s="51"/>
      <c r="F336" s="42"/>
    </row>
    <row r="337" spans="1:6" s="4" customFormat="1" x14ac:dyDescent="0.25">
      <c r="A337" s="33"/>
      <c r="B337" s="34"/>
      <c r="C337" s="35"/>
      <c r="E337" s="51"/>
      <c r="F337" s="42"/>
    </row>
    <row r="338" spans="1:6" s="4" customFormat="1" x14ac:dyDescent="0.25">
      <c r="A338" s="33"/>
      <c r="B338" s="34"/>
      <c r="C338" s="35"/>
      <c r="E338" s="51"/>
      <c r="F338" s="42"/>
    </row>
    <row r="339" spans="1:6" s="4" customFormat="1" x14ac:dyDescent="0.25">
      <c r="A339" s="33"/>
      <c r="B339" s="34"/>
      <c r="C339" s="35"/>
      <c r="E339" s="51"/>
      <c r="F339" s="42"/>
    </row>
    <row r="340" spans="1:6" s="4" customFormat="1" x14ac:dyDescent="0.25">
      <c r="A340" s="33"/>
      <c r="B340" s="34"/>
      <c r="C340" s="35"/>
      <c r="E340" s="51"/>
      <c r="F340" s="42"/>
    </row>
    <row r="341" spans="1:6" s="4" customFormat="1" x14ac:dyDescent="0.25">
      <c r="A341" s="33"/>
      <c r="B341" s="34"/>
      <c r="C341" s="35"/>
      <c r="E341" s="51"/>
      <c r="F341" s="42"/>
    </row>
    <row r="342" spans="1:6" s="4" customFormat="1" x14ac:dyDescent="0.25">
      <c r="A342" s="33"/>
      <c r="B342" s="34"/>
      <c r="C342" s="35"/>
      <c r="E342" s="51"/>
      <c r="F342" s="42"/>
    </row>
    <row r="343" spans="1:6" s="4" customFormat="1" x14ac:dyDescent="0.25">
      <c r="A343" s="33"/>
      <c r="B343" s="34"/>
      <c r="C343" s="35"/>
      <c r="E343" s="51"/>
      <c r="F343" s="42"/>
    </row>
    <row r="344" spans="1:6" s="4" customFormat="1" x14ac:dyDescent="0.25">
      <c r="A344" s="33"/>
      <c r="B344" s="34"/>
      <c r="C344" s="35"/>
      <c r="E344" s="51"/>
      <c r="F344" s="42"/>
    </row>
    <row r="345" spans="1:6" s="4" customFormat="1" x14ac:dyDescent="0.25">
      <c r="A345" s="33"/>
      <c r="B345" s="34"/>
      <c r="C345" s="35"/>
      <c r="E345" s="51"/>
      <c r="F345" s="42"/>
    </row>
    <row r="346" spans="1:6" s="4" customFormat="1" x14ac:dyDescent="0.25">
      <c r="A346" s="33"/>
      <c r="B346" s="34"/>
      <c r="C346" s="35"/>
      <c r="E346" s="51"/>
      <c r="F346" s="42"/>
    </row>
    <row r="347" spans="1:6" s="4" customFormat="1" x14ac:dyDescent="0.25">
      <c r="A347" s="33"/>
      <c r="B347" s="34"/>
      <c r="C347" s="35"/>
      <c r="E347" s="51"/>
      <c r="F347" s="42"/>
    </row>
    <row r="348" spans="1:6" s="4" customFormat="1" x14ac:dyDescent="0.25">
      <c r="A348" s="33"/>
      <c r="B348" s="34"/>
      <c r="C348" s="35"/>
      <c r="E348" s="51"/>
      <c r="F348" s="42"/>
    </row>
    <row r="349" spans="1:6" s="4" customFormat="1" x14ac:dyDescent="0.25">
      <c r="A349" s="33"/>
      <c r="B349" s="34"/>
      <c r="C349" s="35"/>
      <c r="E349" s="51"/>
      <c r="F349" s="42"/>
    </row>
    <row r="350" spans="1:6" s="4" customFormat="1" x14ac:dyDescent="0.25">
      <c r="A350" s="33"/>
      <c r="B350" s="34"/>
      <c r="C350" s="35"/>
      <c r="E350" s="51"/>
      <c r="F350" s="42"/>
    </row>
    <row r="351" spans="1:6" s="4" customFormat="1" x14ac:dyDescent="0.25">
      <c r="A351" s="33"/>
      <c r="B351" s="34"/>
      <c r="C351" s="35"/>
      <c r="E351" s="51"/>
      <c r="F351" s="42"/>
    </row>
    <row r="352" spans="1:6" s="4" customFormat="1" x14ac:dyDescent="0.25">
      <c r="A352" s="33"/>
      <c r="B352" s="34"/>
      <c r="C352" s="35"/>
      <c r="E352" s="51"/>
      <c r="F352" s="42"/>
    </row>
    <row r="353" spans="1:6" s="4" customFormat="1" x14ac:dyDescent="0.25">
      <c r="A353" s="33"/>
      <c r="B353" s="34"/>
      <c r="C353" s="35"/>
      <c r="E353" s="51"/>
      <c r="F353" s="42"/>
    </row>
    <row r="354" spans="1:6" s="4" customFormat="1" x14ac:dyDescent="0.25">
      <c r="A354" s="33"/>
      <c r="B354" s="34"/>
      <c r="C354" s="35"/>
      <c r="E354" s="51"/>
      <c r="F354" s="42"/>
    </row>
    <row r="355" spans="1:6" s="4" customFormat="1" x14ac:dyDescent="0.25">
      <c r="A355" s="33"/>
      <c r="B355" s="34"/>
      <c r="C355" s="35"/>
      <c r="E355" s="51"/>
      <c r="F355" s="42"/>
    </row>
    <row r="356" spans="1:6" s="4" customFormat="1" x14ac:dyDescent="0.25">
      <c r="A356" s="33"/>
      <c r="B356" s="34"/>
      <c r="C356" s="35"/>
      <c r="E356" s="51"/>
      <c r="F356" s="42"/>
    </row>
    <row r="357" spans="1:6" s="4" customFormat="1" x14ac:dyDescent="0.25">
      <c r="A357" s="33"/>
      <c r="B357" s="34"/>
      <c r="C357" s="35"/>
      <c r="E357" s="51"/>
      <c r="F357" s="42"/>
    </row>
    <row r="358" spans="1:6" s="4" customFormat="1" x14ac:dyDescent="0.25">
      <c r="A358" s="33"/>
      <c r="B358" s="34"/>
      <c r="C358" s="35"/>
      <c r="E358" s="51"/>
      <c r="F358" s="42"/>
    </row>
    <row r="359" spans="1:6" s="4" customFormat="1" x14ac:dyDescent="0.25">
      <c r="A359" s="33"/>
      <c r="B359" s="34"/>
      <c r="C359" s="35"/>
      <c r="E359" s="51"/>
      <c r="F359" s="42"/>
    </row>
    <row r="360" spans="1:6" s="4" customFormat="1" x14ac:dyDescent="0.25">
      <c r="A360" s="33"/>
      <c r="B360" s="34"/>
      <c r="C360" s="35"/>
      <c r="E360" s="51"/>
      <c r="F360" s="42"/>
    </row>
    <row r="361" spans="1:6" s="4" customFormat="1" x14ac:dyDescent="0.25">
      <c r="A361" s="33"/>
      <c r="B361" s="34"/>
      <c r="C361" s="35"/>
      <c r="E361" s="51"/>
      <c r="F361" s="42"/>
    </row>
    <row r="362" spans="1:6" s="4" customFormat="1" x14ac:dyDescent="0.25">
      <c r="A362" s="33"/>
      <c r="B362" s="34"/>
      <c r="C362" s="35"/>
      <c r="E362" s="51"/>
      <c r="F362" s="42"/>
    </row>
    <row r="363" spans="1:6" s="4" customFormat="1" x14ac:dyDescent="0.25">
      <c r="A363" s="33"/>
      <c r="B363" s="34"/>
      <c r="C363" s="35"/>
      <c r="E363" s="51"/>
      <c r="F363" s="42"/>
    </row>
    <row r="364" spans="1:6" s="4" customFormat="1" x14ac:dyDescent="0.25">
      <c r="A364" s="33"/>
      <c r="B364" s="34"/>
      <c r="C364" s="35"/>
      <c r="E364" s="51"/>
      <c r="F364" s="42"/>
    </row>
    <row r="365" spans="1:6" s="4" customFormat="1" x14ac:dyDescent="0.25">
      <c r="A365" s="33"/>
      <c r="B365" s="34"/>
      <c r="C365" s="35"/>
      <c r="E365" s="51"/>
      <c r="F365" s="42"/>
    </row>
    <row r="366" spans="1:6" s="4" customFormat="1" x14ac:dyDescent="0.25">
      <c r="A366" s="33"/>
      <c r="B366" s="34"/>
      <c r="C366" s="35"/>
      <c r="E366" s="51"/>
      <c r="F366" s="42"/>
    </row>
    <row r="367" spans="1:6" s="4" customFormat="1" x14ac:dyDescent="0.25">
      <c r="A367" s="33"/>
      <c r="B367" s="34"/>
      <c r="C367" s="35"/>
      <c r="E367" s="51"/>
      <c r="F367" s="42"/>
    </row>
    <row r="368" spans="1:6" s="4" customFormat="1" x14ac:dyDescent="0.25">
      <c r="A368" s="33"/>
      <c r="B368" s="34"/>
      <c r="C368" s="35"/>
      <c r="E368" s="51"/>
      <c r="F368" s="42"/>
    </row>
    <row r="369" spans="1:6" s="4" customFormat="1" x14ac:dyDescent="0.25">
      <c r="A369" s="33"/>
      <c r="B369" s="34"/>
      <c r="C369" s="35"/>
      <c r="E369" s="51"/>
      <c r="F369" s="42"/>
    </row>
    <row r="370" spans="1:6" s="4" customFormat="1" x14ac:dyDescent="0.25">
      <c r="A370" s="33"/>
      <c r="B370" s="34"/>
      <c r="C370" s="35"/>
      <c r="E370" s="51"/>
      <c r="F370" s="42"/>
    </row>
    <row r="371" spans="1:6" s="4" customFormat="1" x14ac:dyDescent="0.25">
      <c r="A371" s="33"/>
      <c r="B371" s="34"/>
      <c r="C371" s="35"/>
      <c r="E371" s="51"/>
      <c r="F371" s="42"/>
    </row>
    <row r="372" spans="1:6" s="4" customFormat="1" x14ac:dyDescent="0.25">
      <c r="A372" s="33"/>
      <c r="B372" s="34"/>
      <c r="C372" s="35"/>
      <c r="E372" s="51"/>
      <c r="F372" s="42"/>
    </row>
    <row r="373" spans="1:6" s="4" customFormat="1" x14ac:dyDescent="0.25">
      <c r="A373" s="33"/>
      <c r="B373" s="34"/>
      <c r="C373" s="35"/>
      <c r="E373" s="51"/>
      <c r="F373" s="42"/>
    </row>
    <row r="374" spans="1:6" s="4" customFormat="1" x14ac:dyDescent="0.25">
      <c r="A374" s="33"/>
      <c r="B374" s="34"/>
      <c r="C374" s="35"/>
      <c r="E374" s="51"/>
      <c r="F374" s="42"/>
    </row>
    <row r="375" spans="1:6" s="4" customFormat="1" x14ac:dyDescent="0.25">
      <c r="A375" s="33"/>
      <c r="B375" s="34"/>
      <c r="C375" s="35"/>
      <c r="E375" s="51"/>
      <c r="F375" s="42"/>
    </row>
    <row r="376" spans="1:6" s="4" customFormat="1" x14ac:dyDescent="0.25">
      <c r="A376" s="33"/>
      <c r="B376" s="34"/>
      <c r="C376" s="35"/>
      <c r="E376" s="51"/>
      <c r="F376" s="42"/>
    </row>
    <row r="377" spans="1:6" s="4" customFormat="1" x14ac:dyDescent="0.25">
      <c r="A377" s="33"/>
      <c r="B377" s="34"/>
      <c r="C377" s="35"/>
      <c r="E377" s="51"/>
      <c r="F377" s="42"/>
    </row>
    <row r="378" spans="1:6" s="4" customFormat="1" x14ac:dyDescent="0.25">
      <c r="A378" s="33"/>
      <c r="B378" s="34"/>
      <c r="C378" s="35"/>
      <c r="E378" s="51"/>
      <c r="F378" s="42"/>
    </row>
    <row r="379" spans="1:6" s="4" customFormat="1" x14ac:dyDescent="0.25">
      <c r="A379" s="33"/>
      <c r="B379" s="34"/>
      <c r="C379" s="35"/>
      <c r="E379" s="51"/>
      <c r="F379" s="42"/>
    </row>
    <row r="380" spans="1:6" s="4" customFormat="1" x14ac:dyDescent="0.25">
      <c r="A380" s="33"/>
      <c r="B380" s="34"/>
      <c r="C380" s="35"/>
      <c r="E380" s="51"/>
      <c r="F380" s="42"/>
    </row>
    <row r="381" spans="1:6" s="4" customFormat="1" x14ac:dyDescent="0.25">
      <c r="A381" s="33"/>
      <c r="B381" s="34"/>
      <c r="C381" s="35"/>
      <c r="E381" s="51"/>
      <c r="F381" s="42"/>
    </row>
    <row r="382" spans="1:6" s="4" customFormat="1" x14ac:dyDescent="0.25">
      <c r="A382" s="33"/>
      <c r="B382" s="34"/>
      <c r="C382" s="35"/>
      <c r="E382" s="51"/>
      <c r="F382" s="42"/>
    </row>
    <row r="383" spans="1:6" s="4" customFormat="1" x14ac:dyDescent="0.25">
      <c r="A383" s="33"/>
      <c r="B383" s="34"/>
      <c r="C383" s="35"/>
      <c r="E383" s="51"/>
      <c r="F383" s="42"/>
    </row>
    <row r="384" spans="1:6" s="4" customFormat="1" x14ac:dyDescent="0.25">
      <c r="A384" s="33"/>
      <c r="B384" s="34"/>
      <c r="C384" s="35"/>
      <c r="E384" s="51"/>
      <c r="F384" s="42"/>
    </row>
    <row r="385" spans="1:6" s="4" customFormat="1" x14ac:dyDescent="0.25">
      <c r="A385" s="33"/>
      <c r="B385" s="34"/>
      <c r="C385" s="35"/>
      <c r="E385" s="51"/>
      <c r="F385" s="42"/>
    </row>
    <row r="386" spans="1:6" s="4" customFormat="1" x14ac:dyDescent="0.25">
      <c r="A386" s="33"/>
      <c r="B386" s="34"/>
      <c r="C386" s="35"/>
      <c r="E386" s="51"/>
      <c r="F386" s="42"/>
    </row>
    <row r="387" spans="1:6" s="4" customFormat="1" x14ac:dyDescent="0.25">
      <c r="A387" s="33"/>
      <c r="B387" s="34"/>
      <c r="C387" s="35"/>
      <c r="E387" s="51"/>
      <c r="F387" s="42"/>
    </row>
    <row r="388" spans="1:6" s="4" customFormat="1" x14ac:dyDescent="0.25">
      <c r="A388" s="33"/>
      <c r="B388" s="34"/>
      <c r="C388" s="35"/>
      <c r="E388" s="51"/>
      <c r="F388" s="42"/>
    </row>
    <row r="389" spans="1:6" s="4" customFormat="1" x14ac:dyDescent="0.25">
      <c r="A389" s="33"/>
      <c r="B389" s="34"/>
      <c r="C389" s="35"/>
      <c r="E389" s="51"/>
      <c r="F389" s="42"/>
    </row>
    <row r="390" spans="1:6" s="4" customFormat="1" x14ac:dyDescent="0.25">
      <c r="A390" s="33"/>
      <c r="B390" s="34"/>
      <c r="C390" s="35"/>
      <c r="E390" s="51"/>
      <c r="F390" s="42"/>
    </row>
    <row r="391" spans="1:6" s="4" customFormat="1" x14ac:dyDescent="0.25">
      <c r="A391" s="33"/>
      <c r="B391" s="34"/>
      <c r="C391" s="35"/>
      <c r="E391" s="51"/>
      <c r="F391" s="42"/>
    </row>
    <row r="392" spans="1:6" s="4" customFormat="1" x14ac:dyDescent="0.25">
      <c r="A392" s="33"/>
      <c r="B392" s="34"/>
      <c r="C392" s="35"/>
      <c r="E392" s="51"/>
      <c r="F392" s="42"/>
    </row>
    <row r="393" spans="1:6" s="4" customFormat="1" x14ac:dyDescent="0.25">
      <c r="A393" s="33"/>
      <c r="B393" s="34"/>
      <c r="C393" s="35"/>
      <c r="E393" s="51"/>
      <c r="F393" s="42"/>
    </row>
    <row r="394" spans="1:6" s="4" customFormat="1" x14ac:dyDescent="0.25">
      <c r="A394" s="33"/>
      <c r="B394" s="34"/>
      <c r="C394" s="35"/>
      <c r="E394" s="51"/>
      <c r="F394" s="42"/>
    </row>
    <row r="395" spans="1:6" s="4" customFormat="1" x14ac:dyDescent="0.25">
      <c r="A395" s="33"/>
      <c r="B395" s="34"/>
      <c r="C395" s="35"/>
      <c r="E395" s="51"/>
      <c r="F395" s="42"/>
    </row>
    <row r="396" spans="1:6" s="4" customFormat="1" x14ac:dyDescent="0.25">
      <c r="A396" s="33"/>
      <c r="B396" s="34"/>
      <c r="C396" s="35"/>
      <c r="E396" s="51"/>
      <c r="F396" s="42"/>
    </row>
    <row r="397" spans="1:6" s="4" customFormat="1" x14ac:dyDescent="0.25">
      <c r="A397" s="33"/>
      <c r="B397" s="34"/>
      <c r="C397" s="35"/>
      <c r="E397" s="51"/>
      <c r="F397" s="42"/>
    </row>
    <row r="398" spans="1:6" s="4" customFormat="1" x14ac:dyDescent="0.25">
      <c r="A398" s="33"/>
      <c r="B398" s="34"/>
      <c r="C398" s="35"/>
      <c r="E398" s="51"/>
      <c r="F398" s="42"/>
    </row>
    <row r="399" spans="1:6" s="4" customFormat="1" x14ac:dyDescent="0.25">
      <c r="A399" s="33"/>
      <c r="B399" s="34"/>
      <c r="C399" s="35"/>
      <c r="E399" s="51"/>
      <c r="F399" s="42"/>
    </row>
    <row r="400" spans="1:6" s="4" customFormat="1" x14ac:dyDescent="0.25">
      <c r="A400" s="33"/>
      <c r="B400" s="34"/>
      <c r="C400" s="35"/>
      <c r="E400" s="51"/>
      <c r="F400" s="42"/>
    </row>
    <row r="401" spans="1:6" s="4" customFormat="1" x14ac:dyDescent="0.25">
      <c r="A401" s="33"/>
      <c r="B401" s="34"/>
      <c r="C401" s="35"/>
      <c r="E401" s="51"/>
      <c r="F401" s="42"/>
    </row>
    <row r="402" spans="1:6" s="4" customFormat="1" x14ac:dyDescent="0.25">
      <c r="A402" s="33"/>
      <c r="B402" s="34"/>
      <c r="C402" s="35"/>
      <c r="E402" s="51"/>
      <c r="F402" s="42"/>
    </row>
    <row r="403" spans="1:6" s="4" customFormat="1" x14ac:dyDescent="0.25">
      <c r="A403" s="33"/>
      <c r="B403" s="34"/>
      <c r="C403" s="35"/>
      <c r="E403" s="51"/>
      <c r="F403" s="42"/>
    </row>
    <row r="404" spans="1:6" s="4" customFormat="1" x14ac:dyDescent="0.25">
      <c r="A404" s="33"/>
      <c r="B404" s="34"/>
      <c r="C404" s="35"/>
      <c r="E404" s="51"/>
      <c r="F404" s="42"/>
    </row>
    <row r="405" spans="1:6" s="4" customFormat="1" x14ac:dyDescent="0.25">
      <c r="A405" s="33"/>
      <c r="B405" s="34"/>
      <c r="C405" s="35"/>
      <c r="E405" s="51"/>
      <c r="F405" s="42"/>
    </row>
    <row r="406" spans="1:6" s="4" customFormat="1" x14ac:dyDescent="0.25">
      <c r="A406" s="33"/>
      <c r="B406" s="34"/>
      <c r="C406" s="35"/>
      <c r="E406" s="51"/>
      <c r="F406" s="42"/>
    </row>
    <row r="407" spans="1:6" s="4" customFormat="1" x14ac:dyDescent="0.25">
      <c r="A407" s="33"/>
      <c r="B407" s="34"/>
      <c r="C407" s="35"/>
      <c r="E407" s="51"/>
      <c r="F407" s="42"/>
    </row>
    <row r="408" spans="1:6" s="4" customFormat="1" x14ac:dyDescent="0.25">
      <c r="A408" s="33"/>
      <c r="B408" s="34"/>
      <c r="C408" s="35"/>
      <c r="E408" s="51"/>
      <c r="F408" s="42"/>
    </row>
    <row r="409" spans="1:6" s="4" customFormat="1" x14ac:dyDescent="0.25">
      <c r="A409" s="33"/>
      <c r="B409" s="34"/>
      <c r="C409" s="35"/>
      <c r="E409" s="51"/>
      <c r="F409" s="42"/>
    </row>
    <row r="410" spans="1:6" s="4" customFormat="1" x14ac:dyDescent="0.25">
      <c r="A410" s="33"/>
      <c r="B410" s="34"/>
      <c r="C410" s="35"/>
      <c r="E410" s="51"/>
      <c r="F410" s="42"/>
    </row>
    <row r="411" spans="1:6" s="4" customFormat="1" x14ac:dyDescent="0.25">
      <c r="A411" s="33"/>
      <c r="B411" s="34"/>
      <c r="C411" s="35"/>
      <c r="E411" s="51"/>
      <c r="F411" s="42"/>
    </row>
    <row r="412" spans="1:6" s="4" customFormat="1" x14ac:dyDescent="0.25">
      <c r="A412" s="33"/>
      <c r="B412" s="34"/>
      <c r="C412" s="35"/>
      <c r="E412" s="51"/>
      <c r="F412" s="42"/>
    </row>
    <row r="413" spans="1:6" s="4" customFormat="1" x14ac:dyDescent="0.25">
      <c r="A413" s="33"/>
      <c r="B413" s="34"/>
      <c r="C413" s="35"/>
      <c r="E413" s="51"/>
      <c r="F413" s="42"/>
    </row>
    <row r="414" spans="1:6" s="4" customFormat="1" x14ac:dyDescent="0.25">
      <c r="A414" s="33"/>
      <c r="B414" s="34"/>
      <c r="C414" s="35"/>
      <c r="E414" s="51"/>
      <c r="F414" s="42"/>
    </row>
    <row r="415" spans="1:6" s="4" customFormat="1" x14ac:dyDescent="0.25">
      <c r="A415" s="33"/>
      <c r="B415" s="34"/>
      <c r="C415" s="35"/>
      <c r="E415" s="51"/>
      <c r="F415" s="42"/>
    </row>
    <row r="416" spans="1:6" s="4" customFormat="1" x14ac:dyDescent="0.25">
      <c r="A416" s="33"/>
      <c r="B416" s="34"/>
      <c r="C416" s="35"/>
      <c r="E416" s="51"/>
      <c r="F416" s="42"/>
    </row>
    <row r="417" spans="1:6" s="4" customFormat="1" x14ac:dyDescent="0.25">
      <c r="A417" s="33"/>
      <c r="B417" s="34"/>
      <c r="C417" s="35"/>
      <c r="E417" s="51"/>
      <c r="F417" s="42"/>
    </row>
    <row r="418" spans="1:6" s="4" customFormat="1" x14ac:dyDescent="0.25">
      <c r="A418" s="33"/>
      <c r="B418" s="34"/>
      <c r="C418" s="35"/>
      <c r="E418" s="51"/>
      <c r="F418" s="42"/>
    </row>
    <row r="419" spans="1:6" s="4" customFormat="1" x14ac:dyDescent="0.25">
      <c r="A419" s="33"/>
      <c r="B419" s="34"/>
      <c r="C419" s="35"/>
      <c r="E419" s="51"/>
      <c r="F419" s="42"/>
    </row>
    <row r="420" spans="1:6" s="4" customFormat="1" x14ac:dyDescent="0.25">
      <c r="A420" s="33"/>
      <c r="B420" s="34"/>
      <c r="C420" s="35"/>
      <c r="E420" s="51"/>
      <c r="F420" s="42"/>
    </row>
    <row r="421" spans="1:6" s="4" customFormat="1" x14ac:dyDescent="0.25">
      <c r="A421" s="33"/>
      <c r="B421" s="34"/>
      <c r="C421" s="35"/>
      <c r="E421" s="51"/>
      <c r="F421" s="42"/>
    </row>
    <row r="422" spans="1:6" s="4" customFormat="1" x14ac:dyDescent="0.25">
      <c r="A422" s="33"/>
      <c r="B422" s="34"/>
      <c r="C422" s="35"/>
      <c r="E422" s="51"/>
      <c r="F422" s="42"/>
    </row>
    <row r="423" spans="1:6" s="4" customFormat="1" x14ac:dyDescent="0.25">
      <c r="A423" s="33"/>
      <c r="B423" s="34"/>
      <c r="C423" s="35"/>
      <c r="E423" s="51"/>
      <c r="F423" s="42"/>
    </row>
    <row r="424" spans="1:6" s="4" customFormat="1" x14ac:dyDescent="0.25">
      <c r="A424" s="33"/>
      <c r="B424" s="34"/>
      <c r="C424" s="35"/>
      <c r="E424" s="51"/>
      <c r="F424" s="42"/>
    </row>
    <row r="425" spans="1:6" s="4" customFormat="1" x14ac:dyDescent="0.25">
      <c r="A425" s="33"/>
      <c r="B425" s="34"/>
      <c r="C425" s="35"/>
      <c r="E425" s="51"/>
      <c r="F425" s="42"/>
    </row>
    <row r="426" spans="1:6" s="4" customFormat="1" x14ac:dyDescent="0.25">
      <c r="A426" s="33"/>
      <c r="B426" s="34"/>
      <c r="C426" s="35"/>
      <c r="E426" s="51"/>
      <c r="F426" s="42"/>
    </row>
    <row r="427" spans="1:6" s="4" customFormat="1" x14ac:dyDescent="0.25">
      <c r="A427" s="33"/>
      <c r="B427" s="34"/>
      <c r="C427" s="35"/>
      <c r="E427" s="51"/>
      <c r="F427" s="42"/>
    </row>
    <row r="428" spans="1:6" s="4" customFormat="1" x14ac:dyDescent="0.25">
      <c r="A428" s="33"/>
      <c r="B428" s="34"/>
      <c r="C428" s="35"/>
      <c r="E428" s="51"/>
      <c r="F428" s="42"/>
    </row>
    <row r="429" spans="1:6" s="4" customFormat="1" x14ac:dyDescent="0.25">
      <c r="A429" s="33"/>
      <c r="B429" s="34"/>
      <c r="C429" s="35"/>
      <c r="E429" s="51"/>
      <c r="F429" s="42"/>
    </row>
    <row r="430" spans="1:6" s="4" customFormat="1" x14ac:dyDescent="0.25">
      <c r="A430" s="33"/>
      <c r="B430" s="34"/>
      <c r="C430" s="35"/>
      <c r="E430" s="51"/>
      <c r="F430" s="42"/>
    </row>
    <row r="431" spans="1:6" s="4" customFormat="1" x14ac:dyDescent="0.25">
      <c r="A431" s="33"/>
      <c r="B431" s="34"/>
      <c r="C431" s="35"/>
      <c r="E431" s="51"/>
      <c r="F431" s="42"/>
    </row>
    <row r="432" spans="1:6" s="4" customFormat="1" x14ac:dyDescent="0.25">
      <c r="A432" s="33"/>
      <c r="B432" s="34"/>
      <c r="C432" s="35"/>
      <c r="E432" s="51"/>
      <c r="F432" s="42"/>
    </row>
    <row r="433" spans="1:6" s="4" customFormat="1" x14ac:dyDescent="0.25">
      <c r="A433" s="33"/>
      <c r="B433" s="34"/>
      <c r="C433" s="35"/>
      <c r="E433" s="51"/>
      <c r="F433" s="42"/>
    </row>
    <row r="434" spans="1:6" s="4" customFormat="1" x14ac:dyDescent="0.25">
      <c r="A434" s="33"/>
      <c r="B434" s="34"/>
      <c r="C434" s="35"/>
      <c r="E434" s="51"/>
      <c r="F434" s="42"/>
    </row>
    <row r="435" spans="1:6" s="4" customFormat="1" x14ac:dyDescent="0.25">
      <c r="A435" s="33"/>
      <c r="B435" s="34"/>
      <c r="C435" s="35"/>
      <c r="E435" s="51"/>
      <c r="F435" s="42"/>
    </row>
    <row r="436" spans="1:6" s="4" customFormat="1" x14ac:dyDescent="0.25">
      <c r="A436" s="33"/>
      <c r="B436" s="34"/>
      <c r="C436" s="35"/>
      <c r="E436" s="51"/>
      <c r="F436" s="42"/>
    </row>
    <row r="437" spans="1:6" s="4" customFormat="1" x14ac:dyDescent="0.25">
      <c r="A437" s="33"/>
      <c r="B437" s="34"/>
      <c r="C437" s="35"/>
      <c r="E437" s="51"/>
      <c r="F437" s="42"/>
    </row>
    <row r="438" spans="1:6" s="4" customFormat="1" x14ac:dyDescent="0.25">
      <c r="A438" s="33"/>
      <c r="B438" s="34"/>
      <c r="C438" s="35"/>
      <c r="E438" s="51"/>
      <c r="F438" s="42"/>
    </row>
    <row r="439" spans="1:6" s="4" customFormat="1" x14ac:dyDescent="0.25">
      <c r="A439" s="33"/>
      <c r="B439" s="34"/>
      <c r="C439" s="35"/>
      <c r="E439" s="51"/>
      <c r="F439" s="42"/>
    </row>
    <row r="440" spans="1:6" s="4" customFormat="1" x14ac:dyDescent="0.25">
      <c r="A440" s="33"/>
      <c r="B440" s="34"/>
      <c r="C440" s="35"/>
      <c r="E440" s="51"/>
      <c r="F440" s="42"/>
    </row>
    <row r="441" spans="1:6" s="4" customFormat="1" x14ac:dyDescent="0.25">
      <c r="A441" s="33"/>
      <c r="B441" s="34"/>
      <c r="C441" s="35"/>
      <c r="E441" s="51"/>
      <c r="F441" s="42"/>
    </row>
    <row r="442" spans="1:6" s="4" customFormat="1" x14ac:dyDescent="0.25">
      <c r="A442" s="33"/>
      <c r="B442" s="34"/>
      <c r="C442" s="35"/>
      <c r="E442" s="51"/>
      <c r="F442" s="42"/>
    </row>
    <row r="443" spans="1:6" s="4" customFormat="1" x14ac:dyDescent="0.25">
      <c r="A443" s="33"/>
      <c r="B443" s="34"/>
      <c r="C443" s="35"/>
      <c r="E443" s="51"/>
      <c r="F443" s="42"/>
    </row>
    <row r="444" spans="1:6" s="4" customFormat="1" x14ac:dyDescent="0.25">
      <c r="A444" s="33"/>
      <c r="B444" s="34"/>
      <c r="C444" s="35"/>
      <c r="E444" s="51"/>
      <c r="F444" s="42"/>
    </row>
    <row r="445" spans="1:6" s="4" customFormat="1" x14ac:dyDescent="0.25">
      <c r="A445" s="33"/>
      <c r="B445" s="34"/>
      <c r="C445" s="35"/>
      <c r="E445" s="51"/>
      <c r="F445" s="42"/>
    </row>
    <row r="446" spans="1:6" s="4" customFormat="1" x14ac:dyDescent="0.25">
      <c r="A446" s="33"/>
      <c r="B446" s="34"/>
      <c r="C446" s="35"/>
      <c r="E446" s="51"/>
      <c r="F446" s="42"/>
    </row>
    <row r="447" spans="1:6" s="4" customFormat="1" x14ac:dyDescent="0.25">
      <c r="A447" s="33"/>
      <c r="B447" s="34"/>
      <c r="C447" s="35"/>
      <c r="E447" s="51"/>
      <c r="F447" s="42"/>
    </row>
    <row r="448" spans="1:6" s="4" customFormat="1" x14ac:dyDescent="0.25">
      <c r="A448" s="33"/>
      <c r="B448" s="34"/>
      <c r="C448" s="35"/>
      <c r="E448" s="51"/>
      <c r="F448" s="42"/>
    </row>
    <row r="449" spans="1:6" s="4" customFormat="1" x14ac:dyDescent="0.25">
      <c r="A449" s="33"/>
      <c r="B449" s="34"/>
      <c r="C449" s="35"/>
      <c r="E449" s="51"/>
      <c r="F449" s="42"/>
    </row>
    <row r="450" spans="1:6" s="4" customFormat="1" x14ac:dyDescent="0.25">
      <c r="A450" s="33"/>
      <c r="B450" s="34"/>
      <c r="C450" s="35"/>
      <c r="E450" s="51"/>
      <c r="F450" s="42"/>
    </row>
    <row r="451" spans="1:6" s="4" customFormat="1" x14ac:dyDescent="0.25">
      <c r="A451" s="33"/>
      <c r="B451" s="34"/>
      <c r="C451" s="35"/>
      <c r="E451" s="51"/>
      <c r="F451" s="42"/>
    </row>
    <row r="452" spans="1:6" s="4" customFormat="1" x14ac:dyDescent="0.25">
      <c r="A452" s="33"/>
      <c r="B452" s="34"/>
      <c r="C452" s="35"/>
      <c r="E452" s="51"/>
      <c r="F452" s="42"/>
    </row>
    <row r="453" spans="1:6" s="4" customFormat="1" x14ac:dyDescent="0.25">
      <c r="A453" s="33"/>
      <c r="B453" s="34"/>
      <c r="C453" s="35"/>
      <c r="E453" s="51"/>
      <c r="F453" s="42"/>
    </row>
    <row r="454" spans="1:6" s="4" customFormat="1" x14ac:dyDescent="0.25">
      <c r="A454" s="33"/>
      <c r="B454" s="34"/>
      <c r="C454" s="35"/>
      <c r="E454" s="51"/>
      <c r="F454" s="42"/>
    </row>
    <row r="455" spans="1:6" s="4" customFormat="1" x14ac:dyDescent="0.25">
      <c r="A455" s="33"/>
      <c r="B455" s="34"/>
      <c r="C455" s="35"/>
      <c r="E455" s="51"/>
      <c r="F455" s="42"/>
    </row>
    <row r="456" spans="1:6" s="4" customFormat="1" x14ac:dyDescent="0.25">
      <c r="A456" s="33"/>
      <c r="B456" s="34"/>
      <c r="C456" s="35"/>
      <c r="E456" s="51"/>
      <c r="F456" s="42"/>
    </row>
    <row r="457" spans="1:6" s="4" customFormat="1" x14ac:dyDescent="0.25">
      <c r="A457" s="33"/>
      <c r="B457" s="34"/>
      <c r="C457" s="35"/>
      <c r="E457" s="51"/>
      <c r="F457" s="42"/>
    </row>
    <row r="458" spans="1:6" s="4" customFormat="1" x14ac:dyDescent="0.25">
      <c r="A458" s="33"/>
      <c r="B458" s="34"/>
      <c r="C458" s="35"/>
      <c r="E458" s="51"/>
      <c r="F458" s="42"/>
    </row>
    <row r="459" spans="1:6" s="4" customFormat="1" x14ac:dyDescent="0.25">
      <c r="A459" s="33"/>
      <c r="B459" s="34"/>
      <c r="C459" s="35"/>
      <c r="E459" s="51"/>
      <c r="F459" s="42"/>
    </row>
    <row r="460" spans="1:6" s="4" customFormat="1" x14ac:dyDescent="0.25">
      <c r="A460" s="33"/>
      <c r="B460" s="34"/>
      <c r="C460" s="35"/>
      <c r="E460" s="51"/>
      <c r="F460" s="42"/>
    </row>
    <row r="461" spans="1:6" s="4" customFormat="1" x14ac:dyDescent="0.25">
      <c r="A461" s="33"/>
      <c r="B461" s="34"/>
      <c r="C461" s="35"/>
      <c r="E461" s="51"/>
      <c r="F461" s="42"/>
    </row>
    <row r="462" spans="1:6" s="4" customFormat="1" x14ac:dyDescent="0.25">
      <c r="A462" s="33"/>
      <c r="B462" s="34"/>
      <c r="C462" s="35"/>
      <c r="E462" s="51"/>
      <c r="F462" s="42"/>
    </row>
    <row r="463" spans="1:6" s="4" customFormat="1" x14ac:dyDescent="0.25">
      <c r="A463" s="33"/>
      <c r="B463" s="34"/>
      <c r="C463" s="35"/>
      <c r="E463" s="51"/>
      <c r="F463" s="42"/>
    </row>
    <row r="464" spans="1:6" s="4" customFormat="1" x14ac:dyDescent="0.25">
      <c r="A464" s="33"/>
      <c r="B464" s="34"/>
      <c r="C464" s="35"/>
      <c r="E464" s="51"/>
      <c r="F464" s="42"/>
    </row>
    <row r="465" spans="1:6" s="4" customFormat="1" x14ac:dyDescent="0.25">
      <c r="A465" s="33"/>
      <c r="B465" s="34"/>
      <c r="C465" s="35"/>
      <c r="E465" s="51"/>
      <c r="F465" s="42"/>
    </row>
    <row r="466" spans="1:6" s="4" customFormat="1" x14ac:dyDescent="0.25">
      <c r="A466" s="33"/>
      <c r="B466" s="34"/>
      <c r="C466" s="35"/>
      <c r="E466" s="51"/>
      <c r="F466" s="42"/>
    </row>
    <row r="467" spans="1:6" s="4" customFormat="1" x14ac:dyDescent="0.25">
      <c r="A467" s="33"/>
      <c r="B467" s="34"/>
      <c r="C467" s="35"/>
      <c r="E467" s="51"/>
      <c r="F467" s="42"/>
    </row>
    <row r="468" spans="1:6" s="4" customFormat="1" x14ac:dyDescent="0.25">
      <c r="A468" s="33"/>
      <c r="B468" s="34"/>
      <c r="C468" s="35"/>
      <c r="E468" s="51"/>
      <c r="F468" s="42"/>
    </row>
    <row r="469" spans="1:6" s="4" customFormat="1" x14ac:dyDescent="0.25">
      <c r="A469" s="33"/>
      <c r="B469" s="34"/>
      <c r="C469" s="35"/>
      <c r="E469" s="51"/>
      <c r="F469" s="42"/>
    </row>
    <row r="470" spans="1:6" s="4" customFormat="1" x14ac:dyDescent="0.25">
      <c r="A470" s="33"/>
      <c r="B470" s="34"/>
      <c r="C470" s="35"/>
      <c r="E470" s="51"/>
      <c r="F470" s="42"/>
    </row>
    <row r="471" spans="1:6" s="4" customFormat="1" x14ac:dyDescent="0.25">
      <c r="A471" s="33"/>
      <c r="B471" s="34"/>
      <c r="C471" s="35"/>
      <c r="E471" s="51"/>
      <c r="F471" s="42"/>
    </row>
    <row r="472" spans="1:6" s="4" customFormat="1" x14ac:dyDescent="0.25">
      <c r="A472" s="33"/>
      <c r="B472" s="34"/>
      <c r="C472" s="35"/>
      <c r="E472" s="51"/>
      <c r="F472" s="42"/>
    </row>
    <row r="473" spans="1:6" s="4" customFormat="1" x14ac:dyDescent="0.25">
      <c r="A473" s="33"/>
      <c r="B473" s="34"/>
      <c r="C473" s="35"/>
      <c r="E473" s="51"/>
      <c r="F473" s="42"/>
    </row>
    <row r="474" spans="1:6" s="4" customFormat="1" x14ac:dyDescent="0.25">
      <c r="A474" s="33"/>
      <c r="B474" s="34"/>
      <c r="C474" s="35"/>
      <c r="E474" s="51"/>
      <c r="F474" s="42"/>
    </row>
    <row r="475" spans="1:6" s="4" customFormat="1" x14ac:dyDescent="0.25">
      <c r="A475" s="33"/>
      <c r="B475" s="34"/>
      <c r="C475" s="35"/>
      <c r="E475" s="51"/>
      <c r="F475" s="42"/>
    </row>
    <row r="476" spans="1:6" s="4" customFormat="1" x14ac:dyDescent="0.25">
      <c r="A476" s="33"/>
      <c r="B476" s="34"/>
      <c r="C476" s="35"/>
      <c r="E476" s="51"/>
      <c r="F476" s="42"/>
    </row>
    <row r="477" spans="1:6" s="4" customFormat="1" x14ac:dyDescent="0.25">
      <c r="A477" s="33"/>
      <c r="B477" s="34"/>
      <c r="C477" s="35"/>
      <c r="E477" s="51"/>
      <c r="F477" s="42"/>
    </row>
    <row r="478" spans="1:6" s="4" customFormat="1" x14ac:dyDescent="0.25">
      <c r="A478" s="33"/>
      <c r="B478" s="34"/>
      <c r="C478" s="35"/>
      <c r="E478" s="51"/>
      <c r="F478" s="42"/>
    </row>
    <row r="479" spans="1:6" s="4" customFormat="1" x14ac:dyDescent="0.25">
      <c r="A479" s="33"/>
      <c r="B479" s="34"/>
      <c r="C479" s="35"/>
      <c r="E479" s="51"/>
      <c r="F479" s="42"/>
    </row>
    <row r="480" spans="1:6" s="4" customFormat="1" x14ac:dyDescent="0.25">
      <c r="A480" s="33"/>
      <c r="B480" s="34"/>
      <c r="C480" s="35"/>
      <c r="E480" s="51"/>
      <c r="F480" s="42"/>
    </row>
    <row r="481" spans="1:6" s="4" customFormat="1" x14ac:dyDescent="0.25">
      <c r="A481" s="33"/>
      <c r="B481" s="34"/>
      <c r="C481" s="35"/>
      <c r="E481" s="51"/>
      <c r="F481" s="42"/>
    </row>
    <row r="482" spans="1:6" s="4" customFormat="1" x14ac:dyDescent="0.25">
      <c r="A482" s="33"/>
      <c r="B482" s="34"/>
      <c r="C482" s="35"/>
      <c r="E482" s="51"/>
      <c r="F482" s="42"/>
    </row>
    <row r="483" spans="1:6" s="4" customFormat="1" x14ac:dyDescent="0.25">
      <c r="A483" s="33"/>
      <c r="B483" s="34"/>
      <c r="C483" s="35"/>
      <c r="E483" s="51"/>
      <c r="F483" s="42"/>
    </row>
    <row r="484" spans="1:6" s="4" customFormat="1" x14ac:dyDescent="0.25">
      <c r="A484" s="33"/>
      <c r="B484" s="34"/>
      <c r="C484" s="35"/>
      <c r="E484" s="51"/>
      <c r="F484" s="42"/>
    </row>
    <row r="485" spans="1:6" s="4" customFormat="1" x14ac:dyDescent="0.25">
      <c r="A485" s="33"/>
      <c r="B485" s="34"/>
      <c r="C485" s="35"/>
      <c r="E485" s="51"/>
      <c r="F485" s="42"/>
    </row>
    <row r="486" spans="1:6" s="4" customFormat="1" x14ac:dyDescent="0.25">
      <c r="A486" s="33"/>
      <c r="B486" s="34"/>
      <c r="C486" s="35"/>
      <c r="E486" s="51"/>
      <c r="F486" s="42"/>
    </row>
    <row r="487" spans="1:6" s="4" customFormat="1" x14ac:dyDescent="0.25">
      <c r="A487" s="33"/>
      <c r="B487" s="34"/>
      <c r="C487" s="35"/>
      <c r="E487" s="51"/>
      <c r="F487" s="42"/>
    </row>
    <row r="488" spans="1:6" s="4" customFormat="1" x14ac:dyDescent="0.25">
      <c r="A488" s="33"/>
      <c r="B488" s="34"/>
      <c r="C488" s="35"/>
      <c r="E488" s="51"/>
      <c r="F488" s="42"/>
    </row>
    <row r="489" spans="1:6" s="4" customFormat="1" x14ac:dyDescent="0.25">
      <c r="A489" s="33"/>
      <c r="B489" s="34"/>
      <c r="C489" s="35"/>
      <c r="E489" s="51"/>
      <c r="F489" s="42"/>
    </row>
    <row r="490" spans="1:6" s="4" customFormat="1" x14ac:dyDescent="0.25">
      <c r="A490" s="33"/>
      <c r="B490" s="34"/>
      <c r="C490" s="35"/>
      <c r="E490" s="51"/>
      <c r="F490" s="42"/>
    </row>
    <row r="491" spans="1:6" s="4" customFormat="1" x14ac:dyDescent="0.25">
      <c r="A491" s="33"/>
      <c r="B491" s="34"/>
      <c r="C491" s="35"/>
      <c r="E491" s="51"/>
      <c r="F491" s="42"/>
    </row>
    <row r="492" spans="1:6" s="4" customFormat="1" x14ac:dyDescent="0.25">
      <c r="A492" s="33"/>
      <c r="B492" s="34"/>
      <c r="C492" s="35"/>
      <c r="E492" s="51"/>
      <c r="F492" s="42"/>
    </row>
    <row r="493" spans="1:6" s="4" customFormat="1" x14ac:dyDescent="0.25">
      <c r="A493" s="33"/>
      <c r="B493" s="34"/>
      <c r="C493" s="35"/>
      <c r="E493" s="51"/>
      <c r="F493" s="42"/>
    </row>
    <row r="494" spans="1:6" s="4" customFormat="1" x14ac:dyDescent="0.25">
      <c r="A494" s="33"/>
      <c r="B494" s="34"/>
      <c r="C494" s="35"/>
      <c r="E494" s="51"/>
      <c r="F494" s="42"/>
    </row>
    <row r="495" spans="1:6" s="4" customFormat="1" x14ac:dyDescent="0.25">
      <c r="A495" s="33"/>
      <c r="B495" s="34"/>
      <c r="C495" s="35"/>
      <c r="E495" s="51"/>
      <c r="F495" s="42"/>
    </row>
    <row r="496" spans="1:6" s="4" customFormat="1" x14ac:dyDescent="0.25">
      <c r="A496" s="33"/>
      <c r="B496" s="34"/>
      <c r="C496" s="35"/>
      <c r="E496" s="51"/>
      <c r="F496" s="42"/>
    </row>
    <row r="497" spans="1:6" s="4" customFormat="1" x14ac:dyDescent="0.25">
      <c r="A497" s="33"/>
      <c r="B497" s="34"/>
      <c r="C497" s="35"/>
      <c r="E497" s="51"/>
      <c r="F497" s="42"/>
    </row>
    <row r="498" spans="1:6" s="4" customFormat="1" x14ac:dyDescent="0.25">
      <c r="A498" s="33"/>
      <c r="B498" s="34"/>
      <c r="C498" s="35"/>
      <c r="E498" s="51"/>
      <c r="F498" s="42"/>
    </row>
    <row r="499" spans="1:6" s="4" customFormat="1" x14ac:dyDescent="0.25">
      <c r="A499" s="33"/>
      <c r="B499" s="34"/>
      <c r="C499" s="35"/>
      <c r="E499" s="51"/>
      <c r="F499" s="42"/>
    </row>
    <row r="500" spans="1:6" s="4" customFormat="1" x14ac:dyDescent="0.25">
      <c r="A500" s="33"/>
      <c r="B500" s="34"/>
      <c r="C500" s="35"/>
      <c r="E500" s="51"/>
      <c r="F500" s="42"/>
    </row>
    <row r="501" spans="1:6" s="4" customFormat="1" x14ac:dyDescent="0.25">
      <c r="A501" s="33"/>
      <c r="B501" s="34"/>
      <c r="C501" s="35"/>
      <c r="E501" s="51"/>
      <c r="F501" s="42"/>
    </row>
    <row r="502" spans="1:6" s="4" customFormat="1" x14ac:dyDescent="0.25">
      <c r="A502" s="33"/>
      <c r="B502" s="34"/>
      <c r="C502" s="35"/>
      <c r="E502" s="51"/>
      <c r="F502" s="42"/>
    </row>
    <row r="503" spans="1:6" s="4" customFormat="1" x14ac:dyDescent="0.25">
      <c r="A503" s="33"/>
      <c r="B503" s="34"/>
      <c r="C503" s="35"/>
      <c r="E503" s="51"/>
      <c r="F503" s="42"/>
    </row>
    <row r="504" spans="1:6" s="4" customFormat="1" x14ac:dyDescent="0.25">
      <c r="A504" s="33"/>
      <c r="B504" s="34"/>
      <c r="C504" s="35"/>
      <c r="E504" s="51"/>
      <c r="F504" s="42"/>
    </row>
    <row r="505" spans="1:6" s="4" customFormat="1" x14ac:dyDescent="0.25">
      <c r="A505" s="33"/>
      <c r="B505" s="34"/>
      <c r="C505" s="35"/>
      <c r="E505" s="51"/>
      <c r="F505" s="42"/>
    </row>
    <row r="506" spans="1:6" s="4" customFormat="1" x14ac:dyDescent="0.25">
      <c r="A506" s="33"/>
      <c r="B506" s="34"/>
      <c r="C506" s="35"/>
      <c r="E506" s="51"/>
      <c r="F506" s="42"/>
    </row>
    <row r="507" spans="1:6" s="4" customFormat="1" x14ac:dyDescent="0.25">
      <c r="A507" s="33"/>
      <c r="B507" s="34"/>
      <c r="C507" s="35"/>
      <c r="E507" s="51"/>
      <c r="F507" s="42"/>
    </row>
    <row r="508" spans="1:6" s="4" customFormat="1" x14ac:dyDescent="0.25">
      <c r="A508" s="33"/>
      <c r="B508" s="34"/>
      <c r="C508" s="35"/>
      <c r="E508" s="51"/>
      <c r="F508" s="42"/>
    </row>
    <row r="509" spans="1:6" s="4" customFormat="1" x14ac:dyDescent="0.25">
      <c r="A509" s="33"/>
      <c r="B509" s="34"/>
      <c r="C509" s="35"/>
      <c r="E509" s="51"/>
      <c r="F509" s="42"/>
    </row>
    <row r="510" spans="1:6" s="4" customFormat="1" x14ac:dyDescent="0.25">
      <c r="A510" s="33"/>
      <c r="B510" s="34"/>
      <c r="C510" s="35"/>
      <c r="E510" s="51"/>
      <c r="F510" s="42"/>
    </row>
    <row r="511" spans="1:6" s="4" customFormat="1" x14ac:dyDescent="0.25">
      <c r="A511" s="33"/>
      <c r="B511" s="34"/>
      <c r="C511" s="35"/>
      <c r="E511" s="51"/>
      <c r="F511" s="42"/>
    </row>
    <row r="512" spans="1:6" s="4" customFormat="1" x14ac:dyDescent="0.25">
      <c r="A512" s="33"/>
      <c r="B512" s="34"/>
      <c r="C512" s="35"/>
      <c r="E512" s="51"/>
      <c r="F512" s="42"/>
    </row>
    <row r="513" spans="1:6" s="4" customFormat="1" x14ac:dyDescent="0.25">
      <c r="A513" s="33"/>
      <c r="B513" s="34"/>
      <c r="C513" s="35"/>
      <c r="E513" s="51"/>
      <c r="F513" s="42"/>
    </row>
    <row r="514" spans="1:6" s="4" customFormat="1" x14ac:dyDescent="0.25">
      <c r="A514" s="33"/>
      <c r="B514" s="34"/>
      <c r="C514" s="35"/>
      <c r="E514" s="51"/>
      <c r="F514" s="42"/>
    </row>
    <row r="515" spans="1:6" s="4" customFormat="1" x14ac:dyDescent="0.25">
      <c r="A515" s="33"/>
      <c r="B515" s="34"/>
      <c r="C515" s="35"/>
      <c r="E515" s="51"/>
      <c r="F515" s="42"/>
    </row>
    <row r="516" spans="1:6" s="4" customFormat="1" x14ac:dyDescent="0.25">
      <c r="A516" s="33"/>
      <c r="B516" s="34"/>
      <c r="C516" s="35"/>
      <c r="E516" s="51"/>
      <c r="F516" s="42"/>
    </row>
    <row r="517" spans="1:6" s="4" customFormat="1" x14ac:dyDescent="0.25">
      <c r="A517" s="33"/>
      <c r="B517" s="34"/>
      <c r="C517" s="35"/>
      <c r="E517" s="51"/>
      <c r="F517" s="42"/>
    </row>
    <row r="518" spans="1:6" s="4" customFormat="1" x14ac:dyDescent="0.25">
      <c r="A518" s="33"/>
      <c r="B518" s="34"/>
      <c r="C518" s="35"/>
      <c r="E518" s="51"/>
      <c r="F518" s="42"/>
    </row>
    <row r="519" spans="1:6" s="4" customFormat="1" x14ac:dyDescent="0.25">
      <c r="A519" s="33"/>
      <c r="B519" s="34"/>
      <c r="C519" s="35"/>
      <c r="E519" s="51"/>
      <c r="F519" s="42"/>
    </row>
    <row r="520" spans="1:6" s="4" customFormat="1" x14ac:dyDescent="0.25">
      <c r="A520" s="33"/>
      <c r="B520" s="34"/>
      <c r="C520" s="35"/>
      <c r="E520" s="51"/>
      <c r="F520" s="42"/>
    </row>
    <row r="521" spans="1:6" s="4" customFormat="1" x14ac:dyDescent="0.25">
      <c r="A521" s="33"/>
      <c r="B521" s="34"/>
      <c r="C521" s="35"/>
      <c r="E521" s="51"/>
      <c r="F521" s="42"/>
    </row>
    <row r="522" spans="1:6" s="4" customFormat="1" x14ac:dyDescent="0.25">
      <c r="A522" s="33"/>
      <c r="B522" s="34"/>
      <c r="C522" s="35"/>
      <c r="E522" s="51"/>
      <c r="F522" s="42"/>
    </row>
    <row r="523" spans="1:6" s="4" customFormat="1" x14ac:dyDescent="0.25">
      <c r="A523" s="33"/>
      <c r="B523" s="34"/>
      <c r="C523" s="35"/>
      <c r="E523" s="51"/>
      <c r="F523" s="42"/>
    </row>
    <row r="524" spans="1:6" s="4" customFormat="1" x14ac:dyDescent="0.25">
      <c r="A524" s="33"/>
      <c r="B524" s="34"/>
      <c r="C524" s="35"/>
      <c r="E524" s="51"/>
      <c r="F524" s="42"/>
    </row>
    <row r="525" spans="1:6" s="4" customFormat="1" x14ac:dyDescent="0.25">
      <c r="A525" s="33"/>
      <c r="B525" s="34"/>
      <c r="C525" s="35"/>
      <c r="E525" s="51"/>
      <c r="F525" s="42"/>
    </row>
    <row r="526" spans="1:6" s="4" customFormat="1" x14ac:dyDescent="0.25">
      <c r="A526" s="33"/>
      <c r="B526" s="34"/>
      <c r="C526" s="35"/>
      <c r="E526" s="51"/>
      <c r="F526" s="42"/>
    </row>
    <row r="527" spans="1:6" s="4" customFormat="1" x14ac:dyDescent="0.25">
      <c r="A527" s="33"/>
      <c r="B527" s="34"/>
      <c r="C527" s="35"/>
      <c r="E527" s="51"/>
      <c r="F527" s="42"/>
    </row>
    <row r="528" spans="1:6" s="4" customFormat="1" x14ac:dyDescent="0.25">
      <c r="A528" s="33"/>
      <c r="B528" s="34"/>
      <c r="C528" s="35"/>
      <c r="E528" s="51"/>
      <c r="F528" s="42"/>
    </row>
    <row r="529" spans="1:6" s="4" customFormat="1" x14ac:dyDescent="0.25">
      <c r="A529" s="33"/>
      <c r="B529" s="34"/>
      <c r="C529" s="35"/>
      <c r="E529" s="51"/>
      <c r="F529" s="42"/>
    </row>
    <row r="530" spans="1:6" s="4" customFormat="1" x14ac:dyDescent="0.25">
      <c r="A530" s="33"/>
      <c r="B530" s="34"/>
      <c r="C530" s="35"/>
      <c r="E530" s="51"/>
      <c r="F530" s="42"/>
    </row>
    <row r="531" spans="1:6" s="4" customFormat="1" x14ac:dyDescent="0.25">
      <c r="A531" s="33"/>
      <c r="B531" s="34"/>
      <c r="C531" s="35"/>
      <c r="E531" s="51"/>
      <c r="F531" s="42"/>
    </row>
    <row r="532" spans="1:6" s="4" customFormat="1" x14ac:dyDescent="0.25">
      <c r="A532" s="33"/>
      <c r="B532" s="34"/>
      <c r="C532" s="35"/>
      <c r="E532" s="51"/>
      <c r="F532" s="42"/>
    </row>
    <row r="533" spans="1:6" s="4" customFormat="1" x14ac:dyDescent="0.25">
      <c r="A533" s="33"/>
      <c r="B533" s="34"/>
      <c r="C533" s="35"/>
      <c r="E533" s="51"/>
      <c r="F533" s="42"/>
    </row>
    <row r="534" spans="1:6" s="4" customFormat="1" x14ac:dyDescent="0.25">
      <c r="A534" s="33"/>
      <c r="B534" s="34"/>
      <c r="C534" s="35"/>
      <c r="E534" s="51"/>
      <c r="F534" s="42"/>
    </row>
    <row r="535" spans="1:6" s="4" customFormat="1" x14ac:dyDescent="0.25">
      <c r="A535" s="33"/>
      <c r="B535" s="34"/>
      <c r="C535" s="35"/>
      <c r="E535" s="51"/>
      <c r="F535" s="42"/>
    </row>
    <row r="536" spans="1:6" s="4" customFormat="1" x14ac:dyDescent="0.25">
      <c r="A536" s="33"/>
      <c r="B536" s="34"/>
      <c r="C536" s="35"/>
      <c r="E536" s="51"/>
      <c r="F536" s="42"/>
    </row>
    <row r="537" spans="1:6" s="4" customFormat="1" x14ac:dyDescent="0.25">
      <c r="A537" s="33"/>
      <c r="B537" s="34"/>
      <c r="C537" s="35"/>
      <c r="E537" s="51"/>
      <c r="F537" s="42"/>
    </row>
    <row r="538" spans="1:6" s="4" customFormat="1" x14ac:dyDescent="0.25">
      <c r="A538" s="33"/>
      <c r="B538" s="34"/>
      <c r="C538" s="35"/>
      <c r="E538" s="51"/>
      <c r="F538" s="42"/>
    </row>
    <row r="539" spans="1:6" s="4" customFormat="1" x14ac:dyDescent="0.25">
      <c r="A539" s="33"/>
      <c r="B539" s="34"/>
      <c r="C539" s="35"/>
      <c r="E539" s="51"/>
      <c r="F539" s="42"/>
    </row>
    <row r="540" spans="1:6" s="4" customFormat="1" x14ac:dyDescent="0.25">
      <c r="A540" s="33"/>
      <c r="B540" s="34"/>
      <c r="C540" s="35"/>
      <c r="E540" s="51"/>
      <c r="F540" s="42"/>
    </row>
    <row r="541" spans="1:6" s="4" customFormat="1" x14ac:dyDescent="0.25">
      <c r="A541" s="33"/>
      <c r="B541" s="34"/>
      <c r="C541" s="35"/>
      <c r="E541" s="51"/>
      <c r="F541" s="42"/>
    </row>
    <row r="542" spans="1:6" s="4" customFormat="1" x14ac:dyDescent="0.25">
      <c r="A542" s="33"/>
      <c r="B542" s="34"/>
      <c r="C542" s="35"/>
      <c r="E542" s="51"/>
      <c r="F542" s="42"/>
    </row>
    <row r="543" spans="1:6" s="4" customFormat="1" x14ac:dyDescent="0.25">
      <c r="A543" s="33"/>
      <c r="B543" s="34"/>
      <c r="C543" s="35"/>
      <c r="E543" s="51"/>
      <c r="F543" s="42"/>
    </row>
    <row r="544" spans="1:6" s="4" customFormat="1" x14ac:dyDescent="0.25">
      <c r="A544" s="33"/>
      <c r="B544" s="34"/>
      <c r="C544" s="35"/>
      <c r="E544" s="51"/>
      <c r="F544" s="42"/>
    </row>
    <row r="545" spans="1:6" s="4" customFormat="1" x14ac:dyDescent="0.25">
      <c r="A545" s="33"/>
      <c r="B545" s="34"/>
      <c r="C545" s="35"/>
      <c r="E545" s="51"/>
      <c r="F545" s="42"/>
    </row>
    <row r="546" spans="1:6" s="4" customFormat="1" x14ac:dyDescent="0.25">
      <c r="A546" s="33"/>
      <c r="B546" s="34"/>
      <c r="C546" s="35"/>
      <c r="E546" s="51"/>
      <c r="F546" s="42"/>
    </row>
    <row r="547" spans="1:6" s="4" customFormat="1" x14ac:dyDescent="0.25">
      <c r="A547" s="33"/>
      <c r="B547" s="34"/>
      <c r="C547" s="35"/>
      <c r="E547" s="51"/>
      <c r="F547" s="42"/>
    </row>
    <row r="548" spans="1:6" s="4" customFormat="1" x14ac:dyDescent="0.25">
      <c r="A548" s="33"/>
      <c r="B548" s="34"/>
      <c r="C548" s="35"/>
      <c r="E548" s="51"/>
      <c r="F548" s="42"/>
    </row>
    <row r="549" spans="1:6" s="4" customFormat="1" x14ac:dyDescent="0.25">
      <c r="A549" s="33"/>
      <c r="B549" s="34"/>
      <c r="C549" s="35"/>
      <c r="E549" s="51"/>
      <c r="F549" s="42"/>
    </row>
    <row r="550" spans="1:6" s="4" customFormat="1" x14ac:dyDescent="0.25">
      <c r="A550" s="33"/>
      <c r="B550" s="34"/>
      <c r="C550" s="35"/>
      <c r="E550" s="51"/>
      <c r="F550" s="42"/>
    </row>
    <row r="551" spans="1:6" s="4" customFormat="1" x14ac:dyDescent="0.25">
      <c r="A551" s="33"/>
      <c r="B551" s="34"/>
      <c r="C551" s="35"/>
      <c r="E551" s="51"/>
      <c r="F551" s="42"/>
    </row>
    <row r="552" spans="1:6" s="4" customFormat="1" x14ac:dyDescent="0.25">
      <c r="A552" s="33"/>
      <c r="B552" s="34"/>
      <c r="C552" s="35"/>
      <c r="E552" s="51"/>
      <c r="F552" s="42"/>
    </row>
    <row r="553" spans="1:6" s="4" customFormat="1" x14ac:dyDescent="0.25">
      <c r="A553" s="33"/>
      <c r="B553" s="34"/>
      <c r="C553" s="35"/>
      <c r="E553" s="51"/>
      <c r="F553" s="42"/>
    </row>
    <row r="554" spans="1:6" s="4" customFormat="1" x14ac:dyDescent="0.25">
      <c r="A554" s="33"/>
      <c r="B554" s="34"/>
      <c r="C554" s="35"/>
      <c r="E554" s="51"/>
      <c r="F554" s="42"/>
    </row>
    <row r="555" spans="1:6" s="4" customFormat="1" x14ac:dyDescent="0.25">
      <c r="A555" s="33"/>
      <c r="B555" s="34"/>
      <c r="C555" s="35"/>
      <c r="E555" s="51"/>
      <c r="F555" s="42"/>
    </row>
    <row r="556" spans="1:6" s="4" customFormat="1" x14ac:dyDescent="0.25">
      <c r="A556" s="33"/>
      <c r="B556" s="34"/>
      <c r="C556" s="35"/>
      <c r="E556" s="51"/>
      <c r="F556" s="42"/>
    </row>
    <row r="557" spans="1:6" s="4" customFormat="1" x14ac:dyDescent="0.25">
      <c r="A557" s="33"/>
      <c r="B557" s="34"/>
      <c r="C557" s="35"/>
      <c r="E557" s="51"/>
      <c r="F557" s="42"/>
    </row>
    <row r="558" spans="1:6" s="4" customFormat="1" x14ac:dyDescent="0.25">
      <c r="A558" s="33"/>
      <c r="B558" s="34"/>
      <c r="C558" s="35"/>
      <c r="E558" s="51"/>
      <c r="F558" s="42"/>
    </row>
    <row r="559" spans="1:6" s="4" customFormat="1" x14ac:dyDescent="0.25">
      <c r="A559" s="33"/>
      <c r="B559" s="34"/>
      <c r="C559" s="35"/>
      <c r="E559" s="51"/>
      <c r="F559" s="42"/>
    </row>
    <row r="560" spans="1:6" s="4" customFormat="1" x14ac:dyDescent="0.25">
      <c r="A560" s="33"/>
      <c r="B560" s="34"/>
      <c r="C560" s="35"/>
      <c r="E560" s="51"/>
      <c r="F560" s="42"/>
    </row>
    <row r="561" spans="1:6" s="4" customFormat="1" x14ac:dyDescent="0.25">
      <c r="A561" s="33"/>
      <c r="B561" s="34"/>
      <c r="C561" s="35"/>
      <c r="E561" s="51"/>
      <c r="F561" s="42"/>
    </row>
    <row r="562" spans="1:6" s="4" customFormat="1" x14ac:dyDescent="0.25">
      <c r="A562" s="33"/>
      <c r="B562" s="34"/>
      <c r="C562" s="35"/>
      <c r="E562" s="51"/>
      <c r="F562" s="42"/>
    </row>
    <row r="563" spans="1:6" s="4" customFormat="1" x14ac:dyDescent="0.25">
      <c r="A563" s="33"/>
      <c r="B563" s="34"/>
      <c r="C563" s="35"/>
      <c r="E563" s="51"/>
      <c r="F563" s="42"/>
    </row>
    <row r="564" spans="1:6" s="4" customFormat="1" x14ac:dyDescent="0.25">
      <c r="A564" s="33"/>
      <c r="B564" s="34"/>
      <c r="C564" s="35"/>
      <c r="E564" s="51"/>
      <c r="F564" s="42"/>
    </row>
    <row r="565" spans="1:6" s="4" customFormat="1" x14ac:dyDescent="0.25">
      <c r="A565" s="33"/>
      <c r="B565" s="34"/>
      <c r="C565" s="35"/>
      <c r="E565" s="51"/>
      <c r="F565" s="42"/>
    </row>
    <row r="566" spans="1:6" s="4" customFormat="1" x14ac:dyDescent="0.25">
      <c r="A566" s="33"/>
      <c r="B566" s="34"/>
      <c r="C566" s="35"/>
      <c r="E566" s="51"/>
      <c r="F566" s="42"/>
    </row>
    <row r="567" spans="1:6" s="4" customFormat="1" x14ac:dyDescent="0.25">
      <c r="A567" s="33"/>
      <c r="B567" s="34"/>
      <c r="C567" s="35"/>
      <c r="E567" s="51"/>
      <c r="F567" s="42"/>
    </row>
    <row r="568" spans="1:6" s="4" customFormat="1" x14ac:dyDescent="0.25">
      <c r="A568" s="33"/>
      <c r="B568" s="34"/>
      <c r="C568" s="35"/>
      <c r="E568" s="51"/>
      <c r="F568" s="42"/>
    </row>
    <row r="569" spans="1:6" s="4" customFormat="1" x14ac:dyDescent="0.25">
      <c r="A569" s="33"/>
      <c r="B569" s="34"/>
      <c r="C569" s="35"/>
      <c r="E569" s="51"/>
      <c r="F569" s="42"/>
    </row>
    <row r="570" spans="1:6" s="4" customFormat="1" x14ac:dyDescent="0.25">
      <c r="A570" s="33"/>
      <c r="B570" s="34"/>
      <c r="C570" s="35"/>
      <c r="E570" s="51"/>
      <c r="F570" s="42"/>
    </row>
    <row r="571" spans="1:6" s="4" customFormat="1" x14ac:dyDescent="0.25">
      <c r="A571" s="33"/>
      <c r="B571" s="34"/>
      <c r="C571" s="35"/>
      <c r="E571" s="51"/>
      <c r="F571" s="42"/>
    </row>
    <row r="572" spans="1:6" s="4" customFormat="1" x14ac:dyDescent="0.25">
      <c r="A572" s="33"/>
      <c r="B572" s="34"/>
      <c r="C572" s="35"/>
      <c r="E572" s="51"/>
      <c r="F572" s="42"/>
    </row>
    <row r="573" spans="1:6" s="4" customFormat="1" x14ac:dyDescent="0.25">
      <c r="A573" s="33"/>
      <c r="B573" s="34"/>
      <c r="C573" s="35"/>
      <c r="E573" s="51"/>
      <c r="F573" s="42"/>
    </row>
    <row r="574" spans="1:6" s="4" customFormat="1" x14ac:dyDescent="0.25">
      <c r="A574" s="33"/>
      <c r="B574" s="34"/>
      <c r="C574" s="35"/>
      <c r="E574" s="51"/>
      <c r="F574" s="42"/>
    </row>
    <row r="575" spans="1:6" s="4" customFormat="1" x14ac:dyDescent="0.25">
      <c r="A575" s="33"/>
      <c r="B575" s="34"/>
      <c r="C575" s="35"/>
      <c r="E575" s="51"/>
      <c r="F575" s="42"/>
    </row>
    <row r="576" spans="1:6" s="4" customFormat="1" x14ac:dyDescent="0.25">
      <c r="A576" s="33"/>
      <c r="B576" s="34"/>
      <c r="C576" s="35"/>
      <c r="E576" s="51"/>
      <c r="F576" s="42"/>
    </row>
    <row r="577" spans="1:6" s="4" customFormat="1" x14ac:dyDescent="0.25">
      <c r="A577" s="33"/>
      <c r="B577" s="34"/>
      <c r="C577" s="35"/>
      <c r="E577" s="51"/>
      <c r="F577" s="42"/>
    </row>
    <row r="578" spans="1:6" s="4" customFormat="1" x14ac:dyDescent="0.25">
      <c r="A578" s="33"/>
      <c r="B578" s="34"/>
      <c r="C578" s="35"/>
      <c r="E578" s="51"/>
      <c r="F578" s="42"/>
    </row>
    <row r="579" spans="1:6" s="4" customFormat="1" x14ac:dyDescent="0.25">
      <c r="A579" s="33"/>
      <c r="B579" s="34"/>
      <c r="C579" s="35"/>
      <c r="E579" s="51"/>
      <c r="F579" s="42"/>
    </row>
    <row r="580" spans="1:6" s="4" customFormat="1" x14ac:dyDescent="0.25">
      <c r="A580" s="33"/>
      <c r="B580" s="34"/>
      <c r="C580" s="35"/>
      <c r="E580" s="51"/>
      <c r="F580" s="42"/>
    </row>
    <row r="581" spans="1:6" s="4" customFormat="1" x14ac:dyDescent="0.25">
      <c r="A581" s="33"/>
      <c r="B581" s="34"/>
      <c r="C581" s="35"/>
      <c r="E581" s="51"/>
      <c r="F581" s="42"/>
    </row>
    <row r="582" spans="1:6" s="4" customFormat="1" x14ac:dyDescent="0.25">
      <c r="A582" s="33"/>
      <c r="B582" s="34"/>
      <c r="C582" s="35"/>
      <c r="E582" s="51"/>
      <c r="F582" s="42"/>
    </row>
    <row r="583" spans="1:6" s="4" customFormat="1" x14ac:dyDescent="0.25">
      <c r="A583" s="33"/>
      <c r="B583" s="34"/>
      <c r="C583" s="35"/>
      <c r="E583" s="51"/>
      <c r="F583" s="42"/>
    </row>
    <row r="584" spans="1:6" s="4" customFormat="1" x14ac:dyDescent="0.25">
      <c r="A584" s="33"/>
      <c r="B584" s="34"/>
      <c r="C584" s="35"/>
      <c r="E584" s="51"/>
      <c r="F584" s="42"/>
    </row>
    <row r="585" spans="1:6" s="4" customFormat="1" x14ac:dyDescent="0.25">
      <c r="A585" s="33"/>
      <c r="B585" s="34"/>
      <c r="C585" s="35"/>
      <c r="E585" s="51"/>
      <c r="F585" s="42"/>
    </row>
    <row r="586" spans="1:6" s="4" customFormat="1" x14ac:dyDescent="0.25">
      <c r="A586" s="33"/>
      <c r="B586" s="34"/>
      <c r="C586" s="35"/>
      <c r="E586" s="51"/>
      <c r="F586" s="42"/>
    </row>
    <row r="587" spans="1:6" s="4" customFormat="1" x14ac:dyDescent="0.25">
      <c r="A587" s="33"/>
      <c r="B587" s="34"/>
      <c r="C587" s="35"/>
      <c r="E587" s="51"/>
      <c r="F587" s="42"/>
    </row>
    <row r="588" spans="1:6" s="4" customFormat="1" x14ac:dyDescent="0.25">
      <c r="A588" s="33"/>
      <c r="B588" s="34"/>
      <c r="C588" s="35"/>
      <c r="E588" s="51"/>
      <c r="F588" s="42"/>
    </row>
    <row r="589" spans="1:6" s="4" customFormat="1" x14ac:dyDescent="0.25">
      <c r="A589" s="33"/>
      <c r="B589" s="34"/>
      <c r="C589" s="35"/>
      <c r="E589" s="51"/>
      <c r="F589" s="42"/>
    </row>
    <row r="590" spans="1:6" s="4" customFormat="1" x14ac:dyDescent="0.25">
      <c r="A590" s="33"/>
      <c r="B590" s="34"/>
      <c r="C590" s="35"/>
      <c r="E590" s="51"/>
      <c r="F590" s="42"/>
    </row>
    <row r="591" spans="1:6" s="4" customFormat="1" x14ac:dyDescent="0.25">
      <c r="A591" s="33"/>
      <c r="B591" s="34"/>
      <c r="C591" s="35"/>
      <c r="E591" s="51"/>
      <c r="F591" s="42"/>
    </row>
    <row r="592" spans="1:6" s="4" customFormat="1" x14ac:dyDescent="0.25">
      <c r="A592" s="33"/>
      <c r="B592" s="34"/>
      <c r="C592" s="35"/>
      <c r="E592" s="51"/>
      <c r="F592" s="42"/>
    </row>
    <row r="593" spans="1:6" s="4" customFormat="1" x14ac:dyDescent="0.25">
      <c r="A593" s="33"/>
      <c r="B593" s="34"/>
      <c r="C593" s="35"/>
      <c r="E593" s="51"/>
      <c r="F593" s="42"/>
    </row>
    <row r="594" spans="1:6" s="4" customFormat="1" x14ac:dyDescent="0.25">
      <c r="A594" s="33"/>
      <c r="B594" s="34"/>
      <c r="C594" s="35"/>
      <c r="E594" s="51"/>
      <c r="F594" s="42"/>
    </row>
    <row r="595" spans="1:6" s="4" customFormat="1" x14ac:dyDescent="0.25">
      <c r="A595" s="33"/>
      <c r="B595" s="34"/>
      <c r="C595" s="35"/>
      <c r="E595" s="51"/>
      <c r="F595" s="42"/>
    </row>
    <row r="596" spans="1:6" s="4" customFormat="1" x14ac:dyDescent="0.25">
      <c r="A596" s="33"/>
      <c r="B596" s="34"/>
      <c r="C596" s="35"/>
      <c r="E596" s="51"/>
      <c r="F596" s="42"/>
    </row>
    <row r="597" spans="1:6" s="4" customFormat="1" x14ac:dyDescent="0.25">
      <c r="A597" s="33"/>
      <c r="B597" s="34"/>
      <c r="C597" s="35"/>
      <c r="E597" s="51"/>
      <c r="F597" s="42"/>
    </row>
    <row r="598" spans="1:6" s="4" customFormat="1" x14ac:dyDescent="0.25">
      <c r="A598" s="33"/>
      <c r="B598" s="34"/>
      <c r="C598" s="35"/>
      <c r="E598" s="51"/>
      <c r="F598" s="42"/>
    </row>
    <row r="599" spans="1:6" s="4" customFormat="1" x14ac:dyDescent="0.25">
      <c r="A599" s="33"/>
      <c r="B599" s="34"/>
      <c r="C599" s="35"/>
      <c r="E599" s="51"/>
      <c r="F599" s="42"/>
    </row>
    <row r="600" spans="1:6" s="4" customFormat="1" x14ac:dyDescent="0.25">
      <c r="A600" s="33"/>
      <c r="B600" s="34"/>
      <c r="C600" s="35"/>
      <c r="E600" s="51"/>
      <c r="F600" s="42"/>
    </row>
    <row r="601" spans="1:6" s="4" customFormat="1" x14ac:dyDescent="0.25">
      <c r="A601" s="33"/>
      <c r="B601" s="34"/>
      <c r="C601" s="35"/>
      <c r="E601" s="51"/>
      <c r="F601" s="42"/>
    </row>
    <row r="602" spans="1:6" s="4" customFormat="1" x14ac:dyDescent="0.25">
      <c r="A602" s="33"/>
      <c r="B602" s="34"/>
      <c r="C602" s="35"/>
      <c r="E602" s="51"/>
      <c r="F602" s="42"/>
    </row>
    <row r="603" spans="1:6" s="4" customFormat="1" x14ac:dyDescent="0.25">
      <c r="A603" s="33"/>
      <c r="B603" s="34"/>
      <c r="C603" s="35"/>
      <c r="E603" s="51"/>
      <c r="F603" s="42"/>
    </row>
    <row r="604" spans="1:6" s="4" customFormat="1" x14ac:dyDescent="0.25">
      <c r="A604" s="33"/>
      <c r="B604" s="34"/>
      <c r="C604" s="35"/>
      <c r="E604" s="51"/>
      <c r="F604" s="42"/>
    </row>
    <row r="605" spans="1:6" s="4" customFormat="1" x14ac:dyDescent="0.25">
      <c r="A605" s="33"/>
      <c r="B605" s="34"/>
      <c r="C605" s="35"/>
      <c r="E605" s="51"/>
      <c r="F605" s="42"/>
    </row>
    <row r="606" spans="1:6" s="4" customFormat="1" x14ac:dyDescent="0.25">
      <c r="A606" s="33"/>
      <c r="B606" s="34"/>
      <c r="C606" s="35"/>
      <c r="E606" s="51"/>
      <c r="F606" s="42"/>
    </row>
    <row r="607" spans="1:6" s="4" customFormat="1" x14ac:dyDescent="0.25">
      <c r="A607" s="33"/>
      <c r="B607" s="34"/>
      <c r="C607" s="35"/>
      <c r="E607" s="51"/>
      <c r="F607" s="42"/>
    </row>
    <row r="608" spans="1:6" s="4" customFormat="1" x14ac:dyDescent="0.25">
      <c r="A608" s="33"/>
      <c r="B608" s="34"/>
      <c r="C608" s="35"/>
      <c r="E608" s="51"/>
      <c r="F608" s="42"/>
    </row>
    <row r="609" spans="1:6" s="4" customFormat="1" x14ac:dyDescent="0.25">
      <c r="A609" s="33"/>
      <c r="B609" s="34"/>
      <c r="C609" s="35"/>
      <c r="E609" s="51"/>
      <c r="F609" s="42"/>
    </row>
    <row r="610" spans="1:6" s="4" customFormat="1" x14ac:dyDescent="0.25">
      <c r="A610" s="33"/>
      <c r="B610" s="34"/>
      <c r="C610" s="35"/>
      <c r="E610" s="51"/>
      <c r="F610" s="42"/>
    </row>
    <row r="611" spans="1:6" s="4" customFormat="1" x14ac:dyDescent="0.25">
      <c r="A611" s="33"/>
      <c r="B611" s="34"/>
      <c r="C611" s="35"/>
      <c r="E611" s="51"/>
      <c r="F611" s="42"/>
    </row>
    <row r="612" spans="1:6" s="4" customFormat="1" x14ac:dyDescent="0.25">
      <c r="A612" s="33"/>
      <c r="B612" s="34"/>
      <c r="C612" s="35"/>
      <c r="E612" s="51"/>
      <c r="F612" s="42"/>
    </row>
    <row r="613" spans="1:6" s="4" customFormat="1" x14ac:dyDescent="0.25">
      <c r="A613" s="33"/>
      <c r="B613" s="34"/>
      <c r="C613" s="35"/>
      <c r="E613" s="51"/>
      <c r="F613" s="42"/>
    </row>
    <row r="614" spans="1:6" s="4" customFormat="1" x14ac:dyDescent="0.25">
      <c r="A614" s="33"/>
      <c r="B614" s="34"/>
      <c r="C614" s="35"/>
      <c r="E614" s="51"/>
      <c r="F614" s="42"/>
    </row>
    <row r="615" spans="1:6" s="4" customFormat="1" x14ac:dyDescent="0.25">
      <c r="A615" s="33"/>
      <c r="B615" s="34"/>
      <c r="C615" s="35"/>
      <c r="E615" s="51"/>
      <c r="F615" s="42"/>
    </row>
    <row r="616" spans="1:6" s="4" customFormat="1" x14ac:dyDescent="0.25">
      <c r="A616" s="33"/>
      <c r="B616" s="34"/>
      <c r="C616" s="35"/>
      <c r="E616" s="51"/>
      <c r="F616" s="42"/>
    </row>
    <row r="617" spans="1:6" s="4" customFormat="1" x14ac:dyDescent="0.25">
      <c r="A617" s="33"/>
      <c r="B617" s="34"/>
      <c r="C617" s="35"/>
      <c r="E617" s="51"/>
      <c r="F617" s="42"/>
    </row>
    <row r="618" spans="1:6" s="4" customFormat="1" x14ac:dyDescent="0.25">
      <c r="A618" s="33"/>
      <c r="B618" s="34"/>
      <c r="C618" s="35"/>
      <c r="E618" s="51"/>
      <c r="F618" s="42"/>
    </row>
    <row r="619" spans="1:6" s="4" customFormat="1" x14ac:dyDescent="0.25">
      <c r="A619" s="33"/>
      <c r="B619" s="34"/>
      <c r="C619" s="35"/>
      <c r="E619" s="51"/>
      <c r="F619" s="42"/>
    </row>
    <row r="620" spans="1:6" s="4" customFormat="1" x14ac:dyDescent="0.25">
      <c r="A620" s="33"/>
      <c r="B620" s="34"/>
      <c r="C620" s="35"/>
      <c r="E620" s="51"/>
      <c r="F620" s="42"/>
    </row>
    <row r="621" spans="1:6" s="4" customFormat="1" x14ac:dyDescent="0.25">
      <c r="A621" s="33"/>
      <c r="B621" s="34"/>
      <c r="C621" s="35"/>
      <c r="E621" s="51"/>
      <c r="F621" s="42"/>
    </row>
    <row r="622" spans="1:6" s="4" customFormat="1" x14ac:dyDescent="0.25">
      <c r="A622" s="33"/>
      <c r="B622" s="34"/>
      <c r="C622" s="35"/>
      <c r="E622" s="51"/>
      <c r="F622" s="42"/>
    </row>
    <row r="623" spans="1:6" s="4" customFormat="1" x14ac:dyDescent="0.25">
      <c r="A623" s="33"/>
      <c r="B623" s="34"/>
      <c r="C623" s="35"/>
      <c r="E623" s="51"/>
      <c r="F623" s="42"/>
    </row>
    <row r="624" spans="1:6" s="4" customFormat="1" x14ac:dyDescent="0.25">
      <c r="A624" s="33"/>
      <c r="B624" s="34"/>
      <c r="C624" s="35"/>
      <c r="E624" s="51"/>
      <c r="F624" s="42"/>
    </row>
    <row r="625" spans="1:6" s="4" customFormat="1" x14ac:dyDescent="0.25">
      <c r="A625" s="33"/>
      <c r="B625" s="34"/>
      <c r="C625" s="35"/>
      <c r="E625" s="51"/>
      <c r="F625" s="42"/>
    </row>
    <row r="626" spans="1:6" s="4" customFormat="1" x14ac:dyDescent="0.25">
      <c r="A626" s="33"/>
      <c r="B626" s="34"/>
      <c r="C626" s="35"/>
      <c r="E626" s="51"/>
      <c r="F626" s="42"/>
    </row>
    <row r="627" spans="1:6" s="4" customFormat="1" x14ac:dyDescent="0.25">
      <c r="A627" s="33"/>
      <c r="B627" s="34"/>
      <c r="C627" s="35"/>
      <c r="E627" s="51"/>
      <c r="F627" s="42"/>
    </row>
    <row r="628" spans="1:6" s="4" customFormat="1" x14ac:dyDescent="0.25">
      <c r="A628" s="33"/>
      <c r="B628" s="34"/>
      <c r="C628" s="35"/>
      <c r="E628" s="51"/>
      <c r="F628" s="42"/>
    </row>
    <row r="629" spans="1:6" s="4" customFormat="1" x14ac:dyDescent="0.25">
      <c r="A629" s="33"/>
      <c r="B629" s="34"/>
      <c r="C629" s="35"/>
      <c r="E629" s="51"/>
      <c r="F629" s="42"/>
    </row>
    <row r="630" spans="1:6" s="4" customFormat="1" x14ac:dyDescent="0.25">
      <c r="A630" s="33"/>
      <c r="B630" s="34"/>
      <c r="C630" s="35"/>
      <c r="E630" s="51"/>
      <c r="F630" s="42"/>
    </row>
    <row r="631" spans="1:6" s="4" customFormat="1" x14ac:dyDescent="0.25">
      <c r="A631" s="33"/>
      <c r="B631" s="34"/>
      <c r="C631" s="35"/>
      <c r="E631" s="51"/>
      <c r="F631" s="42"/>
    </row>
    <row r="632" spans="1:6" s="4" customFormat="1" x14ac:dyDescent="0.25">
      <c r="A632" s="33"/>
      <c r="B632" s="34"/>
      <c r="C632" s="35"/>
      <c r="E632" s="51"/>
      <c r="F632" s="42"/>
    </row>
    <row r="633" spans="1:6" s="4" customFormat="1" x14ac:dyDescent="0.25">
      <c r="A633" s="33"/>
      <c r="B633" s="34"/>
      <c r="C633" s="35"/>
      <c r="E633" s="51"/>
      <c r="F633" s="42"/>
    </row>
    <row r="634" spans="1:6" s="4" customFormat="1" x14ac:dyDescent="0.25">
      <c r="A634" s="33"/>
      <c r="B634" s="34"/>
      <c r="C634" s="35"/>
      <c r="E634" s="51"/>
      <c r="F634" s="42"/>
    </row>
    <row r="635" spans="1:6" s="4" customFormat="1" x14ac:dyDescent="0.25">
      <c r="A635" s="33"/>
      <c r="B635" s="34"/>
      <c r="C635" s="35"/>
      <c r="E635" s="51"/>
      <c r="F635" s="42"/>
    </row>
    <row r="636" spans="1:6" s="4" customFormat="1" x14ac:dyDescent="0.25">
      <c r="A636" s="33"/>
      <c r="B636" s="34"/>
      <c r="C636" s="35"/>
      <c r="E636" s="51"/>
      <c r="F636" s="42"/>
    </row>
    <row r="637" spans="1:6" s="4" customFormat="1" x14ac:dyDescent="0.25">
      <c r="A637" s="33"/>
      <c r="B637" s="34"/>
      <c r="C637" s="35"/>
      <c r="E637" s="51"/>
      <c r="F637" s="42"/>
    </row>
    <row r="638" spans="1:6" s="4" customFormat="1" x14ac:dyDescent="0.25">
      <c r="A638" s="33"/>
      <c r="B638" s="34"/>
      <c r="C638" s="35"/>
      <c r="E638" s="51"/>
      <c r="F638" s="42"/>
    </row>
    <row r="639" spans="1:6" s="4" customFormat="1" x14ac:dyDescent="0.25">
      <c r="A639" s="33"/>
      <c r="B639" s="34"/>
      <c r="C639" s="35"/>
      <c r="E639" s="51"/>
      <c r="F639" s="42"/>
    </row>
    <row r="640" spans="1:6" s="4" customFormat="1" x14ac:dyDescent="0.25">
      <c r="A640" s="33"/>
      <c r="B640" s="34"/>
      <c r="C640" s="35"/>
      <c r="E640" s="51"/>
      <c r="F640" s="42"/>
    </row>
    <row r="641" spans="1:6" s="4" customFormat="1" x14ac:dyDescent="0.25">
      <c r="A641" s="33"/>
      <c r="B641" s="34"/>
      <c r="C641" s="35"/>
      <c r="E641" s="51"/>
      <c r="F641" s="42"/>
    </row>
    <row r="642" spans="1:6" s="4" customFormat="1" x14ac:dyDescent="0.25">
      <c r="A642" s="33"/>
      <c r="B642" s="34"/>
      <c r="C642" s="35"/>
      <c r="E642" s="51"/>
      <c r="F642" s="42"/>
    </row>
    <row r="643" spans="1:6" s="4" customFormat="1" x14ac:dyDescent="0.25">
      <c r="A643" s="33"/>
      <c r="B643" s="34"/>
      <c r="C643" s="35"/>
      <c r="E643" s="51"/>
      <c r="F643" s="42"/>
    </row>
    <row r="644" spans="1:6" s="4" customFormat="1" x14ac:dyDescent="0.25">
      <c r="A644" s="33"/>
      <c r="B644" s="34"/>
      <c r="C644" s="35"/>
      <c r="E644" s="51"/>
      <c r="F644" s="42"/>
    </row>
    <row r="645" spans="1:6" s="4" customFormat="1" x14ac:dyDescent="0.25">
      <c r="A645" s="33"/>
      <c r="B645" s="34"/>
      <c r="C645" s="35"/>
      <c r="E645" s="51"/>
      <c r="F645" s="42"/>
    </row>
    <row r="646" spans="1:6" s="4" customFormat="1" x14ac:dyDescent="0.25">
      <c r="A646" s="33"/>
      <c r="B646" s="34"/>
      <c r="C646" s="35"/>
      <c r="E646" s="51"/>
      <c r="F646" s="42"/>
    </row>
    <row r="647" spans="1:6" s="4" customFormat="1" x14ac:dyDescent="0.25">
      <c r="A647" s="33"/>
      <c r="B647" s="34"/>
      <c r="C647" s="35"/>
      <c r="E647" s="51"/>
      <c r="F647" s="42"/>
    </row>
    <row r="648" spans="1:6" s="4" customFormat="1" x14ac:dyDescent="0.25">
      <c r="A648" s="33"/>
      <c r="B648" s="34"/>
      <c r="C648" s="35"/>
      <c r="E648" s="51"/>
      <c r="F648" s="42"/>
    </row>
    <row r="649" spans="1:6" s="4" customFormat="1" x14ac:dyDescent="0.25">
      <c r="A649" s="33"/>
      <c r="B649" s="34"/>
      <c r="C649" s="35"/>
      <c r="E649" s="51"/>
      <c r="F649" s="42"/>
    </row>
    <row r="650" spans="1:6" s="4" customFormat="1" x14ac:dyDescent="0.25">
      <c r="A650" s="33"/>
      <c r="B650" s="34"/>
      <c r="C650" s="35"/>
      <c r="E650" s="51"/>
      <c r="F650" s="42"/>
    </row>
    <row r="651" spans="1:6" s="4" customFormat="1" x14ac:dyDescent="0.25">
      <c r="A651" s="33"/>
      <c r="B651" s="34"/>
      <c r="C651" s="35"/>
      <c r="E651" s="51"/>
      <c r="F651" s="42"/>
    </row>
    <row r="652" spans="1:6" s="4" customFormat="1" x14ac:dyDescent="0.25">
      <c r="A652" s="33"/>
      <c r="B652" s="34"/>
      <c r="C652" s="35"/>
      <c r="E652" s="51"/>
      <c r="F652" s="42"/>
    </row>
    <row r="653" spans="1:6" s="4" customFormat="1" x14ac:dyDescent="0.25">
      <c r="A653" s="33"/>
      <c r="B653" s="34"/>
      <c r="C653" s="35"/>
      <c r="E653" s="51"/>
      <c r="F653" s="42"/>
    </row>
    <row r="654" spans="1:6" s="4" customFormat="1" x14ac:dyDescent="0.25">
      <c r="A654" s="33"/>
      <c r="B654" s="34"/>
      <c r="C654" s="35"/>
      <c r="E654" s="51"/>
      <c r="F654" s="42"/>
    </row>
    <row r="655" spans="1:6" s="4" customFormat="1" x14ac:dyDescent="0.25">
      <c r="A655" s="33"/>
      <c r="B655" s="34"/>
      <c r="C655" s="35"/>
      <c r="E655" s="51"/>
      <c r="F655" s="42"/>
    </row>
    <row r="656" spans="1:6" s="4" customFormat="1" x14ac:dyDescent="0.25">
      <c r="A656" s="33"/>
      <c r="B656" s="34"/>
      <c r="C656" s="35"/>
      <c r="E656" s="51"/>
      <c r="F656" s="42"/>
    </row>
    <row r="657" spans="1:6" s="4" customFormat="1" x14ac:dyDescent="0.25">
      <c r="A657" s="33"/>
      <c r="B657" s="34"/>
      <c r="C657" s="35"/>
      <c r="E657" s="51"/>
      <c r="F657" s="42"/>
    </row>
    <row r="658" spans="1:6" s="4" customFormat="1" x14ac:dyDescent="0.25">
      <c r="A658" s="33"/>
      <c r="B658" s="34"/>
      <c r="C658" s="35"/>
      <c r="E658" s="51"/>
      <c r="F658" s="42"/>
    </row>
    <row r="659" spans="1:6" s="4" customFormat="1" x14ac:dyDescent="0.25">
      <c r="A659" s="33"/>
      <c r="B659" s="34"/>
      <c r="C659" s="35"/>
      <c r="E659" s="51"/>
      <c r="F659" s="42"/>
    </row>
    <row r="660" spans="1:6" s="4" customFormat="1" x14ac:dyDescent="0.25">
      <c r="A660" s="33"/>
      <c r="B660" s="34"/>
      <c r="C660" s="35"/>
      <c r="E660" s="51"/>
      <c r="F660" s="42"/>
    </row>
    <row r="661" spans="1:6" s="4" customFormat="1" x14ac:dyDescent="0.25">
      <c r="A661" s="33"/>
      <c r="B661" s="34"/>
      <c r="C661" s="35"/>
      <c r="E661" s="51"/>
      <c r="F661" s="42"/>
    </row>
    <row r="662" spans="1:6" s="4" customFormat="1" x14ac:dyDescent="0.25">
      <c r="A662" s="33"/>
      <c r="B662" s="34"/>
      <c r="C662" s="35"/>
      <c r="E662" s="51"/>
      <c r="F662" s="42"/>
    </row>
    <row r="663" spans="1:6" s="4" customFormat="1" x14ac:dyDescent="0.25">
      <c r="A663" s="33"/>
      <c r="B663" s="34"/>
      <c r="C663" s="35"/>
      <c r="E663" s="51"/>
      <c r="F663" s="42"/>
    </row>
    <row r="664" spans="1:6" s="4" customFormat="1" x14ac:dyDescent="0.25">
      <c r="A664" s="33"/>
      <c r="B664" s="34"/>
      <c r="C664" s="35"/>
      <c r="E664" s="51"/>
      <c r="F664" s="42"/>
    </row>
    <row r="665" spans="1:6" s="4" customFormat="1" x14ac:dyDescent="0.25">
      <c r="A665" s="33"/>
      <c r="B665" s="34"/>
      <c r="C665" s="35"/>
      <c r="E665" s="51"/>
      <c r="F665" s="42"/>
    </row>
    <row r="666" spans="1:6" s="4" customFormat="1" x14ac:dyDescent="0.25">
      <c r="A666" s="33"/>
      <c r="B666" s="34"/>
      <c r="C666" s="35"/>
      <c r="E666" s="51"/>
      <c r="F666" s="42"/>
    </row>
    <row r="667" spans="1:6" s="4" customFormat="1" x14ac:dyDescent="0.25">
      <c r="A667" s="33"/>
      <c r="B667" s="34"/>
      <c r="C667" s="35"/>
      <c r="E667" s="51"/>
      <c r="F667" s="42"/>
    </row>
    <row r="668" spans="1:6" s="4" customFormat="1" x14ac:dyDescent="0.25">
      <c r="A668" s="33"/>
      <c r="B668" s="34"/>
      <c r="C668" s="35"/>
      <c r="E668" s="51"/>
      <c r="F668" s="42"/>
    </row>
    <row r="669" spans="1:6" s="4" customFormat="1" x14ac:dyDescent="0.25">
      <c r="A669" s="33"/>
      <c r="B669" s="34"/>
      <c r="C669" s="35"/>
      <c r="E669" s="51"/>
      <c r="F669" s="42"/>
    </row>
    <row r="670" spans="1:6" s="4" customFormat="1" x14ac:dyDescent="0.25">
      <c r="A670" s="33"/>
      <c r="B670" s="34"/>
      <c r="C670" s="35"/>
      <c r="E670" s="51"/>
      <c r="F670" s="42"/>
    </row>
    <row r="671" spans="1:6" s="4" customFormat="1" x14ac:dyDescent="0.25">
      <c r="A671" s="33"/>
      <c r="B671" s="34"/>
      <c r="C671" s="35"/>
      <c r="E671" s="51"/>
      <c r="F671" s="42"/>
    </row>
    <row r="672" spans="1:6" s="4" customFormat="1" x14ac:dyDescent="0.25">
      <c r="A672" s="33"/>
      <c r="B672" s="34"/>
      <c r="C672" s="35"/>
      <c r="E672" s="51"/>
      <c r="F672" s="42"/>
    </row>
    <row r="673" spans="1:6" s="4" customFormat="1" x14ac:dyDescent="0.25">
      <c r="A673" s="33"/>
      <c r="B673" s="34"/>
      <c r="C673" s="35"/>
      <c r="E673" s="51"/>
      <c r="F673" s="42"/>
    </row>
    <row r="674" spans="1:6" s="4" customFormat="1" x14ac:dyDescent="0.25">
      <c r="A674" s="33"/>
      <c r="B674" s="34"/>
      <c r="C674" s="35"/>
      <c r="E674" s="51"/>
      <c r="F674" s="42"/>
    </row>
    <row r="675" spans="1:6" s="4" customFormat="1" x14ac:dyDescent="0.25">
      <c r="A675" s="33"/>
      <c r="B675" s="34"/>
      <c r="C675" s="35"/>
      <c r="E675" s="51"/>
      <c r="F675" s="42"/>
    </row>
    <row r="676" spans="1:6" s="4" customFormat="1" x14ac:dyDescent="0.25">
      <c r="A676" s="33"/>
      <c r="B676" s="34"/>
      <c r="C676" s="35"/>
      <c r="E676" s="51"/>
      <c r="F676" s="42"/>
    </row>
    <row r="677" spans="1:6" s="4" customFormat="1" x14ac:dyDescent="0.25">
      <c r="A677" s="33"/>
      <c r="B677" s="34"/>
      <c r="C677" s="35"/>
      <c r="E677" s="51"/>
      <c r="F677" s="42"/>
    </row>
    <row r="678" spans="1:6" s="4" customFormat="1" x14ac:dyDescent="0.25">
      <c r="A678" s="33"/>
      <c r="B678" s="34"/>
      <c r="C678" s="35"/>
      <c r="E678" s="51"/>
      <c r="F678" s="42"/>
    </row>
    <row r="679" spans="1:6" s="4" customFormat="1" x14ac:dyDescent="0.25">
      <c r="A679" s="33"/>
      <c r="B679" s="34"/>
      <c r="C679" s="35"/>
      <c r="E679" s="51"/>
      <c r="F679" s="42"/>
    </row>
    <row r="680" spans="1:6" s="4" customFormat="1" x14ac:dyDescent="0.25">
      <c r="A680" s="33"/>
      <c r="B680" s="34"/>
      <c r="C680" s="35"/>
      <c r="E680" s="51"/>
      <c r="F680" s="42"/>
    </row>
    <row r="681" spans="1:6" s="4" customFormat="1" x14ac:dyDescent="0.25">
      <c r="A681" s="33"/>
      <c r="B681" s="34"/>
      <c r="C681" s="35"/>
      <c r="E681" s="51"/>
      <c r="F681" s="42"/>
    </row>
    <row r="682" spans="1:6" s="4" customFormat="1" x14ac:dyDescent="0.25">
      <c r="A682" s="33"/>
      <c r="B682" s="34"/>
      <c r="C682" s="35"/>
      <c r="E682" s="51"/>
      <c r="F682" s="42"/>
    </row>
    <row r="683" spans="1:6" s="4" customFormat="1" x14ac:dyDescent="0.25">
      <c r="A683" s="33"/>
      <c r="B683" s="34"/>
      <c r="C683" s="35"/>
      <c r="E683" s="51"/>
      <c r="F683" s="42"/>
    </row>
    <row r="684" spans="1:6" s="4" customFormat="1" x14ac:dyDescent="0.25">
      <c r="A684" s="33"/>
      <c r="B684" s="34"/>
      <c r="C684" s="35"/>
      <c r="E684" s="51"/>
      <c r="F684" s="42"/>
    </row>
    <row r="685" spans="1:6" s="4" customFormat="1" x14ac:dyDescent="0.25">
      <c r="A685" s="33"/>
      <c r="B685" s="34"/>
      <c r="C685" s="35"/>
      <c r="E685" s="51"/>
      <c r="F685" s="42"/>
    </row>
    <row r="686" spans="1:6" s="4" customFormat="1" x14ac:dyDescent="0.25">
      <c r="A686" s="33"/>
      <c r="B686" s="34"/>
      <c r="C686" s="35"/>
      <c r="E686" s="51"/>
      <c r="F686" s="42"/>
    </row>
    <row r="687" spans="1:6" s="4" customFormat="1" x14ac:dyDescent="0.25">
      <c r="A687" s="33"/>
      <c r="B687" s="34"/>
      <c r="C687" s="35"/>
      <c r="E687" s="51"/>
      <c r="F687" s="42"/>
    </row>
    <row r="688" spans="1:6" s="4" customFormat="1" x14ac:dyDescent="0.25">
      <c r="A688" s="33"/>
      <c r="B688" s="34"/>
      <c r="C688" s="35"/>
      <c r="E688" s="51"/>
      <c r="F688" s="42"/>
    </row>
    <row r="689" spans="1:6" s="4" customFormat="1" x14ac:dyDescent="0.25">
      <c r="A689" s="33"/>
      <c r="B689" s="34"/>
      <c r="C689" s="35"/>
      <c r="E689" s="51"/>
      <c r="F689" s="42"/>
    </row>
    <row r="690" spans="1:6" s="4" customFormat="1" x14ac:dyDescent="0.25">
      <c r="A690" s="33"/>
      <c r="B690" s="34"/>
      <c r="C690" s="35"/>
      <c r="E690" s="51"/>
      <c r="F690" s="42"/>
    </row>
    <row r="691" spans="1:6" s="4" customFormat="1" x14ac:dyDescent="0.25">
      <c r="A691" s="33"/>
      <c r="B691" s="34"/>
      <c r="C691" s="35"/>
      <c r="E691" s="51"/>
      <c r="F691" s="42"/>
    </row>
    <row r="692" spans="1:6" s="4" customFormat="1" x14ac:dyDescent="0.25">
      <c r="A692" s="33"/>
      <c r="B692" s="34"/>
      <c r="C692" s="35"/>
      <c r="E692" s="51"/>
      <c r="F692" s="42"/>
    </row>
    <row r="693" spans="1:6" s="4" customFormat="1" x14ac:dyDescent="0.25">
      <c r="A693" s="33"/>
      <c r="B693" s="34"/>
      <c r="C693" s="35"/>
      <c r="E693" s="51"/>
      <c r="F693" s="42"/>
    </row>
    <row r="694" spans="1:6" s="4" customFormat="1" x14ac:dyDescent="0.25">
      <c r="A694" s="33"/>
      <c r="B694" s="34"/>
      <c r="C694" s="35"/>
      <c r="E694" s="51"/>
      <c r="F694" s="42"/>
    </row>
    <row r="695" spans="1:6" s="4" customFormat="1" x14ac:dyDescent="0.25">
      <c r="A695" s="33"/>
      <c r="B695" s="34"/>
      <c r="C695" s="35"/>
      <c r="E695" s="51"/>
      <c r="F695" s="42"/>
    </row>
    <row r="696" spans="1:6" s="4" customFormat="1" x14ac:dyDescent="0.25">
      <c r="A696" s="33"/>
      <c r="B696" s="34"/>
      <c r="C696" s="35"/>
      <c r="E696" s="51"/>
      <c r="F696" s="42"/>
    </row>
  </sheetData>
  <mergeCells count="22">
    <mergeCell ref="A224:D224"/>
    <mergeCell ref="A261:D261"/>
    <mergeCell ref="A284:D284"/>
    <mergeCell ref="A296:C296"/>
    <mergeCell ref="A162:D162"/>
    <mergeCell ref="A166:D166"/>
    <mergeCell ref="A169:C169"/>
    <mergeCell ref="A172:B172"/>
    <mergeCell ref="A173:D173"/>
    <mergeCell ref="A192:D192"/>
    <mergeCell ref="A157:D157"/>
    <mergeCell ref="A7:F7"/>
    <mergeCell ref="A12:B12"/>
    <mergeCell ref="A13:D13"/>
    <mergeCell ref="A27:D27"/>
    <mergeCell ref="A41:D41"/>
    <mergeCell ref="A67:D67"/>
    <mergeCell ref="A84:C84"/>
    <mergeCell ref="A85:B85"/>
    <mergeCell ref="A87:B87"/>
    <mergeCell ref="A88:D88"/>
    <mergeCell ref="A138:D138"/>
  </mergeCells>
  <phoneticPr fontId="13" type="noConversion"/>
  <pageMargins left="0.11811023622047245" right="0" top="0.15748031496062992" bottom="0" header="0.31496062992125984" footer="0.31496062992125984"/>
  <pageSetup scale="62" fitToHeight="0" orientation="landscape" horizontalDpi="4294967295" verticalDpi="4294967295" r:id="rId1"/>
  <rowBreaks count="4" manualBreakCount="4">
    <brk id="33" max="7" man="1"/>
    <brk id="84" max="7" man="1"/>
    <brk id="167" max="7" man="1"/>
    <brk id="257" max="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C0AA7-BAD6-4685-BC8D-6626C5886F92}">
  <sheetPr codeName="Hoja6">
    <outlinePr summaryBelow="0" summaryRight="0"/>
    <pageSetUpPr fitToPage="1"/>
  </sheetPr>
  <dimension ref="A6:F696"/>
  <sheetViews>
    <sheetView showGridLines="0" zoomScale="70" zoomScaleNormal="70" zoomScaleSheetLayoutView="80" workbookViewId="0">
      <selection activeCell="E84" sqref="E84"/>
    </sheetView>
  </sheetViews>
  <sheetFormatPr baseColWidth="10" defaultColWidth="26.7109375" defaultRowHeight="16.5" x14ac:dyDescent="0.25"/>
  <cols>
    <col min="1" max="1" width="13.85546875" style="1" bestFit="1" customWidth="1"/>
    <col min="2" max="2" width="167.42578125" style="2" customWidth="1"/>
    <col min="3" max="3" width="21.42578125" style="3" bestFit="1" customWidth="1"/>
    <col min="4" max="4" width="25.42578125" style="4" bestFit="1" customWidth="1"/>
    <col min="5" max="5" width="17.85546875" style="51" bestFit="1" customWidth="1"/>
    <col min="6" max="6" width="61.42578125" style="42" customWidth="1"/>
    <col min="7" max="16384" width="26.7109375" style="1"/>
  </cols>
  <sheetData>
    <row r="6" spans="1:6" ht="17.25" thickBot="1" x14ac:dyDescent="0.3"/>
    <row r="7" spans="1:6" ht="23.25" thickBot="1" x14ac:dyDescent="0.3">
      <c r="A7" s="144" t="s">
        <v>0</v>
      </c>
      <c r="B7" s="145"/>
      <c r="C7" s="145"/>
      <c r="D7" s="145"/>
      <c r="E7" s="145"/>
      <c r="F7" s="146"/>
    </row>
    <row r="8" spans="1:6" x14ac:dyDescent="0.25">
      <c r="A8" s="38"/>
      <c r="B8" s="36"/>
      <c r="C8" s="36"/>
      <c r="D8" s="36"/>
      <c r="E8" s="52"/>
      <c r="F8" s="43"/>
    </row>
    <row r="9" spans="1:6" x14ac:dyDescent="0.25">
      <c r="A9" s="40" t="s">
        <v>286</v>
      </c>
      <c r="B9" s="39" t="s">
        <v>306</v>
      </c>
      <c r="C9" s="39"/>
      <c r="D9" s="39"/>
      <c r="E9" s="53"/>
      <c r="F9" s="44"/>
    </row>
    <row r="10" spans="1:6" x14ac:dyDescent="0.25">
      <c r="A10" s="40" t="s">
        <v>285</v>
      </c>
      <c r="B10" s="1" t="s">
        <v>307</v>
      </c>
      <c r="C10" s="1"/>
      <c r="D10" s="1"/>
      <c r="E10" s="54"/>
      <c r="F10" s="37"/>
    </row>
    <row r="11" spans="1:6" s="7" customFormat="1" ht="14.25" x14ac:dyDescent="0.25">
      <c r="A11" s="5"/>
      <c r="B11" s="5"/>
      <c r="C11" s="5"/>
      <c r="D11" s="6"/>
      <c r="E11" s="55"/>
      <c r="F11" s="6"/>
    </row>
    <row r="12" spans="1:6" s="9" customFormat="1" ht="28.5" x14ac:dyDescent="0.25">
      <c r="A12" s="138" t="s">
        <v>1</v>
      </c>
      <c r="B12" s="139"/>
      <c r="C12" s="8" t="s">
        <v>2</v>
      </c>
      <c r="D12" s="8" t="s">
        <v>284</v>
      </c>
      <c r="E12" s="56" t="s">
        <v>293</v>
      </c>
      <c r="F12" s="8" t="s">
        <v>287</v>
      </c>
    </row>
    <row r="13" spans="1:6" s="9" customFormat="1" x14ac:dyDescent="0.25">
      <c r="A13" s="147" t="s">
        <v>3</v>
      </c>
      <c r="B13" s="148"/>
      <c r="C13" s="148"/>
      <c r="D13" s="149"/>
      <c r="E13" s="57">
        <f>SUM(D14:D26)</f>
        <v>16405906</v>
      </c>
      <c r="F13" s="48"/>
    </row>
    <row r="14" spans="1:6" s="9" customFormat="1" x14ac:dyDescent="0.25">
      <c r="A14" s="10">
        <v>1</v>
      </c>
      <c r="B14" s="11" t="s">
        <v>4</v>
      </c>
      <c r="C14" s="12">
        <v>1657345.4545454544</v>
      </c>
      <c r="D14" s="13">
        <v>861820</v>
      </c>
      <c r="E14" s="58">
        <f>+C14-D14</f>
        <v>795525.45454545435</v>
      </c>
      <c r="F14" s="45"/>
    </row>
    <row r="15" spans="1:6" s="9" customFormat="1" x14ac:dyDescent="0.25">
      <c r="A15" s="14">
        <v>2</v>
      </c>
      <c r="B15" s="15" t="s">
        <v>5</v>
      </c>
      <c r="C15" s="12">
        <v>2819578.7878787876</v>
      </c>
      <c r="D15" s="13">
        <v>1466181</v>
      </c>
      <c r="E15" s="58">
        <f t="shared" ref="E15:E40" si="0">+C15-D15</f>
        <v>1353397.7878787876</v>
      </c>
      <c r="F15" s="45"/>
    </row>
    <row r="16" spans="1:6" s="9" customFormat="1" ht="33" x14ac:dyDescent="0.25">
      <c r="A16" s="10">
        <v>3</v>
      </c>
      <c r="B16" s="11" t="s">
        <v>6</v>
      </c>
      <c r="C16" s="12">
        <v>5458133.333333333</v>
      </c>
      <c r="D16" s="13">
        <v>1986760</v>
      </c>
      <c r="E16" s="58">
        <f t="shared" si="0"/>
        <v>3471373.333333333</v>
      </c>
      <c r="F16" s="45"/>
    </row>
    <row r="17" spans="1:6" s="9" customFormat="1" ht="33" x14ac:dyDescent="0.25">
      <c r="A17" s="10">
        <v>4</v>
      </c>
      <c r="B17" s="11" t="s">
        <v>7</v>
      </c>
      <c r="C17" s="12">
        <v>9066213.333333334</v>
      </c>
      <c r="D17" s="13">
        <v>4714431</v>
      </c>
      <c r="E17" s="58">
        <f t="shared" si="0"/>
        <v>4351782.333333334</v>
      </c>
      <c r="F17" s="45"/>
    </row>
    <row r="18" spans="1:6" s="9" customFormat="1" x14ac:dyDescent="0.25">
      <c r="A18" s="14">
        <v>5</v>
      </c>
      <c r="B18" s="15" t="s">
        <v>8</v>
      </c>
      <c r="C18" s="12">
        <v>4210075.7575757578</v>
      </c>
      <c r="D18" s="13">
        <v>2189239</v>
      </c>
      <c r="E18" s="58">
        <f t="shared" si="0"/>
        <v>2020836.7575757578</v>
      </c>
      <c r="F18" s="45"/>
    </row>
    <row r="19" spans="1:6" s="9" customFormat="1" ht="33" x14ac:dyDescent="0.25">
      <c r="A19" s="10">
        <v>6</v>
      </c>
      <c r="B19" s="15" t="s">
        <v>9</v>
      </c>
      <c r="C19" s="12">
        <v>6982775.7575757578</v>
      </c>
      <c r="D19" s="13">
        <v>3631043</v>
      </c>
      <c r="E19" s="58">
        <f t="shared" si="0"/>
        <v>3351732.7575757578</v>
      </c>
      <c r="F19" s="45"/>
    </row>
    <row r="20" spans="1:6" s="9" customFormat="1" x14ac:dyDescent="0.25">
      <c r="A20" s="10">
        <v>7</v>
      </c>
      <c r="B20" s="11" t="s">
        <v>10</v>
      </c>
      <c r="C20" s="12">
        <v>328151.51515151508</v>
      </c>
      <c r="D20" s="13">
        <v>170639</v>
      </c>
      <c r="E20" s="58">
        <f t="shared" si="0"/>
        <v>157512.51515151508</v>
      </c>
      <c r="F20" s="45"/>
    </row>
    <row r="21" spans="1:6" s="9" customFormat="1" x14ac:dyDescent="0.25">
      <c r="A21" s="14">
        <v>8</v>
      </c>
      <c r="B21" s="11" t="s">
        <v>11</v>
      </c>
      <c r="C21" s="12">
        <v>226100</v>
      </c>
      <c r="D21" s="13">
        <v>117572</v>
      </c>
      <c r="E21" s="58">
        <f t="shared" si="0"/>
        <v>108528</v>
      </c>
      <c r="F21" s="45"/>
    </row>
    <row r="22" spans="1:6" s="9" customFormat="1" x14ac:dyDescent="0.25">
      <c r="A22" s="10">
        <v>9</v>
      </c>
      <c r="B22" s="11" t="s">
        <v>12</v>
      </c>
      <c r="C22" s="12">
        <v>210233.33333333334</v>
      </c>
      <c r="D22" s="13">
        <v>109321</v>
      </c>
      <c r="E22" s="58">
        <f t="shared" si="0"/>
        <v>100912.33333333334</v>
      </c>
      <c r="F22" s="45"/>
    </row>
    <row r="23" spans="1:6" s="9" customFormat="1" x14ac:dyDescent="0.25">
      <c r="A23" s="10">
        <v>10</v>
      </c>
      <c r="B23" s="11" t="s">
        <v>13</v>
      </c>
      <c r="C23" s="12">
        <v>209692.42424242423</v>
      </c>
      <c r="D23" s="13">
        <v>109040</v>
      </c>
      <c r="E23" s="58">
        <f t="shared" si="0"/>
        <v>100652.42424242423</v>
      </c>
      <c r="F23" s="45"/>
    </row>
    <row r="24" spans="1:6" s="9" customFormat="1" x14ac:dyDescent="0.25">
      <c r="A24" s="14">
        <v>11</v>
      </c>
      <c r="B24" s="11" t="s">
        <v>14</v>
      </c>
      <c r="C24" s="12">
        <v>265766.66666666669</v>
      </c>
      <c r="D24" s="13">
        <v>138199</v>
      </c>
      <c r="E24" s="58">
        <f t="shared" si="0"/>
        <v>127567.66666666669</v>
      </c>
      <c r="F24" s="45"/>
    </row>
    <row r="25" spans="1:6" s="9" customFormat="1" x14ac:dyDescent="0.25">
      <c r="A25" s="10">
        <v>12</v>
      </c>
      <c r="B25" s="11" t="s">
        <v>15</v>
      </c>
      <c r="C25" s="12">
        <v>781793.93939393945</v>
      </c>
      <c r="D25" s="13">
        <v>406533</v>
      </c>
      <c r="E25" s="58">
        <f t="shared" si="0"/>
        <v>375260.93939393945</v>
      </c>
      <c r="F25" s="45"/>
    </row>
    <row r="26" spans="1:6" s="9" customFormat="1" x14ac:dyDescent="0.25">
      <c r="A26" s="10">
        <v>13</v>
      </c>
      <c r="B26" s="11" t="s">
        <v>16</v>
      </c>
      <c r="C26" s="12">
        <v>971400.60606060608</v>
      </c>
      <c r="D26" s="13">
        <v>505128</v>
      </c>
      <c r="E26" s="58">
        <f t="shared" si="0"/>
        <v>466272.60606060608</v>
      </c>
      <c r="F26" s="45"/>
    </row>
    <row r="27" spans="1:6" s="9" customFormat="1" x14ac:dyDescent="0.25">
      <c r="A27" s="147" t="s">
        <v>17</v>
      </c>
      <c r="B27" s="148"/>
      <c r="C27" s="148"/>
      <c r="D27" s="149"/>
      <c r="E27" s="59">
        <f>SUM(D28:D40)</f>
        <v>3372607</v>
      </c>
      <c r="F27" s="48"/>
    </row>
    <row r="28" spans="1:6" s="9" customFormat="1" x14ac:dyDescent="0.25">
      <c r="A28" s="10">
        <v>14</v>
      </c>
      <c r="B28" s="11" t="s">
        <v>18</v>
      </c>
      <c r="C28" s="12">
        <v>166316.92424242423</v>
      </c>
      <c r="D28" s="13">
        <v>86485</v>
      </c>
      <c r="E28" s="58">
        <f t="shared" si="0"/>
        <v>79831.924242424226</v>
      </c>
      <c r="F28" s="45"/>
    </row>
    <row r="29" spans="1:6" s="9" customFormat="1" x14ac:dyDescent="0.25">
      <c r="A29" s="10">
        <v>15</v>
      </c>
      <c r="B29" s="11" t="s">
        <v>19</v>
      </c>
      <c r="C29" s="12">
        <v>117914.57575757576</v>
      </c>
      <c r="D29" s="13">
        <v>61316</v>
      </c>
      <c r="E29" s="58">
        <f t="shared" si="0"/>
        <v>56598.57575757576</v>
      </c>
      <c r="F29" s="45"/>
    </row>
    <row r="30" spans="1:6" s="9" customFormat="1" x14ac:dyDescent="0.25">
      <c r="A30" s="10">
        <v>16</v>
      </c>
      <c r="B30" s="11" t="s">
        <v>20</v>
      </c>
      <c r="C30" s="12">
        <v>153717.34848484848</v>
      </c>
      <c r="D30" s="13">
        <v>79933</v>
      </c>
      <c r="E30" s="58">
        <f t="shared" si="0"/>
        <v>73784.34848484848</v>
      </c>
      <c r="F30" s="45"/>
    </row>
    <row r="31" spans="1:6" s="9" customFormat="1" x14ac:dyDescent="0.25">
      <c r="A31" s="10">
        <v>17</v>
      </c>
      <c r="B31" s="11" t="s">
        <v>21</v>
      </c>
      <c r="C31" s="12">
        <v>246654.54545454544</v>
      </c>
      <c r="D31" s="13">
        <v>128260</v>
      </c>
      <c r="E31" s="58">
        <f t="shared" si="0"/>
        <v>118394.54545454544</v>
      </c>
      <c r="F31" s="45"/>
    </row>
    <row r="32" spans="1:6" s="9" customFormat="1" x14ac:dyDescent="0.25">
      <c r="A32" s="10">
        <v>18</v>
      </c>
      <c r="B32" s="15" t="s">
        <v>22</v>
      </c>
      <c r="C32" s="12">
        <v>488332.72727272724</v>
      </c>
      <c r="D32" s="13">
        <v>253933</v>
      </c>
      <c r="E32" s="58">
        <f t="shared" si="0"/>
        <v>234399.72727272724</v>
      </c>
      <c r="F32" s="45"/>
    </row>
    <row r="33" spans="1:6" s="9" customFormat="1" x14ac:dyDescent="0.25">
      <c r="A33" s="10">
        <v>19</v>
      </c>
      <c r="B33" s="15" t="s">
        <v>23</v>
      </c>
      <c r="C33" s="12">
        <v>749339.39393939392</v>
      </c>
      <c r="D33" s="13">
        <v>389656</v>
      </c>
      <c r="E33" s="58">
        <f t="shared" si="0"/>
        <v>359683.39393939392</v>
      </c>
      <c r="F33" s="45"/>
    </row>
    <row r="34" spans="1:6" s="9" customFormat="1" x14ac:dyDescent="0.25">
      <c r="A34" s="10">
        <v>20</v>
      </c>
      <c r="B34" s="11" t="s">
        <v>24</v>
      </c>
      <c r="C34" s="12">
        <v>681833.93939393933</v>
      </c>
      <c r="D34" s="13">
        <v>354554</v>
      </c>
      <c r="E34" s="58">
        <f t="shared" si="0"/>
        <v>327279.93939393933</v>
      </c>
      <c r="F34" s="45"/>
    </row>
    <row r="35" spans="1:6" s="9" customFormat="1" x14ac:dyDescent="0.25">
      <c r="A35" s="10">
        <v>21</v>
      </c>
      <c r="B35" s="11" t="s">
        <v>25</v>
      </c>
      <c r="C35" s="12">
        <v>374850</v>
      </c>
      <c r="D35" s="13">
        <v>194922</v>
      </c>
      <c r="E35" s="58">
        <f t="shared" si="0"/>
        <v>179928</v>
      </c>
      <c r="F35" s="45"/>
    </row>
    <row r="36" spans="1:6" s="9" customFormat="1" x14ac:dyDescent="0.25">
      <c r="A36" s="10">
        <v>22</v>
      </c>
      <c r="B36" s="11" t="s">
        <v>26</v>
      </c>
      <c r="C36" s="12">
        <v>733472.72727272718</v>
      </c>
      <c r="D36" s="13">
        <v>381406</v>
      </c>
      <c r="E36" s="58">
        <f t="shared" si="0"/>
        <v>352066.72727272718</v>
      </c>
      <c r="F36" s="45"/>
    </row>
    <row r="37" spans="1:6" s="9" customFormat="1" x14ac:dyDescent="0.25">
      <c r="A37" s="10">
        <v>23</v>
      </c>
      <c r="B37" s="11" t="s">
        <v>27</v>
      </c>
      <c r="C37" s="12">
        <v>763222.72727272718</v>
      </c>
      <c r="D37" s="13">
        <v>396876</v>
      </c>
      <c r="E37" s="58">
        <f t="shared" si="0"/>
        <v>366346.72727272718</v>
      </c>
      <c r="F37" s="45"/>
    </row>
    <row r="38" spans="1:6" s="9" customFormat="1" x14ac:dyDescent="0.25">
      <c r="A38" s="10">
        <v>24</v>
      </c>
      <c r="B38" s="11" t="s">
        <v>28</v>
      </c>
      <c r="C38" s="12">
        <v>374850</v>
      </c>
      <c r="D38" s="13">
        <v>194922</v>
      </c>
      <c r="E38" s="58">
        <f t="shared" si="0"/>
        <v>179928</v>
      </c>
      <c r="F38" s="45"/>
    </row>
    <row r="39" spans="1:6" s="9" customFormat="1" x14ac:dyDescent="0.25">
      <c r="A39" s="10">
        <v>25</v>
      </c>
      <c r="B39" s="11" t="s">
        <v>29</v>
      </c>
      <c r="C39" s="12">
        <v>859612.72727272718</v>
      </c>
      <c r="D39" s="13">
        <v>446999</v>
      </c>
      <c r="E39" s="58">
        <f t="shared" si="0"/>
        <v>412613.72727272718</v>
      </c>
      <c r="F39" s="45"/>
    </row>
    <row r="40" spans="1:6" s="9" customFormat="1" x14ac:dyDescent="0.25">
      <c r="A40" s="10">
        <v>26</v>
      </c>
      <c r="B40" s="11" t="s">
        <v>30</v>
      </c>
      <c r="C40" s="12">
        <v>775663.63636363635</v>
      </c>
      <c r="D40" s="13">
        <v>403345</v>
      </c>
      <c r="E40" s="58">
        <f t="shared" si="0"/>
        <v>372318.63636363635</v>
      </c>
      <c r="F40" s="45"/>
    </row>
    <row r="41" spans="1:6" s="9" customFormat="1" x14ac:dyDescent="0.25">
      <c r="A41" s="147" t="s">
        <v>31</v>
      </c>
      <c r="B41" s="148"/>
      <c r="C41" s="148"/>
      <c r="D41" s="149"/>
      <c r="E41" s="59">
        <f>SUM(D42:D66)</f>
        <v>52072848</v>
      </c>
      <c r="F41" s="48"/>
    </row>
    <row r="42" spans="1:6" s="9" customFormat="1" x14ac:dyDescent="0.25">
      <c r="A42" s="10">
        <v>27</v>
      </c>
      <c r="B42" s="11" t="s">
        <v>32</v>
      </c>
      <c r="C42" s="12">
        <v>2023000</v>
      </c>
      <c r="D42" s="13">
        <v>1051960</v>
      </c>
      <c r="E42" s="58">
        <f>+C42-D42</f>
        <v>971040</v>
      </c>
      <c r="F42" s="45"/>
    </row>
    <row r="43" spans="1:6" s="9" customFormat="1" x14ac:dyDescent="0.25">
      <c r="A43" s="10">
        <v>28</v>
      </c>
      <c r="B43" s="11" t="s">
        <v>33</v>
      </c>
      <c r="C43" s="12">
        <v>2291651.5151515151</v>
      </c>
      <c r="D43" s="13">
        <v>1191659</v>
      </c>
      <c r="E43" s="58">
        <f t="shared" ref="E43:E83" si="1">+C43-D43</f>
        <v>1099992.5151515151</v>
      </c>
      <c r="F43" s="45"/>
    </row>
    <row r="44" spans="1:6" s="9" customFormat="1" x14ac:dyDescent="0.25">
      <c r="A44" s="10">
        <v>29</v>
      </c>
      <c r="B44" s="11" t="s">
        <v>34</v>
      </c>
      <c r="C44" s="12">
        <v>3169727.2727272729</v>
      </c>
      <c r="D44" s="13">
        <v>1648258</v>
      </c>
      <c r="E44" s="58">
        <f t="shared" si="1"/>
        <v>1521469.2727272729</v>
      </c>
      <c r="F44" s="45"/>
    </row>
    <row r="45" spans="1:6" s="9" customFormat="1" x14ac:dyDescent="0.25">
      <c r="A45" s="10">
        <v>30</v>
      </c>
      <c r="B45" s="11" t="s">
        <v>35</v>
      </c>
      <c r="C45" s="12">
        <v>4454061.8181818174</v>
      </c>
      <c r="D45" s="13">
        <v>2316112</v>
      </c>
      <c r="E45" s="58">
        <f t="shared" si="1"/>
        <v>2137949.8181818174</v>
      </c>
      <c r="F45" s="45"/>
    </row>
    <row r="46" spans="1:6" s="9" customFormat="1" x14ac:dyDescent="0.25">
      <c r="A46" s="10">
        <v>31</v>
      </c>
      <c r="B46" s="15" t="s">
        <v>36</v>
      </c>
      <c r="C46" s="12">
        <v>474413.33333333331</v>
      </c>
      <c r="D46" s="13">
        <v>246695</v>
      </c>
      <c r="E46" s="58">
        <f t="shared" si="1"/>
        <v>227718.33333333331</v>
      </c>
      <c r="F46" s="45"/>
    </row>
    <row r="47" spans="1:6" s="9" customFormat="1" x14ac:dyDescent="0.25">
      <c r="A47" s="10">
        <v>32</v>
      </c>
      <c r="B47" s="11" t="s">
        <v>37</v>
      </c>
      <c r="C47" s="12">
        <v>5703345.4545454532</v>
      </c>
      <c r="D47" s="13">
        <v>2965740</v>
      </c>
      <c r="E47" s="58">
        <f t="shared" si="1"/>
        <v>2737605.4545454532</v>
      </c>
      <c r="F47" s="45"/>
    </row>
    <row r="48" spans="1:6" s="9" customFormat="1" x14ac:dyDescent="0.25">
      <c r="A48" s="10">
        <v>33</v>
      </c>
      <c r="B48" s="11" t="s">
        <v>38</v>
      </c>
      <c r="C48" s="12">
        <v>1173231.8181818181</v>
      </c>
      <c r="D48" s="13">
        <v>610081</v>
      </c>
      <c r="E48" s="58">
        <f t="shared" si="1"/>
        <v>563150.81818181812</v>
      </c>
      <c r="F48" s="45"/>
    </row>
    <row r="49" spans="1:6" s="9" customFormat="1" x14ac:dyDescent="0.25">
      <c r="A49" s="10">
        <v>34</v>
      </c>
      <c r="B49" s="11" t="s">
        <v>39</v>
      </c>
      <c r="C49" s="12">
        <v>1847565.1515151516</v>
      </c>
      <c r="D49" s="13">
        <v>960734</v>
      </c>
      <c r="E49" s="58">
        <f t="shared" si="1"/>
        <v>886831.15151515161</v>
      </c>
      <c r="F49" s="45"/>
    </row>
    <row r="50" spans="1:6" s="9" customFormat="1" x14ac:dyDescent="0.25">
      <c r="A50" s="10">
        <v>35</v>
      </c>
      <c r="B50" s="11" t="s">
        <v>40</v>
      </c>
      <c r="C50" s="12">
        <v>3013765.1515151518</v>
      </c>
      <c r="D50" s="13">
        <v>1567158</v>
      </c>
      <c r="E50" s="58">
        <f t="shared" si="1"/>
        <v>1446607.1515151518</v>
      </c>
      <c r="F50" s="45"/>
    </row>
    <row r="51" spans="1:6" s="9" customFormat="1" x14ac:dyDescent="0.25">
      <c r="A51" s="10">
        <v>36</v>
      </c>
      <c r="B51" s="11" t="s">
        <v>41</v>
      </c>
      <c r="C51" s="12">
        <v>4402098.4848484853</v>
      </c>
      <c r="D51" s="13">
        <v>2289091</v>
      </c>
      <c r="E51" s="58">
        <f t="shared" si="1"/>
        <v>2113007.4848484853</v>
      </c>
      <c r="F51" s="45"/>
    </row>
    <row r="52" spans="1:6" s="9" customFormat="1" ht="33" x14ac:dyDescent="0.25">
      <c r="A52" s="10">
        <v>37</v>
      </c>
      <c r="B52" s="11" t="s">
        <v>42</v>
      </c>
      <c r="C52" s="12">
        <v>4002006.0606060605</v>
      </c>
      <c r="D52" s="13">
        <v>2081043</v>
      </c>
      <c r="E52" s="58">
        <f t="shared" si="1"/>
        <v>1920963.0606060605</v>
      </c>
      <c r="F52" s="45"/>
    </row>
    <row r="53" spans="1:6" s="9" customFormat="1" x14ac:dyDescent="0.25">
      <c r="A53" s="10">
        <v>38</v>
      </c>
      <c r="B53" s="11" t="s">
        <v>43</v>
      </c>
      <c r="C53" s="12">
        <v>4619363.6363636367</v>
      </c>
      <c r="D53" s="13">
        <v>2402069</v>
      </c>
      <c r="E53" s="58">
        <f t="shared" si="1"/>
        <v>2217294.6363636367</v>
      </c>
      <c r="F53" s="45"/>
    </row>
    <row r="54" spans="1:6" s="9" customFormat="1" x14ac:dyDescent="0.25">
      <c r="A54" s="10">
        <v>39</v>
      </c>
      <c r="B54" s="11" t="s">
        <v>44</v>
      </c>
      <c r="C54" s="12">
        <v>504848.48484848486</v>
      </c>
      <c r="D54" s="13">
        <v>183765</v>
      </c>
      <c r="E54" s="58">
        <f t="shared" si="1"/>
        <v>321083.48484848486</v>
      </c>
      <c r="F54" s="45"/>
    </row>
    <row r="55" spans="1:6" s="9" customFormat="1" x14ac:dyDescent="0.25">
      <c r="A55" s="10">
        <v>40</v>
      </c>
      <c r="B55" s="11" t="s">
        <v>45</v>
      </c>
      <c r="C55" s="12">
        <v>543072.72727272718</v>
      </c>
      <c r="D55" s="13">
        <v>197679</v>
      </c>
      <c r="E55" s="58">
        <f t="shared" si="1"/>
        <v>345393.72727272718</v>
      </c>
      <c r="F55" s="45"/>
    </row>
    <row r="56" spans="1:6" s="9" customFormat="1" x14ac:dyDescent="0.25">
      <c r="A56" s="10">
        <v>41</v>
      </c>
      <c r="B56" s="11" t="s">
        <v>46</v>
      </c>
      <c r="C56" s="12">
        <v>1075687.8787878787</v>
      </c>
      <c r="D56" s="13">
        <v>559358</v>
      </c>
      <c r="E56" s="58">
        <f t="shared" si="1"/>
        <v>516329.87878787867</v>
      </c>
      <c r="F56" s="45"/>
    </row>
    <row r="57" spans="1:6" s="9" customFormat="1" x14ac:dyDescent="0.25">
      <c r="A57" s="10">
        <v>42</v>
      </c>
      <c r="B57" s="11" t="s">
        <v>47</v>
      </c>
      <c r="C57" s="12">
        <v>3134243.6363636362</v>
      </c>
      <c r="D57" s="13">
        <v>1629807</v>
      </c>
      <c r="E57" s="58">
        <f t="shared" si="1"/>
        <v>1504436.6363636362</v>
      </c>
      <c r="F57" s="45"/>
    </row>
    <row r="58" spans="1:6" s="9" customFormat="1" x14ac:dyDescent="0.25">
      <c r="A58" s="10">
        <v>43</v>
      </c>
      <c r="B58" s="11" t="s">
        <v>48</v>
      </c>
      <c r="C58" s="12">
        <v>2254364.8484848482</v>
      </c>
      <c r="D58" s="13">
        <v>1172270</v>
      </c>
      <c r="E58" s="58">
        <f t="shared" si="1"/>
        <v>1082094.8484848482</v>
      </c>
      <c r="F58" s="45"/>
    </row>
    <row r="59" spans="1:6" s="9" customFormat="1" x14ac:dyDescent="0.25">
      <c r="A59" s="10">
        <v>44</v>
      </c>
      <c r="B59" s="11" t="s">
        <v>49</v>
      </c>
      <c r="C59" s="12">
        <v>684250</v>
      </c>
      <c r="D59" s="13">
        <v>355810</v>
      </c>
      <c r="E59" s="58">
        <f t="shared" si="1"/>
        <v>328440</v>
      </c>
      <c r="F59" s="45"/>
    </row>
    <row r="60" spans="1:6" s="9" customFormat="1" ht="33" x14ac:dyDescent="0.25">
      <c r="A60" s="10">
        <v>45</v>
      </c>
      <c r="B60" s="15" t="s">
        <v>50</v>
      </c>
      <c r="C60" s="12">
        <v>9242910.3030303027</v>
      </c>
      <c r="D60" s="13">
        <v>4806313</v>
      </c>
      <c r="E60" s="58">
        <f t="shared" si="1"/>
        <v>4436597.3030303027</v>
      </c>
      <c r="F60" s="45"/>
    </row>
    <row r="61" spans="1:6" s="9" customFormat="1" ht="49.5" x14ac:dyDescent="0.25">
      <c r="A61" s="10">
        <v>46</v>
      </c>
      <c r="B61" s="15" t="s">
        <v>51</v>
      </c>
      <c r="C61" s="12">
        <v>13626293.333333334</v>
      </c>
      <c r="D61" s="13">
        <v>7085673</v>
      </c>
      <c r="E61" s="58">
        <f t="shared" si="1"/>
        <v>6540620.333333334</v>
      </c>
      <c r="F61" s="45"/>
    </row>
    <row r="62" spans="1:6" s="9" customFormat="1" ht="49.5" x14ac:dyDescent="0.25">
      <c r="A62" s="10">
        <v>47</v>
      </c>
      <c r="B62" s="16" t="s">
        <v>52</v>
      </c>
      <c r="C62" s="12">
        <v>8475612.7272727266</v>
      </c>
      <c r="D62" s="13">
        <v>4407319</v>
      </c>
      <c r="E62" s="58">
        <f t="shared" si="1"/>
        <v>4068293.7272727266</v>
      </c>
      <c r="F62" s="45"/>
    </row>
    <row r="63" spans="1:6" s="9" customFormat="1" ht="33" x14ac:dyDescent="0.25">
      <c r="A63" s="10">
        <v>48</v>
      </c>
      <c r="B63" s="16" t="s">
        <v>53</v>
      </c>
      <c r="C63" s="12">
        <v>11227036.969696969</v>
      </c>
      <c r="D63" s="13">
        <v>5838059</v>
      </c>
      <c r="E63" s="58">
        <f t="shared" si="1"/>
        <v>5388977.9696969688</v>
      </c>
      <c r="F63" s="45"/>
    </row>
    <row r="64" spans="1:6" s="9" customFormat="1" x14ac:dyDescent="0.25">
      <c r="A64" s="10">
        <v>49</v>
      </c>
      <c r="B64" s="11" t="s">
        <v>54</v>
      </c>
      <c r="C64" s="12">
        <v>2532824.8484848482</v>
      </c>
      <c r="D64" s="13">
        <v>1317069</v>
      </c>
      <c r="E64" s="58">
        <f t="shared" si="1"/>
        <v>1215755.8484848482</v>
      </c>
      <c r="F64" s="45"/>
    </row>
    <row r="65" spans="1:6" s="9" customFormat="1" x14ac:dyDescent="0.25">
      <c r="A65" s="10">
        <v>50</v>
      </c>
      <c r="B65" s="11" t="s">
        <v>55</v>
      </c>
      <c r="C65" s="12">
        <v>3368637.5757575757</v>
      </c>
      <c r="D65" s="13">
        <v>1751692</v>
      </c>
      <c r="E65" s="58">
        <f t="shared" si="1"/>
        <v>1616945.5757575757</v>
      </c>
      <c r="F65" s="45"/>
    </row>
    <row r="66" spans="1:6" s="9" customFormat="1" x14ac:dyDescent="0.25">
      <c r="A66" s="10">
        <v>51</v>
      </c>
      <c r="B66" s="11" t="s">
        <v>56</v>
      </c>
      <c r="C66" s="12">
        <v>6610450</v>
      </c>
      <c r="D66" s="13">
        <v>3437434</v>
      </c>
      <c r="E66" s="58">
        <f t="shared" si="1"/>
        <v>3173016</v>
      </c>
      <c r="F66" s="45"/>
    </row>
    <row r="67" spans="1:6" s="9" customFormat="1" x14ac:dyDescent="0.25">
      <c r="A67" s="147" t="s">
        <v>57</v>
      </c>
      <c r="B67" s="148"/>
      <c r="C67" s="148"/>
      <c r="D67" s="149"/>
      <c r="E67" s="59">
        <f>SUM(D68:D83)</f>
        <v>21598932</v>
      </c>
      <c r="F67" s="48"/>
    </row>
    <row r="68" spans="1:6" s="9" customFormat="1" ht="49.5" x14ac:dyDescent="0.25">
      <c r="A68" s="10">
        <v>52</v>
      </c>
      <c r="B68" s="17" t="s">
        <v>58</v>
      </c>
      <c r="C68" s="12">
        <v>2840926.6666666665</v>
      </c>
      <c r="D68" s="13">
        <v>1477282</v>
      </c>
      <c r="E68" s="58">
        <f t="shared" si="1"/>
        <v>1363644.6666666665</v>
      </c>
      <c r="F68" s="45"/>
    </row>
    <row r="69" spans="1:6" s="9" customFormat="1" ht="99" x14ac:dyDescent="0.25">
      <c r="A69" s="14">
        <v>53</v>
      </c>
      <c r="B69" s="17" t="s">
        <v>59</v>
      </c>
      <c r="C69" s="12">
        <v>5015849.9999999991</v>
      </c>
      <c r="D69" s="13">
        <v>2608242</v>
      </c>
      <c r="E69" s="58">
        <f t="shared" si="1"/>
        <v>2407607.9999999991</v>
      </c>
      <c r="F69" s="45"/>
    </row>
    <row r="70" spans="1:6" s="9" customFormat="1" ht="33" x14ac:dyDescent="0.25">
      <c r="A70" s="10">
        <v>54</v>
      </c>
      <c r="B70" s="18" t="s">
        <v>60</v>
      </c>
      <c r="C70" s="12">
        <v>1635348.4848484846</v>
      </c>
      <c r="D70" s="13">
        <v>850381</v>
      </c>
      <c r="E70" s="58">
        <f t="shared" si="1"/>
        <v>784967.48484848463</v>
      </c>
      <c r="F70" s="45"/>
    </row>
    <row r="71" spans="1:6" s="9" customFormat="1" ht="33" x14ac:dyDescent="0.25">
      <c r="A71" s="10">
        <v>55</v>
      </c>
      <c r="B71" s="19" t="s">
        <v>61</v>
      </c>
      <c r="C71" s="12">
        <v>1875728.4848484846</v>
      </c>
      <c r="D71" s="13">
        <v>975379</v>
      </c>
      <c r="E71" s="58">
        <f t="shared" si="1"/>
        <v>900349.48484848463</v>
      </c>
      <c r="F71" s="45"/>
    </row>
    <row r="72" spans="1:6" s="9" customFormat="1" ht="33" x14ac:dyDescent="0.25">
      <c r="A72" s="14">
        <v>56</v>
      </c>
      <c r="B72" s="19" t="s">
        <v>62</v>
      </c>
      <c r="C72" s="12">
        <v>2661849.6969696968</v>
      </c>
      <c r="D72" s="13">
        <v>1384162</v>
      </c>
      <c r="E72" s="58">
        <f t="shared" si="1"/>
        <v>1277687.6969696968</v>
      </c>
      <c r="F72" s="45"/>
    </row>
    <row r="73" spans="1:6" s="9" customFormat="1" ht="33" x14ac:dyDescent="0.25">
      <c r="A73" s="10">
        <v>57</v>
      </c>
      <c r="B73" s="19" t="s">
        <v>63</v>
      </c>
      <c r="C73" s="12">
        <v>3091656.0606060605</v>
      </c>
      <c r="D73" s="13">
        <v>1607661</v>
      </c>
      <c r="E73" s="58">
        <f t="shared" si="1"/>
        <v>1483995.0606060605</v>
      </c>
      <c r="F73" s="45"/>
    </row>
    <row r="74" spans="1:6" s="9" customFormat="1" ht="33" x14ac:dyDescent="0.25">
      <c r="A74" s="10">
        <v>58</v>
      </c>
      <c r="B74" s="18" t="s">
        <v>64</v>
      </c>
      <c r="C74" s="12">
        <v>3826607.272727272</v>
      </c>
      <c r="D74" s="13">
        <v>1989836</v>
      </c>
      <c r="E74" s="58">
        <f t="shared" si="1"/>
        <v>1836771.272727272</v>
      </c>
      <c r="F74" s="45"/>
    </row>
    <row r="75" spans="1:6" s="9" customFormat="1" ht="33" x14ac:dyDescent="0.25">
      <c r="A75" s="14">
        <v>59</v>
      </c>
      <c r="B75" s="18" t="s">
        <v>65</v>
      </c>
      <c r="C75" s="12">
        <v>4801469.6969696963</v>
      </c>
      <c r="D75" s="13">
        <v>2496764</v>
      </c>
      <c r="E75" s="58">
        <f t="shared" si="1"/>
        <v>2304705.6969696963</v>
      </c>
      <c r="F75" s="45"/>
    </row>
    <row r="76" spans="1:6" s="9" customFormat="1" ht="33" x14ac:dyDescent="0.25">
      <c r="A76" s="10">
        <v>60</v>
      </c>
      <c r="B76" s="18" t="s">
        <v>66</v>
      </c>
      <c r="C76" s="12">
        <v>5626175.7575757578</v>
      </c>
      <c r="D76" s="13">
        <v>2925611</v>
      </c>
      <c r="E76" s="58">
        <f t="shared" si="1"/>
        <v>2700564.7575757578</v>
      </c>
      <c r="F76" s="45"/>
    </row>
    <row r="77" spans="1:6" s="9" customFormat="1" ht="33" x14ac:dyDescent="0.25">
      <c r="A77" s="10">
        <v>61</v>
      </c>
      <c r="B77" s="20" t="s">
        <v>67</v>
      </c>
      <c r="C77" s="12">
        <v>476540.90909090912</v>
      </c>
      <c r="D77" s="13">
        <v>247801</v>
      </c>
      <c r="E77" s="58">
        <f t="shared" si="1"/>
        <v>228739.90909090912</v>
      </c>
      <c r="F77" s="45"/>
    </row>
    <row r="78" spans="1:6" s="9" customFormat="1" x14ac:dyDescent="0.25">
      <c r="A78" s="14">
        <v>62</v>
      </c>
      <c r="B78" s="20" t="s">
        <v>68</v>
      </c>
      <c r="C78" s="12">
        <v>385307.57575757575</v>
      </c>
      <c r="D78" s="13">
        <v>200360</v>
      </c>
      <c r="E78" s="58">
        <f t="shared" si="1"/>
        <v>184947.57575757575</v>
      </c>
      <c r="F78" s="45"/>
    </row>
    <row r="79" spans="1:6" s="9" customFormat="1" ht="33" x14ac:dyDescent="0.25">
      <c r="A79" s="10">
        <v>63</v>
      </c>
      <c r="B79" s="20" t="s">
        <v>69</v>
      </c>
      <c r="C79" s="12">
        <v>345640.90909090912</v>
      </c>
      <c r="D79" s="13">
        <v>179733</v>
      </c>
      <c r="E79" s="58">
        <f t="shared" si="1"/>
        <v>165907.90909090912</v>
      </c>
      <c r="F79" s="45"/>
    </row>
    <row r="80" spans="1:6" s="9" customFormat="1" ht="33" x14ac:dyDescent="0.25">
      <c r="A80" s="10">
        <v>64</v>
      </c>
      <c r="B80" s="20" t="s">
        <v>70</v>
      </c>
      <c r="C80" s="12">
        <v>345640.90909090912</v>
      </c>
      <c r="D80" s="13">
        <v>179733</v>
      </c>
      <c r="E80" s="58">
        <f t="shared" si="1"/>
        <v>165907.90909090912</v>
      </c>
      <c r="F80" s="45"/>
    </row>
    <row r="81" spans="1:6" s="9" customFormat="1" x14ac:dyDescent="0.25">
      <c r="A81" s="14">
        <v>65</v>
      </c>
      <c r="B81" s="20" t="s">
        <v>71</v>
      </c>
      <c r="C81" s="12">
        <v>1967466.6666666667</v>
      </c>
      <c r="D81" s="13">
        <v>1023083</v>
      </c>
      <c r="E81" s="58">
        <f t="shared" si="1"/>
        <v>944383.66666666674</v>
      </c>
      <c r="F81" s="45"/>
    </row>
    <row r="82" spans="1:6" s="9" customFormat="1" x14ac:dyDescent="0.25">
      <c r="A82" s="10">
        <v>66</v>
      </c>
      <c r="B82" s="11" t="s">
        <v>72</v>
      </c>
      <c r="C82" s="12">
        <v>2356200</v>
      </c>
      <c r="D82" s="13">
        <v>1225224</v>
      </c>
      <c r="E82" s="58">
        <f t="shared" si="1"/>
        <v>1130976</v>
      </c>
      <c r="F82" s="45"/>
    </row>
    <row r="83" spans="1:6" s="9" customFormat="1" x14ac:dyDescent="0.25">
      <c r="A83" s="10">
        <v>67</v>
      </c>
      <c r="B83" s="11" t="s">
        <v>73</v>
      </c>
      <c r="C83" s="12">
        <v>4284000</v>
      </c>
      <c r="D83" s="13">
        <v>2227680</v>
      </c>
      <c r="E83" s="58">
        <f t="shared" si="1"/>
        <v>2056320</v>
      </c>
      <c r="F83" s="45"/>
    </row>
    <row r="84" spans="1:6" s="9" customFormat="1" x14ac:dyDescent="0.25">
      <c r="A84" s="150" t="s">
        <v>74</v>
      </c>
      <c r="B84" s="151"/>
      <c r="C84" s="152"/>
      <c r="D84" s="21">
        <f>SUM(D14:D83)</f>
        <v>93450293</v>
      </c>
      <c r="E84" s="60">
        <f>+E13+E27+E41+E67</f>
        <v>93450293</v>
      </c>
      <c r="F84" s="50"/>
    </row>
    <row r="85" spans="1:6" s="9" customFormat="1" x14ac:dyDescent="0.25">
      <c r="A85" s="153"/>
      <c r="B85" s="153"/>
      <c r="C85" s="22"/>
      <c r="D85" s="23"/>
      <c r="E85" s="61"/>
      <c r="F85" s="46"/>
    </row>
    <row r="86" spans="1:6" s="9" customFormat="1" x14ac:dyDescent="0.25">
      <c r="A86" s="24"/>
      <c r="B86" s="25"/>
      <c r="C86" s="26"/>
      <c r="D86" s="27"/>
      <c r="E86" s="62"/>
      <c r="F86" s="27"/>
    </row>
    <row r="87" spans="1:6" s="9" customFormat="1" ht="28.5" x14ac:dyDescent="0.25">
      <c r="A87" s="138" t="s">
        <v>75</v>
      </c>
      <c r="B87" s="139"/>
      <c r="C87" s="8" t="s">
        <v>2</v>
      </c>
      <c r="D87" s="8" t="s">
        <v>284</v>
      </c>
      <c r="E87" s="56" t="s">
        <v>293</v>
      </c>
      <c r="F87" s="8" t="s">
        <v>287</v>
      </c>
    </row>
    <row r="88" spans="1:6" s="9" customFormat="1" x14ac:dyDescent="0.25">
      <c r="A88" s="143" t="s">
        <v>76</v>
      </c>
      <c r="B88" s="143"/>
      <c r="C88" s="143"/>
      <c r="D88" s="143"/>
      <c r="E88" s="59">
        <f>SUM(D89:D137)</f>
        <v>149519547</v>
      </c>
      <c r="F88" s="48"/>
    </row>
    <row r="89" spans="1:6" s="9" customFormat="1" x14ac:dyDescent="0.25">
      <c r="A89" s="10">
        <v>68</v>
      </c>
      <c r="B89" s="11" t="s">
        <v>77</v>
      </c>
      <c r="C89" s="12">
        <v>313186.36363636359</v>
      </c>
      <c r="D89" s="41">
        <v>162857</v>
      </c>
      <c r="E89" s="58">
        <f t="shared" ref="E89:E152" si="2">+C89-D89</f>
        <v>150329.36363636359</v>
      </c>
      <c r="F89" s="45"/>
    </row>
    <row r="90" spans="1:6" s="9" customFormat="1" x14ac:dyDescent="0.25">
      <c r="A90" s="10">
        <v>69</v>
      </c>
      <c r="B90" s="11" t="s">
        <v>78</v>
      </c>
      <c r="C90" s="12">
        <v>367277.27272727271</v>
      </c>
      <c r="D90" s="41">
        <v>190984</v>
      </c>
      <c r="E90" s="58">
        <f t="shared" si="2"/>
        <v>176293.27272727271</v>
      </c>
      <c r="F90" s="45"/>
    </row>
    <row r="91" spans="1:6" s="9" customFormat="1" x14ac:dyDescent="0.25">
      <c r="A91" s="10">
        <v>70</v>
      </c>
      <c r="B91" s="11" t="s">
        <v>79</v>
      </c>
      <c r="C91" s="12">
        <v>604556.06060606055</v>
      </c>
      <c r="D91" s="41">
        <v>314369</v>
      </c>
      <c r="E91" s="58">
        <f t="shared" si="2"/>
        <v>290187.06060606055</v>
      </c>
      <c r="F91" s="47"/>
    </row>
    <row r="92" spans="1:6" s="9" customFormat="1" x14ac:dyDescent="0.25">
      <c r="A92" s="10">
        <v>71</v>
      </c>
      <c r="B92" s="11" t="s">
        <v>80</v>
      </c>
      <c r="C92" s="12">
        <v>435972.72727272724</v>
      </c>
      <c r="D92" s="41">
        <v>226706</v>
      </c>
      <c r="E92" s="58">
        <f t="shared" si="2"/>
        <v>209266.72727272724</v>
      </c>
      <c r="F92" s="47"/>
    </row>
    <row r="93" spans="1:6" s="9" customFormat="1" x14ac:dyDescent="0.25">
      <c r="A93" s="10">
        <v>72</v>
      </c>
      <c r="B93" s="11" t="s">
        <v>81</v>
      </c>
      <c r="C93" s="12">
        <v>352853.03030303027</v>
      </c>
      <c r="D93" s="41">
        <v>183484</v>
      </c>
      <c r="E93" s="58">
        <f t="shared" si="2"/>
        <v>169369.03030303027</v>
      </c>
      <c r="F93" s="47"/>
    </row>
    <row r="94" spans="1:6" s="9" customFormat="1" x14ac:dyDescent="0.25">
      <c r="A94" s="10">
        <v>73</v>
      </c>
      <c r="B94" s="11" t="s">
        <v>82</v>
      </c>
      <c r="C94" s="12">
        <v>424072.72727272724</v>
      </c>
      <c r="D94" s="41">
        <v>220518</v>
      </c>
      <c r="E94" s="58">
        <f t="shared" si="2"/>
        <v>203554.72727272724</v>
      </c>
      <c r="F94" s="47"/>
    </row>
    <row r="95" spans="1:6" s="9" customFormat="1" x14ac:dyDescent="0.25">
      <c r="A95" s="10">
        <v>74</v>
      </c>
      <c r="B95" s="11" t="s">
        <v>83</v>
      </c>
      <c r="C95" s="12">
        <v>653959.09090909094</v>
      </c>
      <c r="D95" s="41">
        <v>340059</v>
      </c>
      <c r="E95" s="58">
        <f t="shared" si="2"/>
        <v>313900.09090909094</v>
      </c>
      <c r="F95" s="47"/>
    </row>
    <row r="96" spans="1:6" s="9" customFormat="1" x14ac:dyDescent="0.25">
      <c r="A96" s="10">
        <v>75</v>
      </c>
      <c r="B96" s="28" t="s">
        <v>84</v>
      </c>
      <c r="C96" s="12">
        <v>3207410.606060606</v>
      </c>
      <c r="D96" s="41">
        <v>1667854</v>
      </c>
      <c r="E96" s="58">
        <f t="shared" si="2"/>
        <v>1539556.606060606</v>
      </c>
      <c r="F96" s="47"/>
    </row>
    <row r="97" spans="1:6" s="9" customFormat="1" x14ac:dyDescent="0.25">
      <c r="A97" s="10">
        <v>76</v>
      </c>
      <c r="B97" s="28" t="s">
        <v>85</v>
      </c>
      <c r="C97" s="12">
        <v>3906625.7575757578</v>
      </c>
      <c r="D97" s="41">
        <v>2031445</v>
      </c>
      <c r="E97" s="58">
        <f t="shared" si="2"/>
        <v>1875180.7575757578</v>
      </c>
      <c r="F97" s="45"/>
    </row>
    <row r="98" spans="1:6" s="9" customFormat="1" x14ac:dyDescent="0.25">
      <c r="A98" s="10">
        <v>77</v>
      </c>
      <c r="B98" s="28" t="s">
        <v>86</v>
      </c>
      <c r="C98" s="12">
        <v>3798443.9393939395</v>
      </c>
      <c r="D98" s="41">
        <v>1975191</v>
      </c>
      <c r="E98" s="58">
        <f t="shared" si="2"/>
        <v>1823252.9393939395</v>
      </c>
      <c r="F98" s="45"/>
    </row>
    <row r="99" spans="1:6" s="9" customFormat="1" x14ac:dyDescent="0.25">
      <c r="A99" s="10">
        <v>78</v>
      </c>
      <c r="B99" s="11" t="s">
        <v>87</v>
      </c>
      <c r="C99" s="12">
        <v>3838110.606060606</v>
      </c>
      <c r="D99" s="41">
        <v>1995818</v>
      </c>
      <c r="E99" s="58">
        <f t="shared" si="2"/>
        <v>1842292.606060606</v>
      </c>
      <c r="F99" s="45"/>
    </row>
    <row r="100" spans="1:6" s="9" customFormat="1" x14ac:dyDescent="0.25">
      <c r="A100" s="10">
        <v>79</v>
      </c>
      <c r="B100" s="11" t="s">
        <v>88</v>
      </c>
      <c r="C100" s="12">
        <v>4879721.2121212119</v>
      </c>
      <c r="D100" s="41">
        <v>2537455</v>
      </c>
      <c r="E100" s="58">
        <f t="shared" si="2"/>
        <v>2342266.2121212119</v>
      </c>
      <c r="F100" s="45"/>
    </row>
    <row r="101" spans="1:6" s="9" customFormat="1" x14ac:dyDescent="0.25">
      <c r="A101" s="10">
        <v>80</v>
      </c>
      <c r="B101" s="11" t="s">
        <v>89</v>
      </c>
      <c r="C101" s="12">
        <v>4973334.5454545459</v>
      </c>
      <c r="D101" s="41">
        <v>2586134</v>
      </c>
      <c r="E101" s="58">
        <f t="shared" si="2"/>
        <v>2387200.5454545459</v>
      </c>
      <c r="F101" s="45"/>
    </row>
    <row r="102" spans="1:6" s="9" customFormat="1" x14ac:dyDescent="0.25">
      <c r="A102" s="10">
        <v>81</v>
      </c>
      <c r="B102" s="11" t="s">
        <v>90</v>
      </c>
      <c r="C102" s="12">
        <v>5959015.1515151514</v>
      </c>
      <c r="D102" s="41">
        <v>3098688</v>
      </c>
      <c r="E102" s="58">
        <f t="shared" si="2"/>
        <v>2860327.1515151514</v>
      </c>
      <c r="F102" s="45"/>
    </row>
    <row r="103" spans="1:6" s="9" customFormat="1" x14ac:dyDescent="0.25">
      <c r="A103" s="10">
        <v>82</v>
      </c>
      <c r="B103" s="11" t="s">
        <v>91</v>
      </c>
      <c r="C103" s="12">
        <v>7170651.5151515156</v>
      </c>
      <c r="D103" s="41">
        <v>3728739</v>
      </c>
      <c r="E103" s="58">
        <f t="shared" si="2"/>
        <v>3441912.5151515156</v>
      </c>
      <c r="F103" s="45"/>
    </row>
    <row r="104" spans="1:6" s="9" customFormat="1" x14ac:dyDescent="0.25">
      <c r="A104" s="10">
        <v>83</v>
      </c>
      <c r="B104" s="11" t="s">
        <v>92</v>
      </c>
      <c r="C104" s="12">
        <v>8185757.5757575752</v>
      </c>
      <c r="D104" s="41">
        <v>4256594</v>
      </c>
      <c r="E104" s="58">
        <f t="shared" si="2"/>
        <v>3929163.5757575752</v>
      </c>
      <c r="F104" s="45"/>
    </row>
    <row r="105" spans="1:6" s="9" customFormat="1" x14ac:dyDescent="0.25">
      <c r="A105" s="10">
        <v>84</v>
      </c>
      <c r="B105" s="11" t="s">
        <v>93</v>
      </c>
      <c r="C105" s="12">
        <v>10201112.727272727</v>
      </c>
      <c r="D105" s="41">
        <v>5304579</v>
      </c>
      <c r="E105" s="58">
        <f t="shared" si="2"/>
        <v>4896533.7272727266</v>
      </c>
      <c r="F105" s="45"/>
    </row>
    <row r="106" spans="1:6" s="9" customFormat="1" x14ac:dyDescent="0.25">
      <c r="A106" s="10">
        <v>85</v>
      </c>
      <c r="B106" s="11" t="s">
        <v>94</v>
      </c>
      <c r="C106" s="12">
        <v>11504775.757575758</v>
      </c>
      <c r="D106" s="41">
        <v>5982483</v>
      </c>
      <c r="E106" s="58">
        <f t="shared" si="2"/>
        <v>5522292.7575757578</v>
      </c>
      <c r="F106" s="45"/>
    </row>
    <row r="107" spans="1:6" s="9" customFormat="1" x14ac:dyDescent="0.25">
      <c r="A107" s="10">
        <v>86</v>
      </c>
      <c r="B107" s="11" t="s">
        <v>95</v>
      </c>
      <c r="C107" s="12">
        <v>13261648.484848484</v>
      </c>
      <c r="D107" s="41">
        <v>6896057</v>
      </c>
      <c r="E107" s="58">
        <f t="shared" si="2"/>
        <v>6365591.4848484844</v>
      </c>
      <c r="F107" s="45"/>
    </row>
    <row r="108" spans="1:6" s="9" customFormat="1" x14ac:dyDescent="0.25">
      <c r="A108" s="10">
        <v>87</v>
      </c>
      <c r="B108" s="11" t="s">
        <v>96</v>
      </c>
      <c r="C108" s="12">
        <v>9154345.4545454532</v>
      </c>
      <c r="D108" s="41">
        <v>4760260</v>
      </c>
      <c r="E108" s="58">
        <f t="shared" si="2"/>
        <v>4394085.4545454532</v>
      </c>
      <c r="F108" s="45"/>
    </row>
    <row r="109" spans="1:6" s="9" customFormat="1" x14ac:dyDescent="0.25">
      <c r="A109" s="10">
        <v>88</v>
      </c>
      <c r="B109" s="11" t="s">
        <v>97</v>
      </c>
      <c r="C109" s="12">
        <v>34072945.454545453</v>
      </c>
      <c r="D109" s="41">
        <v>17717932</v>
      </c>
      <c r="E109" s="58">
        <f t="shared" si="2"/>
        <v>16355013.454545453</v>
      </c>
      <c r="F109" s="45"/>
    </row>
    <row r="110" spans="1:6" s="9" customFormat="1" x14ac:dyDescent="0.25">
      <c r="A110" s="10">
        <v>89</v>
      </c>
      <c r="B110" s="11" t="s">
        <v>98</v>
      </c>
      <c r="C110" s="12">
        <v>38615860.606060602</v>
      </c>
      <c r="D110" s="41">
        <v>20080248</v>
      </c>
      <c r="E110" s="58">
        <f t="shared" si="2"/>
        <v>18535612.606060602</v>
      </c>
      <c r="F110" s="45"/>
    </row>
    <row r="111" spans="1:6" s="9" customFormat="1" x14ac:dyDescent="0.25">
      <c r="A111" s="10">
        <v>90</v>
      </c>
      <c r="B111" s="11" t="s">
        <v>99</v>
      </c>
      <c r="C111" s="12">
        <v>1153398.4848484849</v>
      </c>
      <c r="D111" s="41">
        <v>599767</v>
      </c>
      <c r="E111" s="58">
        <f t="shared" si="2"/>
        <v>553631.48484848486</v>
      </c>
      <c r="F111" s="45"/>
    </row>
    <row r="112" spans="1:6" s="9" customFormat="1" x14ac:dyDescent="0.25">
      <c r="A112" s="10">
        <v>91</v>
      </c>
      <c r="B112" s="11" t="s">
        <v>100</v>
      </c>
      <c r="C112" s="12">
        <v>1507910.303030303</v>
      </c>
      <c r="D112" s="41">
        <v>784113</v>
      </c>
      <c r="E112" s="58">
        <f t="shared" si="2"/>
        <v>723797.30303030298</v>
      </c>
      <c r="F112" s="45"/>
    </row>
    <row r="113" spans="1:6" s="9" customFormat="1" x14ac:dyDescent="0.25">
      <c r="A113" s="10">
        <v>92</v>
      </c>
      <c r="B113" s="15" t="s">
        <v>101</v>
      </c>
      <c r="C113" s="12">
        <v>1757413.6363636365</v>
      </c>
      <c r="D113" s="41">
        <v>913855</v>
      </c>
      <c r="E113" s="58">
        <f t="shared" si="2"/>
        <v>843558.63636363647</v>
      </c>
      <c r="F113" s="45"/>
    </row>
    <row r="114" spans="1:6" s="9" customFormat="1" ht="33" x14ac:dyDescent="0.25">
      <c r="A114" s="10">
        <v>93</v>
      </c>
      <c r="B114" s="11" t="s">
        <v>102</v>
      </c>
      <c r="C114" s="12">
        <v>3109794.5454545454</v>
      </c>
      <c r="D114" s="13">
        <v>1617093</v>
      </c>
      <c r="E114" s="58">
        <f t="shared" si="2"/>
        <v>1492701.5454545454</v>
      </c>
      <c r="F114" s="45"/>
    </row>
    <row r="115" spans="1:6" s="9" customFormat="1" ht="33" x14ac:dyDescent="0.25">
      <c r="A115" s="10">
        <v>94</v>
      </c>
      <c r="B115" s="15" t="s">
        <v>103</v>
      </c>
      <c r="C115" s="12">
        <v>4901213.333333333</v>
      </c>
      <c r="D115" s="13">
        <v>2548631</v>
      </c>
      <c r="E115" s="58">
        <f t="shared" si="2"/>
        <v>2352582.333333333</v>
      </c>
      <c r="F115" s="45"/>
    </row>
    <row r="116" spans="1:6" s="9" customFormat="1" x14ac:dyDescent="0.25">
      <c r="A116" s="10">
        <v>95</v>
      </c>
      <c r="B116" s="11" t="s">
        <v>104</v>
      </c>
      <c r="C116" s="12">
        <v>7524045.4545454541</v>
      </c>
      <c r="D116" s="13">
        <v>3912504</v>
      </c>
      <c r="E116" s="58">
        <f t="shared" si="2"/>
        <v>3611541.4545454541</v>
      </c>
      <c r="F116" s="45"/>
    </row>
    <row r="117" spans="1:6" s="9" customFormat="1" x14ac:dyDescent="0.25">
      <c r="A117" s="10">
        <v>96</v>
      </c>
      <c r="B117" s="11" t="s">
        <v>105</v>
      </c>
      <c r="C117" s="12">
        <v>11484581.818181818</v>
      </c>
      <c r="D117" s="13">
        <v>5971983</v>
      </c>
      <c r="E117" s="58">
        <f t="shared" si="2"/>
        <v>5512598.8181818184</v>
      </c>
      <c r="F117" s="45"/>
    </row>
    <row r="118" spans="1:6" s="9" customFormat="1" x14ac:dyDescent="0.25">
      <c r="A118" s="10">
        <v>97</v>
      </c>
      <c r="B118" s="11" t="s">
        <v>106</v>
      </c>
      <c r="C118" s="12">
        <v>13658279.090909088</v>
      </c>
      <c r="D118" s="13">
        <v>7102305</v>
      </c>
      <c r="E118" s="58">
        <f t="shared" si="2"/>
        <v>6555974.090909088</v>
      </c>
      <c r="F118" s="45"/>
    </row>
    <row r="119" spans="1:6" s="9" customFormat="1" x14ac:dyDescent="0.25">
      <c r="A119" s="10">
        <v>98</v>
      </c>
      <c r="B119" s="11" t="s">
        <v>107</v>
      </c>
      <c r="C119" s="12">
        <v>16356946.666666666</v>
      </c>
      <c r="D119" s="13">
        <v>8505612</v>
      </c>
      <c r="E119" s="58">
        <f t="shared" si="2"/>
        <v>7851334.666666666</v>
      </c>
      <c r="F119" s="45"/>
    </row>
    <row r="120" spans="1:6" s="9" customFormat="1" x14ac:dyDescent="0.25">
      <c r="A120" s="10">
        <v>99</v>
      </c>
      <c r="B120" s="11" t="s">
        <v>108</v>
      </c>
      <c r="C120" s="12">
        <v>21067327.272727273</v>
      </c>
      <c r="D120" s="13">
        <v>10955010</v>
      </c>
      <c r="E120" s="58">
        <f t="shared" si="2"/>
        <v>10112317.272727273</v>
      </c>
      <c r="F120" s="45"/>
    </row>
    <row r="121" spans="1:6" s="9" customFormat="1" ht="33" x14ac:dyDescent="0.25">
      <c r="A121" s="10">
        <v>100</v>
      </c>
      <c r="B121" s="11" t="s">
        <v>109</v>
      </c>
      <c r="C121" s="12">
        <v>1660050</v>
      </c>
      <c r="D121" s="13">
        <v>863226</v>
      </c>
      <c r="E121" s="58">
        <f t="shared" si="2"/>
        <v>796824</v>
      </c>
      <c r="F121" s="45"/>
    </row>
    <row r="122" spans="1:6" s="9" customFormat="1" ht="33" x14ac:dyDescent="0.25">
      <c r="A122" s="10">
        <v>101</v>
      </c>
      <c r="B122" s="15" t="s">
        <v>110</v>
      </c>
      <c r="C122" s="12">
        <v>12028916.666666666</v>
      </c>
      <c r="D122" s="13">
        <v>6255037</v>
      </c>
      <c r="E122" s="58">
        <f t="shared" si="2"/>
        <v>5773879.666666666</v>
      </c>
      <c r="F122" s="45"/>
    </row>
    <row r="123" spans="1:6" s="9" customFormat="1" ht="33" x14ac:dyDescent="0.25">
      <c r="A123" s="10">
        <v>102</v>
      </c>
      <c r="B123" s="11" t="s">
        <v>111</v>
      </c>
      <c r="C123" s="12">
        <v>21723630.303030301</v>
      </c>
      <c r="D123" s="13">
        <v>11296288</v>
      </c>
      <c r="E123" s="58">
        <f t="shared" si="2"/>
        <v>10427342.303030301</v>
      </c>
      <c r="F123" s="45"/>
    </row>
    <row r="124" spans="1:6" s="9" customFormat="1" x14ac:dyDescent="0.25">
      <c r="A124" s="10">
        <v>103</v>
      </c>
      <c r="B124" s="11" t="s">
        <v>112</v>
      </c>
      <c r="C124" s="12">
        <v>43327.539393939391</v>
      </c>
      <c r="D124" s="13">
        <v>22530</v>
      </c>
      <c r="E124" s="58">
        <f t="shared" si="2"/>
        <v>20797.539393939391</v>
      </c>
      <c r="F124" s="45"/>
    </row>
    <row r="125" spans="1:6" s="9" customFormat="1" ht="33" x14ac:dyDescent="0.25">
      <c r="A125" s="10">
        <v>104</v>
      </c>
      <c r="B125" s="11" t="s">
        <v>113</v>
      </c>
      <c r="C125" s="12">
        <v>935231.81818181823</v>
      </c>
      <c r="D125" s="13">
        <v>486321</v>
      </c>
      <c r="E125" s="58">
        <f t="shared" si="2"/>
        <v>448910.81818181823</v>
      </c>
      <c r="F125" s="45"/>
    </row>
    <row r="126" spans="1:6" s="9" customFormat="1" ht="33" x14ac:dyDescent="0.25">
      <c r="A126" s="10">
        <v>105</v>
      </c>
      <c r="B126" s="11" t="s">
        <v>114</v>
      </c>
      <c r="C126" s="12">
        <v>1116696</v>
      </c>
      <c r="D126" s="13">
        <v>580682</v>
      </c>
      <c r="E126" s="58">
        <f t="shared" si="2"/>
        <v>536014</v>
      </c>
      <c r="F126" s="45"/>
    </row>
    <row r="127" spans="1:6" s="9" customFormat="1" ht="33" x14ac:dyDescent="0.25">
      <c r="A127" s="10">
        <v>106</v>
      </c>
      <c r="B127" s="11" t="s">
        <v>115</v>
      </c>
      <c r="C127" s="12">
        <v>102592.42424242424</v>
      </c>
      <c r="D127" s="13">
        <v>53348</v>
      </c>
      <c r="E127" s="58">
        <f t="shared" si="2"/>
        <v>49244.42424242424</v>
      </c>
      <c r="F127" s="45"/>
    </row>
    <row r="128" spans="1:6" s="9" customFormat="1" x14ac:dyDescent="0.25">
      <c r="A128" s="10">
        <v>107</v>
      </c>
      <c r="B128" s="11" t="s">
        <v>116</v>
      </c>
      <c r="C128" s="12">
        <v>46247.727272727272</v>
      </c>
      <c r="D128" s="13">
        <v>24049</v>
      </c>
      <c r="E128" s="58">
        <f t="shared" si="2"/>
        <v>22198.727272727272</v>
      </c>
      <c r="F128" s="45"/>
    </row>
    <row r="129" spans="1:6" s="9" customFormat="1" x14ac:dyDescent="0.25">
      <c r="A129" s="10">
        <v>108</v>
      </c>
      <c r="B129" s="11" t="s">
        <v>117</v>
      </c>
      <c r="C129" s="12">
        <v>178860.60606060605</v>
      </c>
      <c r="D129" s="13">
        <v>93008</v>
      </c>
      <c r="E129" s="58">
        <f t="shared" si="2"/>
        <v>85852.606060606049</v>
      </c>
      <c r="F129" s="45"/>
    </row>
    <row r="130" spans="1:6" s="9" customFormat="1" x14ac:dyDescent="0.25">
      <c r="A130" s="10">
        <v>109</v>
      </c>
      <c r="B130" s="11" t="s">
        <v>118</v>
      </c>
      <c r="C130" s="12">
        <v>60491.666666666664</v>
      </c>
      <c r="D130" s="13">
        <v>31456</v>
      </c>
      <c r="E130" s="58">
        <f t="shared" si="2"/>
        <v>29035.666666666664</v>
      </c>
      <c r="F130" s="45"/>
    </row>
    <row r="131" spans="1:6" s="9" customFormat="1" ht="33" x14ac:dyDescent="0.25">
      <c r="A131" s="10">
        <v>110</v>
      </c>
      <c r="B131" s="11" t="s">
        <v>119</v>
      </c>
      <c r="C131" s="12">
        <v>458510.60606060602</v>
      </c>
      <c r="D131" s="13">
        <v>238426</v>
      </c>
      <c r="E131" s="58">
        <f t="shared" si="2"/>
        <v>220084.60606060602</v>
      </c>
      <c r="F131" s="45"/>
    </row>
    <row r="132" spans="1:6" s="9" customFormat="1" x14ac:dyDescent="0.25">
      <c r="A132" s="10">
        <v>111</v>
      </c>
      <c r="B132" s="11" t="s">
        <v>120</v>
      </c>
      <c r="C132" s="12">
        <v>80180.757575757569</v>
      </c>
      <c r="D132" s="13">
        <v>41694</v>
      </c>
      <c r="E132" s="58">
        <f t="shared" si="2"/>
        <v>38486.757575757569</v>
      </c>
      <c r="F132" s="45"/>
    </row>
    <row r="133" spans="1:6" s="9" customFormat="1" x14ac:dyDescent="0.25">
      <c r="A133" s="10">
        <v>112</v>
      </c>
      <c r="B133" s="11" t="s">
        <v>121</v>
      </c>
      <c r="C133" s="12">
        <v>27496.212121212116</v>
      </c>
      <c r="D133" s="13">
        <v>14298</v>
      </c>
      <c r="E133" s="58">
        <f t="shared" si="2"/>
        <v>13198.212121212116</v>
      </c>
      <c r="F133" s="45"/>
    </row>
    <row r="134" spans="1:6" s="9" customFormat="1" x14ac:dyDescent="0.25">
      <c r="A134" s="10">
        <v>113</v>
      </c>
      <c r="B134" s="11" t="s">
        <v>122</v>
      </c>
      <c r="C134" s="12">
        <v>192621.33333333334</v>
      </c>
      <c r="D134" s="13">
        <v>100163</v>
      </c>
      <c r="E134" s="58">
        <f t="shared" si="2"/>
        <v>92458.333333333343</v>
      </c>
      <c r="F134" s="45"/>
    </row>
    <row r="135" spans="1:6" s="9" customFormat="1" x14ac:dyDescent="0.25">
      <c r="A135" s="10">
        <v>114</v>
      </c>
      <c r="B135" s="11" t="s">
        <v>123</v>
      </c>
      <c r="C135" s="12">
        <v>318343.03030303027</v>
      </c>
      <c r="D135" s="13">
        <v>165538</v>
      </c>
      <c r="E135" s="58">
        <f t="shared" si="2"/>
        <v>152805.03030303027</v>
      </c>
      <c r="F135" s="45"/>
    </row>
    <row r="136" spans="1:6" s="9" customFormat="1" x14ac:dyDescent="0.25">
      <c r="A136" s="10">
        <v>115</v>
      </c>
      <c r="B136" s="11" t="s">
        <v>124</v>
      </c>
      <c r="C136" s="12">
        <v>63214.242424242424</v>
      </c>
      <c r="D136" s="13">
        <v>32871</v>
      </c>
      <c r="E136" s="58">
        <f t="shared" si="2"/>
        <v>30343.242424242424</v>
      </c>
      <c r="F136" s="45"/>
    </row>
    <row r="137" spans="1:6" s="9" customFormat="1" x14ac:dyDescent="0.25">
      <c r="A137" s="10">
        <v>116</v>
      </c>
      <c r="B137" s="11" t="s">
        <v>125</v>
      </c>
      <c r="C137" s="12">
        <v>98625.757575757569</v>
      </c>
      <c r="D137" s="13">
        <v>51285</v>
      </c>
      <c r="E137" s="58">
        <f t="shared" si="2"/>
        <v>47340.757575757569</v>
      </c>
      <c r="F137" s="45"/>
    </row>
    <row r="138" spans="1:6" s="9" customFormat="1" x14ac:dyDescent="0.25">
      <c r="A138" s="142" t="s">
        <v>126</v>
      </c>
      <c r="B138" s="142"/>
      <c r="C138" s="142"/>
      <c r="D138" s="142"/>
      <c r="E138" s="59">
        <f>SUM(D139:D156)</f>
        <v>725831</v>
      </c>
      <c r="F138" s="48"/>
    </row>
    <row r="139" spans="1:6" s="9" customFormat="1" x14ac:dyDescent="0.25">
      <c r="A139" s="14">
        <v>117</v>
      </c>
      <c r="B139" s="15" t="s">
        <v>127</v>
      </c>
      <c r="C139" s="12">
        <v>1284.8033333333301</v>
      </c>
      <c r="D139" s="13">
        <v>668</v>
      </c>
      <c r="E139" s="58">
        <f t="shared" si="2"/>
        <v>616.8033333333301</v>
      </c>
      <c r="F139" s="45"/>
    </row>
    <row r="140" spans="1:6" s="9" customFormat="1" x14ac:dyDescent="0.25">
      <c r="A140" s="14">
        <v>118</v>
      </c>
      <c r="B140" s="15" t="s">
        <v>128</v>
      </c>
      <c r="C140" s="12">
        <v>1567.8790909090906</v>
      </c>
      <c r="D140" s="13">
        <v>815</v>
      </c>
      <c r="E140" s="58">
        <f t="shared" si="2"/>
        <v>752.87909090909056</v>
      </c>
      <c r="F140" s="45"/>
    </row>
    <row r="141" spans="1:6" s="9" customFormat="1" x14ac:dyDescent="0.25">
      <c r="A141" s="14">
        <v>119</v>
      </c>
      <c r="B141" s="15" t="s">
        <v>129</v>
      </c>
      <c r="C141" s="12">
        <v>1274.9227272727273</v>
      </c>
      <c r="D141" s="13">
        <v>663</v>
      </c>
      <c r="E141" s="58">
        <f t="shared" si="2"/>
        <v>611.92272727272734</v>
      </c>
      <c r="F141" s="45"/>
    </row>
    <row r="142" spans="1:6" s="9" customFormat="1" x14ac:dyDescent="0.25">
      <c r="A142" s="14">
        <v>120</v>
      </c>
      <c r="B142" s="15" t="s">
        <v>130</v>
      </c>
      <c r="C142" s="12">
        <v>1412.8184848484846</v>
      </c>
      <c r="D142" s="13">
        <v>735</v>
      </c>
      <c r="E142" s="58">
        <f t="shared" si="2"/>
        <v>677.81848484848456</v>
      </c>
      <c r="F142" s="45"/>
    </row>
    <row r="143" spans="1:6" s="9" customFormat="1" x14ac:dyDescent="0.25">
      <c r="A143" s="14">
        <v>121</v>
      </c>
      <c r="B143" s="15" t="s">
        <v>131</v>
      </c>
      <c r="C143" s="12">
        <v>1039.8075757575757</v>
      </c>
      <c r="D143" s="13">
        <v>541</v>
      </c>
      <c r="E143" s="58">
        <f t="shared" si="2"/>
        <v>498.80757575757571</v>
      </c>
      <c r="F143" s="45"/>
    </row>
    <row r="144" spans="1:6" s="9" customFormat="1" x14ac:dyDescent="0.25">
      <c r="A144" s="14">
        <v>122</v>
      </c>
      <c r="B144" s="15" t="s">
        <v>132</v>
      </c>
      <c r="C144" s="12">
        <v>1075.9042424242423</v>
      </c>
      <c r="D144" s="13">
        <v>559</v>
      </c>
      <c r="E144" s="58">
        <f t="shared" si="2"/>
        <v>516.90424242424228</v>
      </c>
      <c r="F144" s="45"/>
    </row>
    <row r="145" spans="1:6" s="9" customFormat="1" x14ac:dyDescent="0.25">
      <c r="A145" s="14">
        <v>123</v>
      </c>
      <c r="B145" s="15" t="s">
        <v>133</v>
      </c>
      <c r="C145" s="12">
        <v>836.06515151515157</v>
      </c>
      <c r="D145" s="13">
        <v>435</v>
      </c>
      <c r="E145" s="58">
        <f t="shared" si="2"/>
        <v>401.06515151515157</v>
      </c>
      <c r="F145" s="45"/>
    </row>
    <row r="146" spans="1:6" s="9" customFormat="1" ht="33" x14ac:dyDescent="0.25">
      <c r="A146" s="14">
        <v>124</v>
      </c>
      <c r="B146" s="11" t="s">
        <v>134</v>
      </c>
      <c r="C146" s="12">
        <v>20747.469696969696</v>
      </c>
      <c r="D146" s="13">
        <v>10789</v>
      </c>
      <c r="E146" s="58">
        <f t="shared" si="2"/>
        <v>9958.4696969696961</v>
      </c>
      <c r="F146" s="45"/>
    </row>
    <row r="147" spans="1:6" s="9" customFormat="1" x14ac:dyDescent="0.25">
      <c r="A147" s="14">
        <v>125</v>
      </c>
      <c r="B147" s="11" t="s">
        <v>135</v>
      </c>
      <c r="C147" s="12">
        <v>4562.2436363636361</v>
      </c>
      <c r="D147" s="13">
        <v>2372</v>
      </c>
      <c r="E147" s="58">
        <f t="shared" si="2"/>
        <v>2190.2436363636361</v>
      </c>
      <c r="F147" s="45"/>
    </row>
    <row r="148" spans="1:6" s="9" customFormat="1" x14ac:dyDescent="0.25">
      <c r="A148" s="14">
        <v>126</v>
      </c>
      <c r="B148" s="11" t="s">
        <v>136</v>
      </c>
      <c r="C148" s="12">
        <v>6453.045454545455</v>
      </c>
      <c r="D148" s="13">
        <v>3356</v>
      </c>
      <c r="E148" s="58">
        <f t="shared" si="2"/>
        <v>3097.045454545455</v>
      </c>
      <c r="F148" s="45"/>
    </row>
    <row r="149" spans="1:6" s="9" customFormat="1" x14ac:dyDescent="0.25">
      <c r="A149" s="14">
        <v>127</v>
      </c>
      <c r="B149" s="11" t="s">
        <v>137</v>
      </c>
      <c r="C149" s="12">
        <v>4488.1030303030302</v>
      </c>
      <c r="D149" s="13">
        <v>2334</v>
      </c>
      <c r="E149" s="58">
        <f t="shared" si="2"/>
        <v>2154.1030303030302</v>
      </c>
      <c r="F149" s="45"/>
    </row>
    <row r="150" spans="1:6" s="9" customFormat="1" x14ac:dyDescent="0.25">
      <c r="A150" s="14">
        <v>128</v>
      </c>
      <c r="B150" s="15" t="s">
        <v>138</v>
      </c>
      <c r="C150" s="12">
        <v>405575.0066666666</v>
      </c>
      <c r="D150" s="13">
        <v>210899</v>
      </c>
      <c r="E150" s="58">
        <f t="shared" si="2"/>
        <v>194676.0066666666</v>
      </c>
      <c r="F150" s="45"/>
    </row>
    <row r="151" spans="1:6" s="9" customFormat="1" x14ac:dyDescent="0.25">
      <c r="A151" s="14">
        <v>129</v>
      </c>
      <c r="B151" s="11" t="s">
        <v>139</v>
      </c>
      <c r="C151" s="12">
        <v>69725.345454545444</v>
      </c>
      <c r="D151" s="13">
        <v>36257</v>
      </c>
      <c r="E151" s="58">
        <f t="shared" si="2"/>
        <v>33468.345454545444</v>
      </c>
      <c r="F151" s="45"/>
    </row>
    <row r="152" spans="1:6" s="9" customFormat="1" x14ac:dyDescent="0.25">
      <c r="A152" s="14">
        <v>130</v>
      </c>
      <c r="B152" s="11" t="s">
        <v>140</v>
      </c>
      <c r="C152" s="12">
        <v>11862.136363636362</v>
      </c>
      <c r="D152" s="13">
        <v>6168</v>
      </c>
      <c r="E152" s="58">
        <f t="shared" si="2"/>
        <v>5694.1363636363621</v>
      </c>
      <c r="F152" s="45"/>
    </row>
    <row r="153" spans="1:6" s="9" customFormat="1" x14ac:dyDescent="0.25">
      <c r="A153" s="14">
        <v>131</v>
      </c>
      <c r="B153" s="11" t="s">
        <v>141</v>
      </c>
      <c r="C153" s="12">
        <v>477586.66666666669</v>
      </c>
      <c r="D153" s="13">
        <v>248345</v>
      </c>
      <c r="E153" s="58">
        <f t="shared" ref="E153:E168" si="3">+C153-D153</f>
        <v>229241.66666666669</v>
      </c>
      <c r="F153" s="45"/>
    </row>
    <row r="154" spans="1:6" s="9" customFormat="1" x14ac:dyDescent="0.25">
      <c r="A154" s="14">
        <v>132</v>
      </c>
      <c r="B154" s="15" t="s">
        <v>142</v>
      </c>
      <c r="C154" s="12">
        <v>30260.618181818183</v>
      </c>
      <c r="D154" s="13">
        <v>15736</v>
      </c>
      <c r="E154" s="58">
        <f t="shared" si="3"/>
        <v>14524.618181818183</v>
      </c>
      <c r="F154" s="45"/>
    </row>
    <row r="155" spans="1:6" s="9" customFormat="1" x14ac:dyDescent="0.25">
      <c r="A155" s="14">
        <v>133</v>
      </c>
      <c r="B155" s="11" t="s">
        <v>143</v>
      </c>
      <c r="C155" s="12">
        <v>30260.618181818183</v>
      </c>
      <c r="D155" s="13">
        <v>15736</v>
      </c>
      <c r="E155" s="58">
        <f t="shared" si="3"/>
        <v>14524.618181818183</v>
      </c>
      <c r="F155" s="45"/>
    </row>
    <row r="156" spans="1:6" s="9" customFormat="1" x14ac:dyDescent="0.25">
      <c r="A156" s="14">
        <v>134</v>
      </c>
      <c r="B156" s="11" t="s">
        <v>144</v>
      </c>
      <c r="C156" s="12">
        <v>325814.06666666659</v>
      </c>
      <c r="D156" s="13">
        <v>169423</v>
      </c>
      <c r="E156" s="58">
        <f t="shared" si="3"/>
        <v>156391.06666666659</v>
      </c>
      <c r="F156" s="45"/>
    </row>
    <row r="157" spans="1:6" s="9" customFormat="1" x14ac:dyDescent="0.25">
      <c r="A157" s="143" t="s">
        <v>145</v>
      </c>
      <c r="B157" s="143"/>
      <c r="C157" s="143"/>
      <c r="D157" s="143"/>
      <c r="E157" s="59">
        <f>SUM(D158:D161)</f>
        <v>805003</v>
      </c>
      <c r="F157" s="48"/>
    </row>
    <row r="158" spans="1:6" s="9" customFormat="1" x14ac:dyDescent="0.25">
      <c r="A158" s="10">
        <v>135</v>
      </c>
      <c r="B158" s="18" t="s">
        <v>146</v>
      </c>
      <c r="C158" s="12">
        <v>624750</v>
      </c>
      <c r="D158" s="13">
        <v>324870</v>
      </c>
      <c r="E158" s="58">
        <f t="shared" si="3"/>
        <v>299880</v>
      </c>
      <c r="F158" s="45"/>
    </row>
    <row r="159" spans="1:6" s="9" customFormat="1" x14ac:dyDescent="0.25">
      <c r="A159" s="10">
        <v>136</v>
      </c>
      <c r="B159" s="19" t="s">
        <v>147</v>
      </c>
      <c r="C159" s="12">
        <v>194366.66666666666</v>
      </c>
      <c r="D159" s="13">
        <v>101071</v>
      </c>
      <c r="E159" s="58">
        <f t="shared" si="3"/>
        <v>93295.666666666657</v>
      </c>
      <c r="F159" s="45"/>
    </row>
    <row r="160" spans="1:6" s="9" customFormat="1" x14ac:dyDescent="0.25">
      <c r="A160" s="10">
        <v>137</v>
      </c>
      <c r="B160" s="19" t="s">
        <v>148</v>
      </c>
      <c r="C160" s="12">
        <v>210233.33333333334</v>
      </c>
      <c r="D160" s="13">
        <v>109321</v>
      </c>
      <c r="E160" s="58">
        <f t="shared" si="3"/>
        <v>100912.33333333334</v>
      </c>
      <c r="F160" s="45"/>
    </row>
    <row r="161" spans="1:6" s="9" customFormat="1" x14ac:dyDescent="0.25">
      <c r="A161" s="10">
        <v>138</v>
      </c>
      <c r="B161" s="19" t="s">
        <v>149</v>
      </c>
      <c r="C161" s="12">
        <v>518731.81818181818</v>
      </c>
      <c r="D161" s="13">
        <v>269741</v>
      </c>
      <c r="E161" s="58">
        <f t="shared" si="3"/>
        <v>248990.81818181818</v>
      </c>
      <c r="F161" s="45"/>
    </row>
    <row r="162" spans="1:6" s="9" customFormat="1" x14ac:dyDescent="0.25">
      <c r="A162" s="142" t="s">
        <v>150</v>
      </c>
      <c r="B162" s="142"/>
      <c r="C162" s="142"/>
      <c r="D162" s="142"/>
      <c r="E162" s="59">
        <f>SUM(D163:D165)</f>
        <v>17566982</v>
      </c>
      <c r="F162" s="48"/>
    </row>
    <row r="163" spans="1:6" s="9" customFormat="1" ht="33" x14ac:dyDescent="0.25">
      <c r="A163" s="10">
        <v>139</v>
      </c>
      <c r="B163" s="11" t="s">
        <v>151</v>
      </c>
      <c r="C163" s="12">
        <v>5408081.2121212119</v>
      </c>
      <c r="D163" s="13">
        <v>2812202</v>
      </c>
      <c r="E163" s="58">
        <f t="shared" si="3"/>
        <v>2595879.2121212119</v>
      </c>
      <c r="F163" s="45"/>
    </row>
    <row r="164" spans="1:6" s="9" customFormat="1" ht="33" x14ac:dyDescent="0.25">
      <c r="A164" s="10">
        <v>140</v>
      </c>
      <c r="B164" s="11" t="s">
        <v>152</v>
      </c>
      <c r="C164" s="12">
        <v>6573776.3636363633</v>
      </c>
      <c r="D164" s="13">
        <v>3418364</v>
      </c>
      <c r="E164" s="58">
        <f t="shared" si="3"/>
        <v>3155412.3636363633</v>
      </c>
      <c r="F164" s="45"/>
    </row>
    <row r="165" spans="1:6" s="9" customFormat="1" ht="33" x14ac:dyDescent="0.25">
      <c r="A165" s="10">
        <v>141</v>
      </c>
      <c r="B165" s="11" t="s">
        <v>153</v>
      </c>
      <c r="C165" s="12">
        <v>21800800</v>
      </c>
      <c r="D165" s="13">
        <v>11336416</v>
      </c>
      <c r="E165" s="58">
        <f t="shared" si="3"/>
        <v>10464384</v>
      </c>
      <c r="F165" s="45"/>
    </row>
    <row r="166" spans="1:6" s="9" customFormat="1" x14ac:dyDescent="0.25">
      <c r="A166" s="142" t="s">
        <v>154</v>
      </c>
      <c r="B166" s="142"/>
      <c r="C166" s="142"/>
      <c r="D166" s="142"/>
      <c r="E166" s="59">
        <f>SUM(D167:D168)</f>
        <v>3740384</v>
      </c>
      <c r="F166" s="48"/>
    </row>
    <row r="167" spans="1:6" s="9" customFormat="1" ht="33" x14ac:dyDescent="0.25">
      <c r="A167" s="10">
        <v>142</v>
      </c>
      <c r="B167" s="11" t="s">
        <v>155</v>
      </c>
      <c r="C167" s="12">
        <v>3010916.3636363633</v>
      </c>
      <c r="D167" s="13">
        <v>1565677</v>
      </c>
      <c r="E167" s="58">
        <f t="shared" si="3"/>
        <v>1445239.3636363633</v>
      </c>
      <c r="F167" s="45"/>
    </row>
    <row r="168" spans="1:6" s="9" customFormat="1" ht="33" x14ac:dyDescent="0.25">
      <c r="A168" s="10">
        <v>143</v>
      </c>
      <c r="B168" s="11" t="s">
        <v>156</v>
      </c>
      <c r="C168" s="12">
        <v>4182128.7878787876</v>
      </c>
      <c r="D168" s="13">
        <v>2174707</v>
      </c>
      <c r="E168" s="58">
        <f t="shared" si="3"/>
        <v>2007421.7878787876</v>
      </c>
      <c r="F168" s="45"/>
    </row>
    <row r="169" spans="1:6" s="9" customFormat="1" x14ac:dyDescent="0.25">
      <c r="A169" s="137" t="s">
        <v>157</v>
      </c>
      <c r="B169" s="137"/>
      <c r="C169" s="137"/>
      <c r="D169" s="21">
        <f>SUM(D89:D168)</f>
        <v>172357747</v>
      </c>
      <c r="E169" s="60">
        <f>+E88+E138+E157+E162+E166</f>
        <v>172357747</v>
      </c>
      <c r="F169" s="50"/>
    </row>
    <row r="170" spans="1:6" s="9" customFormat="1" x14ac:dyDescent="0.25">
      <c r="A170" s="24"/>
      <c r="B170" s="25"/>
      <c r="C170" s="26"/>
      <c r="D170" s="27"/>
      <c r="E170" s="62"/>
      <c r="F170" s="27"/>
    </row>
    <row r="171" spans="1:6" s="9" customFormat="1" x14ac:dyDescent="0.25">
      <c r="A171" s="24"/>
      <c r="B171" s="25"/>
      <c r="C171" s="26"/>
      <c r="D171" s="27"/>
      <c r="E171" s="62"/>
      <c r="F171" s="27"/>
    </row>
    <row r="172" spans="1:6" s="9" customFormat="1" ht="28.5" x14ac:dyDescent="0.25">
      <c r="A172" s="138" t="s">
        <v>158</v>
      </c>
      <c r="B172" s="139"/>
      <c r="C172" s="8" t="s">
        <v>2</v>
      </c>
      <c r="D172" s="8" t="s">
        <v>284</v>
      </c>
      <c r="E172" s="56" t="s">
        <v>293</v>
      </c>
      <c r="F172" s="8" t="s">
        <v>287</v>
      </c>
    </row>
    <row r="173" spans="1:6" s="9" customFormat="1" x14ac:dyDescent="0.25">
      <c r="A173" s="140" t="s">
        <v>159</v>
      </c>
      <c r="B173" s="140"/>
      <c r="C173" s="140"/>
      <c r="D173" s="140"/>
      <c r="E173" s="59">
        <f>SUM(D174:D191)</f>
        <v>5506706</v>
      </c>
      <c r="F173" s="48"/>
    </row>
    <row r="174" spans="1:6" s="9" customFormat="1" ht="66" x14ac:dyDescent="0.25">
      <c r="A174" s="14">
        <v>144</v>
      </c>
      <c r="B174" s="29" t="s">
        <v>160</v>
      </c>
      <c r="C174" s="12">
        <v>367637.87878787873</v>
      </c>
      <c r="D174" s="41">
        <v>298595</v>
      </c>
      <c r="E174" s="58">
        <f t="shared" ref="E174:E237" si="4">+C174-D174</f>
        <v>69042.878787878726</v>
      </c>
      <c r="F174" s="45"/>
    </row>
    <row r="175" spans="1:6" s="9" customFormat="1" ht="66" x14ac:dyDescent="0.25">
      <c r="A175" s="14">
        <v>145</v>
      </c>
      <c r="B175" s="29" t="s">
        <v>161</v>
      </c>
      <c r="C175" s="12">
        <v>704912.72727272718</v>
      </c>
      <c r="D175" s="41">
        <v>572530</v>
      </c>
      <c r="E175" s="58">
        <f t="shared" si="4"/>
        <v>132382.72727272718</v>
      </c>
      <c r="F175" s="45"/>
    </row>
    <row r="176" spans="1:6" s="9" customFormat="1" ht="66" x14ac:dyDescent="0.25">
      <c r="A176" s="14">
        <v>146</v>
      </c>
      <c r="B176" s="29" t="s">
        <v>162</v>
      </c>
      <c r="C176" s="12">
        <v>1016873.0303030303</v>
      </c>
      <c r="D176" s="41">
        <v>825904</v>
      </c>
      <c r="E176" s="58">
        <f t="shared" si="4"/>
        <v>190969.03030303027</v>
      </c>
      <c r="F176" s="47"/>
    </row>
    <row r="177" spans="1:6" s="9" customFormat="1" ht="66" x14ac:dyDescent="0.25">
      <c r="A177" s="14">
        <v>147</v>
      </c>
      <c r="B177" s="29" t="s">
        <v>163</v>
      </c>
      <c r="C177" s="12">
        <v>1486778.7878787878</v>
      </c>
      <c r="D177" s="41">
        <v>1207562</v>
      </c>
      <c r="E177" s="58">
        <f t="shared" si="4"/>
        <v>279216.78787878784</v>
      </c>
      <c r="F177" s="47"/>
    </row>
    <row r="178" spans="1:6" s="9" customFormat="1" ht="66" x14ac:dyDescent="0.25">
      <c r="A178" s="14">
        <v>148</v>
      </c>
      <c r="B178" s="29" t="s">
        <v>164</v>
      </c>
      <c r="C178" s="12">
        <v>2660551.5151515151</v>
      </c>
      <c r="D178" s="41">
        <v>2160900</v>
      </c>
      <c r="E178" s="58">
        <f t="shared" si="4"/>
        <v>499651.51515151514</v>
      </c>
      <c r="F178" s="45"/>
    </row>
    <row r="179" spans="1:6" s="9" customFormat="1" ht="33" x14ac:dyDescent="0.25">
      <c r="A179" s="14">
        <v>149</v>
      </c>
      <c r="B179" s="30" t="s">
        <v>165</v>
      </c>
      <c r="C179" s="12">
        <v>13845.830303030301</v>
      </c>
      <c r="D179" s="41">
        <v>11246</v>
      </c>
      <c r="E179" s="58">
        <f t="shared" si="4"/>
        <v>2599.8303030303014</v>
      </c>
      <c r="F179" s="47"/>
    </row>
    <row r="180" spans="1:6" s="9" customFormat="1" ht="33" x14ac:dyDescent="0.25">
      <c r="A180" s="14">
        <v>150</v>
      </c>
      <c r="B180" s="30" t="s">
        <v>166</v>
      </c>
      <c r="C180" s="12">
        <v>17657.436363636363</v>
      </c>
      <c r="D180" s="41">
        <v>14341</v>
      </c>
      <c r="E180" s="58">
        <f t="shared" si="4"/>
        <v>3316.4363636363632</v>
      </c>
      <c r="F180" s="47"/>
    </row>
    <row r="181" spans="1:6" s="9" customFormat="1" ht="33" x14ac:dyDescent="0.25">
      <c r="A181" s="14">
        <v>151</v>
      </c>
      <c r="B181" s="30" t="s">
        <v>167</v>
      </c>
      <c r="C181" s="12">
        <v>21714.254545454543</v>
      </c>
      <c r="D181" s="41">
        <v>17636</v>
      </c>
      <c r="E181" s="58">
        <f t="shared" si="4"/>
        <v>4078.2545454545434</v>
      </c>
      <c r="F181" s="47"/>
    </row>
    <row r="182" spans="1:6" s="9" customFormat="1" ht="49.5" x14ac:dyDescent="0.25">
      <c r="A182" s="14">
        <v>152</v>
      </c>
      <c r="B182" s="30" t="s">
        <v>168</v>
      </c>
      <c r="C182" s="12">
        <v>34533.799999999996</v>
      </c>
      <c r="D182" s="41">
        <v>28048</v>
      </c>
      <c r="E182" s="58">
        <f t="shared" si="4"/>
        <v>6485.7999999999956</v>
      </c>
      <c r="F182" s="47"/>
    </row>
    <row r="183" spans="1:6" s="9" customFormat="1" ht="49.5" x14ac:dyDescent="0.25">
      <c r="A183" s="14">
        <v>153</v>
      </c>
      <c r="B183" s="30" t="s">
        <v>169</v>
      </c>
      <c r="C183" s="12">
        <v>39841.560606060608</v>
      </c>
      <c r="D183" s="41">
        <v>32359</v>
      </c>
      <c r="E183" s="58">
        <f t="shared" si="4"/>
        <v>7482.5606060606078</v>
      </c>
      <c r="F183" s="47"/>
    </row>
    <row r="184" spans="1:6" s="9" customFormat="1" ht="49.5" x14ac:dyDescent="0.25">
      <c r="A184" s="14">
        <v>154</v>
      </c>
      <c r="B184" s="29" t="s">
        <v>170</v>
      </c>
      <c r="C184" s="12">
        <v>39841.560606060608</v>
      </c>
      <c r="D184" s="41">
        <v>32359</v>
      </c>
      <c r="E184" s="58">
        <f t="shared" si="4"/>
        <v>7482.5606060606078</v>
      </c>
      <c r="F184" s="47"/>
    </row>
    <row r="185" spans="1:6" s="9" customFormat="1" ht="33" x14ac:dyDescent="0.25">
      <c r="A185" s="14">
        <v>155</v>
      </c>
      <c r="B185" s="29" t="s">
        <v>171</v>
      </c>
      <c r="C185" s="12">
        <v>43763.151515151512</v>
      </c>
      <c r="D185" s="41">
        <v>35544</v>
      </c>
      <c r="E185" s="58">
        <f t="shared" si="4"/>
        <v>8219.1515151515123</v>
      </c>
      <c r="F185" s="47"/>
    </row>
    <row r="186" spans="1:6" s="9" customFormat="1" ht="49.5" x14ac:dyDescent="0.25">
      <c r="A186" s="14">
        <v>156</v>
      </c>
      <c r="B186" s="29" t="s">
        <v>172</v>
      </c>
      <c r="C186" s="12">
        <v>34559.763636363634</v>
      </c>
      <c r="D186" s="41">
        <v>28069</v>
      </c>
      <c r="E186" s="58">
        <f t="shared" si="4"/>
        <v>6490.7636363636339</v>
      </c>
      <c r="F186" s="47"/>
    </row>
    <row r="187" spans="1:6" s="9" customFormat="1" ht="49.5" x14ac:dyDescent="0.25">
      <c r="A187" s="14">
        <v>157</v>
      </c>
      <c r="B187" s="29" t="s">
        <v>173</v>
      </c>
      <c r="C187" s="12">
        <v>53780.066666666658</v>
      </c>
      <c r="D187" s="41">
        <v>43680</v>
      </c>
      <c r="E187" s="58">
        <f t="shared" si="4"/>
        <v>10100.066666666658</v>
      </c>
      <c r="F187" s="47"/>
    </row>
    <row r="188" spans="1:6" s="9" customFormat="1" x14ac:dyDescent="0.25">
      <c r="A188" s="14">
        <v>158</v>
      </c>
      <c r="B188" s="29" t="s">
        <v>174</v>
      </c>
      <c r="C188" s="12">
        <v>65996.678787878787</v>
      </c>
      <c r="D188" s="41">
        <v>53603</v>
      </c>
      <c r="E188" s="58">
        <f t="shared" si="4"/>
        <v>12393.678787878787</v>
      </c>
      <c r="F188" s="47"/>
    </row>
    <row r="189" spans="1:6" s="9" customFormat="1" x14ac:dyDescent="0.25">
      <c r="A189" s="14">
        <v>159</v>
      </c>
      <c r="B189" s="29" t="s">
        <v>175</v>
      </c>
      <c r="C189" s="12">
        <v>86502.181818181809</v>
      </c>
      <c r="D189" s="41">
        <v>70257</v>
      </c>
      <c r="E189" s="58">
        <f t="shared" si="4"/>
        <v>16245.181818181809</v>
      </c>
      <c r="F189" s="45"/>
    </row>
    <row r="190" spans="1:6" s="9" customFormat="1" x14ac:dyDescent="0.25">
      <c r="A190" s="14">
        <v>160</v>
      </c>
      <c r="B190" s="30" t="s">
        <v>176</v>
      </c>
      <c r="C190" s="12">
        <v>86502.181818181809</v>
      </c>
      <c r="D190" s="41">
        <v>70257</v>
      </c>
      <c r="E190" s="58">
        <f t="shared" si="4"/>
        <v>16245.181818181809</v>
      </c>
      <c r="F190" s="45"/>
    </row>
    <row r="191" spans="1:6" s="9" customFormat="1" x14ac:dyDescent="0.25">
      <c r="A191" s="14">
        <v>161</v>
      </c>
      <c r="B191" s="29" t="s">
        <v>177</v>
      </c>
      <c r="C191" s="12">
        <v>4698.6969696969691</v>
      </c>
      <c r="D191" s="41">
        <v>3816</v>
      </c>
      <c r="E191" s="58">
        <f t="shared" si="4"/>
        <v>882.69696969696906</v>
      </c>
      <c r="F191" s="45"/>
    </row>
    <row r="192" spans="1:6" s="9" customFormat="1" x14ac:dyDescent="0.25">
      <c r="A192" s="141" t="s">
        <v>178</v>
      </c>
      <c r="B192" s="141"/>
      <c r="C192" s="141"/>
      <c r="D192" s="141"/>
      <c r="E192" s="59">
        <f>SUM(D193:D223)</f>
        <v>22876464</v>
      </c>
      <c r="F192" s="48"/>
    </row>
    <row r="193" spans="1:6" s="9" customFormat="1" x14ac:dyDescent="0.25">
      <c r="A193" s="10">
        <v>162</v>
      </c>
      <c r="B193" s="30" t="s">
        <v>179</v>
      </c>
      <c r="C193" s="12">
        <v>243409.09090909091</v>
      </c>
      <c r="D193" s="13">
        <v>126573</v>
      </c>
      <c r="E193" s="58">
        <f t="shared" si="4"/>
        <v>116836.09090909091</v>
      </c>
      <c r="F193" s="45"/>
    </row>
    <row r="194" spans="1:6" s="9" customFormat="1" x14ac:dyDescent="0.25">
      <c r="A194" s="10">
        <v>163</v>
      </c>
      <c r="B194" s="30" t="s">
        <v>180</v>
      </c>
      <c r="C194" s="12">
        <v>301466.66666666669</v>
      </c>
      <c r="D194" s="13">
        <v>156763</v>
      </c>
      <c r="E194" s="58">
        <f t="shared" si="4"/>
        <v>144703.66666666669</v>
      </c>
      <c r="F194" s="45"/>
    </row>
    <row r="195" spans="1:6" s="9" customFormat="1" x14ac:dyDescent="0.25">
      <c r="A195" s="10">
        <v>164</v>
      </c>
      <c r="B195" s="30" t="s">
        <v>181</v>
      </c>
      <c r="C195" s="12">
        <v>184630.30303030301</v>
      </c>
      <c r="D195" s="13">
        <v>96008</v>
      </c>
      <c r="E195" s="58">
        <f t="shared" si="4"/>
        <v>88622.30303030301</v>
      </c>
      <c r="F195" s="45"/>
    </row>
    <row r="196" spans="1:6" s="9" customFormat="1" x14ac:dyDescent="0.25">
      <c r="A196" s="10">
        <v>165</v>
      </c>
      <c r="B196" s="30" t="s">
        <v>182</v>
      </c>
      <c r="C196" s="12">
        <v>231509.09090909091</v>
      </c>
      <c r="D196" s="13">
        <v>120385</v>
      </c>
      <c r="E196" s="58">
        <f t="shared" si="4"/>
        <v>111124.09090909091</v>
      </c>
      <c r="F196" s="45"/>
    </row>
    <row r="197" spans="1:6" s="9" customFormat="1" x14ac:dyDescent="0.25">
      <c r="A197" s="10">
        <v>166</v>
      </c>
      <c r="B197" s="30" t="s">
        <v>183</v>
      </c>
      <c r="C197" s="12">
        <v>224296.9696969697</v>
      </c>
      <c r="D197" s="13">
        <v>116634</v>
      </c>
      <c r="E197" s="58">
        <f t="shared" si="4"/>
        <v>107662.9696969697</v>
      </c>
      <c r="F197" s="45"/>
    </row>
    <row r="198" spans="1:6" s="9" customFormat="1" x14ac:dyDescent="0.25">
      <c r="A198" s="10">
        <v>167</v>
      </c>
      <c r="B198" s="30" t="s">
        <v>184</v>
      </c>
      <c r="C198" s="12">
        <v>283075.75757575757</v>
      </c>
      <c r="D198" s="13">
        <v>147199</v>
      </c>
      <c r="E198" s="58">
        <f t="shared" si="4"/>
        <v>135876.75757575757</v>
      </c>
      <c r="F198" s="45"/>
    </row>
    <row r="199" spans="1:6" s="9" customFormat="1" ht="33" x14ac:dyDescent="0.25">
      <c r="A199" s="10">
        <v>168</v>
      </c>
      <c r="B199" s="30" t="s">
        <v>185</v>
      </c>
      <c r="C199" s="12">
        <v>664416.66666666663</v>
      </c>
      <c r="D199" s="13">
        <v>345497</v>
      </c>
      <c r="E199" s="58">
        <f t="shared" si="4"/>
        <v>318919.66666666663</v>
      </c>
      <c r="F199" s="45"/>
    </row>
    <row r="200" spans="1:6" s="9" customFormat="1" x14ac:dyDescent="0.25">
      <c r="A200" s="10">
        <v>169</v>
      </c>
      <c r="B200" s="30" t="s">
        <v>186</v>
      </c>
      <c r="C200" s="12">
        <v>636289.39393939392</v>
      </c>
      <c r="D200" s="13">
        <v>330870</v>
      </c>
      <c r="E200" s="58">
        <f t="shared" si="4"/>
        <v>305419.39393939392</v>
      </c>
      <c r="F200" s="45"/>
    </row>
    <row r="201" spans="1:6" s="9" customFormat="1" ht="49.5" x14ac:dyDescent="0.25">
      <c r="A201" s="10">
        <v>170</v>
      </c>
      <c r="B201" s="30" t="s">
        <v>187</v>
      </c>
      <c r="C201" s="12">
        <v>519813.63636363641</v>
      </c>
      <c r="D201" s="13">
        <v>270303</v>
      </c>
      <c r="E201" s="58">
        <f t="shared" si="4"/>
        <v>249510.63636363641</v>
      </c>
      <c r="F201" s="45"/>
    </row>
    <row r="202" spans="1:6" s="9" customFormat="1" ht="33" x14ac:dyDescent="0.25">
      <c r="A202" s="10">
        <v>171</v>
      </c>
      <c r="B202" s="30" t="s">
        <v>188</v>
      </c>
      <c r="C202" s="12">
        <v>423351.51515151514</v>
      </c>
      <c r="D202" s="13">
        <v>220143</v>
      </c>
      <c r="E202" s="58">
        <f t="shared" si="4"/>
        <v>203208.51515151514</v>
      </c>
      <c r="F202" s="45"/>
    </row>
    <row r="203" spans="1:6" s="9" customFormat="1" ht="49.5" x14ac:dyDescent="0.25">
      <c r="A203" s="10">
        <v>172</v>
      </c>
      <c r="B203" s="30" t="s">
        <v>189</v>
      </c>
      <c r="C203" s="12">
        <v>558218.18181818177</v>
      </c>
      <c r="D203" s="13">
        <v>290273</v>
      </c>
      <c r="E203" s="58">
        <f t="shared" si="4"/>
        <v>267945.18181818177</v>
      </c>
      <c r="F203" s="45"/>
    </row>
    <row r="204" spans="1:6" s="9" customFormat="1" x14ac:dyDescent="0.25">
      <c r="A204" s="10">
        <v>173</v>
      </c>
      <c r="B204" s="29" t="s">
        <v>190</v>
      </c>
      <c r="C204" s="12">
        <v>5234196.9696969697</v>
      </c>
      <c r="D204" s="13">
        <v>2721782</v>
      </c>
      <c r="E204" s="58">
        <f t="shared" si="4"/>
        <v>2512414.9696969697</v>
      </c>
      <c r="F204" s="45"/>
    </row>
    <row r="205" spans="1:6" s="9" customFormat="1" x14ac:dyDescent="0.25">
      <c r="A205" s="10">
        <v>174</v>
      </c>
      <c r="B205" s="30" t="s">
        <v>191</v>
      </c>
      <c r="C205" s="12">
        <v>1398069.696969697</v>
      </c>
      <c r="D205" s="13">
        <v>726996</v>
      </c>
      <c r="E205" s="58">
        <f t="shared" si="4"/>
        <v>671073.69696969702</v>
      </c>
      <c r="F205" s="45"/>
    </row>
    <row r="206" spans="1:6" s="9" customFormat="1" x14ac:dyDescent="0.25">
      <c r="A206" s="10">
        <v>175</v>
      </c>
      <c r="B206" s="30" t="s">
        <v>192</v>
      </c>
      <c r="C206" s="12">
        <v>5895548.4848484844</v>
      </c>
      <c r="D206" s="13">
        <v>3065685</v>
      </c>
      <c r="E206" s="58">
        <f t="shared" si="4"/>
        <v>2829863.4848484844</v>
      </c>
      <c r="F206" s="45"/>
    </row>
    <row r="207" spans="1:6" s="9" customFormat="1" x14ac:dyDescent="0.25">
      <c r="A207" s="10">
        <v>176</v>
      </c>
      <c r="B207" s="30" t="s">
        <v>193</v>
      </c>
      <c r="C207" s="12">
        <v>8789772.7272727266</v>
      </c>
      <c r="D207" s="13">
        <v>4570682</v>
      </c>
      <c r="E207" s="58">
        <f t="shared" si="4"/>
        <v>4219090.7272727266</v>
      </c>
      <c r="F207" s="45"/>
    </row>
    <row r="208" spans="1:6" s="9" customFormat="1" x14ac:dyDescent="0.25">
      <c r="A208" s="10">
        <v>177</v>
      </c>
      <c r="B208" s="30" t="s">
        <v>194</v>
      </c>
      <c r="C208" s="12">
        <v>155601.51515151514</v>
      </c>
      <c r="D208" s="13">
        <v>80913</v>
      </c>
      <c r="E208" s="58">
        <f t="shared" si="4"/>
        <v>74688.515151515137</v>
      </c>
      <c r="F208" s="45"/>
    </row>
    <row r="209" spans="1:6" s="9" customFormat="1" x14ac:dyDescent="0.25">
      <c r="A209" s="10">
        <v>178</v>
      </c>
      <c r="B209" s="30" t="s">
        <v>195</v>
      </c>
      <c r="C209" s="12">
        <v>224837.87878787878</v>
      </c>
      <c r="D209" s="13">
        <v>116916</v>
      </c>
      <c r="E209" s="58">
        <f t="shared" si="4"/>
        <v>107921.87878787878</v>
      </c>
      <c r="F209" s="45"/>
    </row>
    <row r="210" spans="1:6" s="9" customFormat="1" x14ac:dyDescent="0.25">
      <c r="A210" s="10">
        <v>179</v>
      </c>
      <c r="B210" s="30" t="s">
        <v>196</v>
      </c>
      <c r="C210" s="12">
        <v>286140.90909090912</v>
      </c>
      <c r="D210" s="13">
        <v>148793</v>
      </c>
      <c r="E210" s="58">
        <f t="shared" si="4"/>
        <v>137347.90909090912</v>
      </c>
      <c r="F210" s="45"/>
    </row>
    <row r="211" spans="1:6" s="9" customFormat="1" x14ac:dyDescent="0.25">
      <c r="A211" s="10">
        <v>180</v>
      </c>
      <c r="B211" s="29" t="s">
        <v>197</v>
      </c>
      <c r="C211" s="12">
        <v>199775.75757575757</v>
      </c>
      <c r="D211" s="13">
        <v>103883</v>
      </c>
      <c r="E211" s="58">
        <f t="shared" si="4"/>
        <v>95892.757575757569</v>
      </c>
      <c r="F211" s="45"/>
    </row>
    <row r="212" spans="1:6" s="9" customFormat="1" x14ac:dyDescent="0.25">
      <c r="A212" s="10">
        <v>181</v>
      </c>
      <c r="B212" s="29" t="s">
        <v>198</v>
      </c>
      <c r="C212" s="12">
        <v>243084.54545454544</v>
      </c>
      <c r="D212" s="13">
        <v>126404</v>
      </c>
      <c r="E212" s="58">
        <f t="shared" si="4"/>
        <v>116680.54545454544</v>
      </c>
      <c r="F212" s="45"/>
    </row>
    <row r="213" spans="1:6" s="9" customFormat="1" x14ac:dyDescent="0.25">
      <c r="A213" s="10">
        <v>182</v>
      </c>
      <c r="B213" s="29" t="s">
        <v>199</v>
      </c>
      <c r="C213" s="12">
        <v>221412.12121212122</v>
      </c>
      <c r="D213" s="13">
        <v>115134</v>
      </c>
      <c r="E213" s="58">
        <f t="shared" si="4"/>
        <v>106278.12121212122</v>
      </c>
      <c r="F213" s="45"/>
    </row>
    <row r="214" spans="1:6" s="9" customFormat="1" x14ac:dyDescent="0.25">
      <c r="A214" s="10">
        <v>183</v>
      </c>
      <c r="B214" s="29" t="s">
        <v>200</v>
      </c>
      <c r="C214" s="12">
        <v>275539.09090909088</v>
      </c>
      <c r="D214" s="13">
        <v>143280</v>
      </c>
      <c r="E214" s="58">
        <f t="shared" si="4"/>
        <v>132259.09090909088</v>
      </c>
      <c r="F214" s="45"/>
    </row>
    <row r="215" spans="1:6" s="9" customFormat="1" ht="66" x14ac:dyDescent="0.25">
      <c r="A215" s="10">
        <v>184</v>
      </c>
      <c r="B215" s="30" t="s">
        <v>201</v>
      </c>
      <c r="C215" s="12">
        <v>1939339.3939393938</v>
      </c>
      <c r="D215" s="13">
        <v>1008456</v>
      </c>
      <c r="E215" s="58">
        <f t="shared" si="4"/>
        <v>930883.39393939381</v>
      </c>
      <c r="F215" s="45"/>
    </row>
    <row r="216" spans="1:6" s="9" customFormat="1" ht="66" x14ac:dyDescent="0.25">
      <c r="A216" s="10">
        <v>185</v>
      </c>
      <c r="B216" s="30" t="s">
        <v>202</v>
      </c>
      <c r="C216" s="12">
        <v>2761881.8181818179</v>
      </c>
      <c r="D216" s="13">
        <v>1436179</v>
      </c>
      <c r="E216" s="58">
        <f t="shared" si="4"/>
        <v>1325702.8181818179</v>
      </c>
      <c r="F216" s="45"/>
    </row>
    <row r="217" spans="1:6" s="9" customFormat="1" x14ac:dyDescent="0.25">
      <c r="A217" s="10">
        <v>186</v>
      </c>
      <c r="B217" s="30" t="s">
        <v>203</v>
      </c>
      <c r="C217" s="12">
        <v>568675.75757575757</v>
      </c>
      <c r="D217" s="13">
        <v>295711</v>
      </c>
      <c r="E217" s="58">
        <f t="shared" si="4"/>
        <v>272964.75757575757</v>
      </c>
      <c r="F217" s="45"/>
    </row>
    <row r="218" spans="1:6" s="9" customFormat="1" x14ac:dyDescent="0.25">
      <c r="A218" s="10">
        <v>187</v>
      </c>
      <c r="B218" s="30" t="s">
        <v>204</v>
      </c>
      <c r="C218" s="12">
        <v>751503.03030303027</v>
      </c>
      <c r="D218" s="13">
        <v>390782</v>
      </c>
      <c r="E218" s="58">
        <f t="shared" si="4"/>
        <v>360721.03030303027</v>
      </c>
      <c r="F218" s="45"/>
    </row>
    <row r="219" spans="1:6" s="9" customFormat="1" x14ac:dyDescent="0.25">
      <c r="A219" s="10">
        <v>188</v>
      </c>
      <c r="B219" s="30" t="s">
        <v>205</v>
      </c>
      <c r="C219" s="12">
        <v>1053150</v>
      </c>
      <c r="D219" s="13">
        <v>547638</v>
      </c>
      <c r="E219" s="58">
        <f t="shared" si="4"/>
        <v>505512</v>
      </c>
      <c r="F219" s="45"/>
    </row>
    <row r="220" spans="1:6" s="9" customFormat="1" ht="49.5" x14ac:dyDescent="0.25">
      <c r="A220" s="10">
        <v>189</v>
      </c>
      <c r="B220" s="29" t="s">
        <v>206</v>
      </c>
      <c r="C220" s="12">
        <v>5552431.8181818174</v>
      </c>
      <c r="D220" s="13">
        <v>4045550</v>
      </c>
      <c r="E220" s="58">
        <f t="shared" si="4"/>
        <v>1506881.8181818174</v>
      </c>
      <c r="F220" s="45"/>
    </row>
    <row r="221" spans="1:6" s="9" customFormat="1" x14ac:dyDescent="0.25">
      <c r="A221" s="10">
        <v>190</v>
      </c>
      <c r="B221" s="30" t="s">
        <v>207</v>
      </c>
      <c r="C221" s="12">
        <v>539827.27272727271</v>
      </c>
      <c r="D221" s="13">
        <v>280710</v>
      </c>
      <c r="E221" s="58">
        <f t="shared" si="4"/>
        <v>259117.27272727271</v>
      </c>
      <c r="F221" s="45"/>
    </row>
    <row r="222" spans="1:6" s="9" customFormat="1" x14ac:dyDescent="0.25">
      <c r="A222" s="10">
        <v>191</v>
      </c>
      <c r="B222" s="30" t="s">
        <v>208</v>
      </c>
      <c r="C222" s="12">
        <v>663695.45454545447</v>
      </c>
      <c r="D222" s="13">
        <v>345122</v>
      </c>
      <c r="E222" s="58">
        <f t="shared" si="4"/>
        <v>318573.45454545447</v>
      </c>
      <c r="F222" s="45"/>
    </row>
    <row r="223" spans="1:6" s="9" customFormat="1" x14ac:dyDescent="0.25">
      <c r="A223" s="10">
        <v>192</v>
      </c>
      <c r="B223" s="29" t="s">
        <v>209</v>
      </c>
      <c r="C223" s="12">
        <v>595180.3030303031</v>
      </c>
      <c r="D223" s="13">
        <v>385200</v>
      </c>
      <c r="E223" s="58">
        <f t="shared" si="4"/>
        <v>209980.3030303031</v>
      </c>
      <c r="F223" s="45"/>
    </row>
    <row r="224" spans="1:6" s="9" customFormat="1" x14ac:dyDescent="0.25">
      <c r="A224" s="142" t="s">
        <v>210</v>
      </c>
      <c r="B224" s="142"/>
      <c r="C224" s="142"/>
      <c r="D224" s="142"/>
      <c r="E224" s="59">
        <f>SUM(D225:D260)</f>
        <v>4122108</v>
      </c>
      <c r="F224" s="48"/>
    </row>
    <row r="225" spans="1:6" s="9" customFormat="1" x14ac:dyDescent="0.25">
      <c r="A225" s="14">
        <v>193</v>
      </c>
      <c r="B225" s="31" t="s">
        <v>211</v>
      </c>
      <c r="C225" s="12">
        <v>34377.466666666667</v>
      </c>
      <c r="D225" s="13">
        <v>17876</v>
      </c>
      <c r="E225" s="58">
        <f t="shared" si="4"/>
        <v>16501.466666666667</v>
      </c>
      <c r="F225" s="45"/>
    </row>
    <row r="226" spans="1:6" s="9" customFormat="1" x14ac:dyDescent="0.25">
      <c r="A226" s="14">
        <v>194</v>
      </c>
      <c r="B226" s="31" t="s">
        <v>212</v>
      </c>
      <c r="C226" s="12">
        <v>49432.133333333331</v>
      </c>
      <c r="D226" s="13">
        <v>25705</v>
      </c>
      <c r="E226" s="58">
        <f t="shared" si="4"/>
        <v>23727.133333333331</v>
      </c>
      <c r="F226" s="45"/>
    </row>
    <row r="227" spans="1:6" s="9" customFormat="1" x14ac:dyDescent="0.25">
      <c r="A227" s="14">
        <v>195</v>
      </c>
      <c r="B227" s="31" t="s">
        <v>213</v>
      </c>
      <c r="C227" s="12">
        <v>66162.133333333346</v>
      </c>
      <c r="D227" s="13">
        <v>34404</v>
      </c>
      <c r="E227" s="58">
        <f t="shared" si="4"/>
        <v>31758.133333333346</v>
      </c>
      <c r="F227" s="45"/>
    </row>
    <row r="228" spans="1:6" s="9" customFormat="1" x14ac:dyDescent="0.25">
      <c r="A228" s="14">
        <v>196</v>
      </c>
      <c r="B228" s="31" t="s">
        <v>214</v>
      </c>
      <c r="C228" s="12">
        <v>52628.333333333336</v>
      </c>
      <c r="D228" s="13">
        <v>27367</v>
      </c>
      <c r="E228" s="58">
        <f t="shared" si="4"/>
        <v>25261.333333333336</v>
      </c>
      <c r="F228" s="45"/>
    </row>
    <row r="229" spans="1:6" s="9" customFormat="1" x14ac:dyDescent="0.25">
      <c r="A229" s="14">
        <v>197</v>
      </c>
      <c r="B229" s="18" t="s">
        <v>215</v>
      </c>
      <c r="C229" s="12">
        <v>5684233.333333333</v>
      </c>
      <c r="D229" s="13">
        <v>2955801</v>
      </c>
      <c r="E229" s="58">
        <f t="shared" si="4"/>
        <v>2728432.333333333</v>
      </c>
      <c r="F229" s="45"/>
    </row>
    <row r="230" spans="1:6" s="9" customFormat="1" x14ac:dyDescent="0.25">
      <c r="A230" s="14">
        <v>198</v>
      </c>
      <c r="B230" s="18" t="s">
        <v>216</v>
      </c>
      <c r="C230" s="12">
        <v>31515.166666666668</v>
      </c>
      <c r="D230" s="13">
        <v>16388</v>
      </c>
      <c r="E230" s="58">
        <f t="shared" si="4"/>
        <v>15127.166666666668</v>
      </c>
      <c r="F230" s="45"/>
    </row>
    <row r="231" spans="1:6" s="9" customFormat="1" x14ac:dyDescent="0.25">
      <c r="A231" s="14">
        <v>199</v>
      </c>
      <c r="B231" s="19" t="s">
        <v>217</v>
      </c>
      <c r="C231" s="12">
        <v>2827.0666666666671</v>
      </c>
      <c r="D231" s="13">
        <v>1470</v>
      </c>
      <c r="E231" s="58">
        <f t="shared" si="4"/>
        <v>1357.0666666666671</v>
      </c>
      <c r="F231" s="45"/>
    </row>
    <row r="232" spans="1:6" s="9" customFormat="1" ht="33" x14ac:dyDescent="0.25">
      <c r="A232" s="14">
        <v>200</v>
      </c>
      <c r="B232" s="19" t="s">
        <v>218</v>
      </c>
      <c r="C232" s="12">
        <v>23174.666666666668</v>
      </c>
      <c r="D232" s="13">
        <v>12051</v>
      </c>
      <c r="E232" s="58">
        <f t="shared" si="4"/>
        <v>11123.666666666668</v>
      </c>
      <c r="F232" s="45"/>
    </row>
    <row r="233" spans="1:6" s="9" customFormat="1" x14ac:dyDescent="0.25">
      <c r="A233" s="14">
        <v>201</v>
      </c>
      <c r="B233" s="19" t="s">
        <v>219</v>
      </c>
      <c r="C233" s="12">
        <v>37368.799999999996</v>
      </c>
      <c r="D233" s="13">
        <v>19432</v>
      </c>
      <c r="E233" s="58">
        <f t="shared" si="4"/>
        <v>17936.799999999996</v>
      </c>
      <c r="F233" s="45"/>
    </row>
    <row r="234" spans="1:6" s="9" customFormat="1" x14ac:dyDescent="0.25">
      <c r="A234" s="14">
        <v>202</v>
      </c>
      <c r="B234" s="19" t="s">
        <v>220</v>
      </c>
      <c r="C234" s="12">
        <v>2278.5</v>
      </c>
      <c r="D234" s="13">
        <v>1851</v>
      </c>
      <c r="E234" s="58">
        <f t="shared" si="4"/>
        <v>427.5</v>
      </c>
      <c r="F234" s="45"/>
    </row>
    <row r="235" spans="1:6" s="9" customFormat="1" x14ac:dyDescent="0.25">
      <c r="A235" s="14">
        <v>203</v>
      </c>
      <c r="B235" s="19" t="s">
        <v>221</v>
      </c>
      <c r="C235" s="12">
        <v>844.719696969697</v>
      </c>
      <c r="D235" s="13">
        <v>439</v>
      </c>
      <c r="E235" s="58">
        <f t="shared" si="4"/>
        <v>405.719696969697</v>
      </c>
      <c r="F235" s="45"/>
    </row>
    <row r="236" spans="1:6" s="9" customFormat="1" x14ac:dyDescent="0.25">
      <c r="A236" s="14">
        <v>204</v>
      </c>
      <c r="B236" s="19" t="s">
        <v>222</v>
      </c>
      <c r="C236" s="12">
        <v>707.14848484848483</v>
      </c>
      <c r="D236" s="13">
        <v>368</v>
      </c>
      <c r="E236" s="58">
        <f t="shared" si="4"/>
        <v>339.14848484848483</v>
      </c>
      <c r="F236" s="45"/>
    </row>
    <row r="237" spans="1:6" s="9" customFormat="1" x14ac:dyDescent="0.25">
      <c r="A237" s="14">
        <v>205</v>
      </c>
      <c r="B237" s="19" t="s">
        <v>223</v>
      </c>
      <c r="C237" s="12">
        <v>232086.06060606058</v>
      </c>
      <c r="D237" s="13">
        <v>120685</v>
      </c>
      <c r="E237" s="58">
        <f t="shared" si="4"/>
        <v>111401.06060606058</v>
      </c>
      <c r="F237" s="45"/>
    </row>
    <row r="238" spans="1:6" s="9" customFormat="1" x14ac:dyDescent="0.25">
      <c r="A238" s="14">
        <v>206</v>
      </c>
      <c r="B238" s="19" t="s">
        <v>224</v>
      </c>
      <c r="C238" s="12">
        <v>174064.54545454544</v>
      </c>
      <c r="D238" s="13">
        <v>90514</v>
      </c>
      <c r="E238" s="58">
        <f t="shared" ref="E238:E295" si="5">+C238-D238</f>
        <v>83550.545454545441</v>
      </c>
      <c r="F238" s="45"/>
    </row>
    <row r="239" spans="1:6" s="9" customFormat="1" x14ac:dyDescent="0.25">
      <c r="A239" s="14">
        <v>207</v>
      </c>
      <c r="B239" s="19" t="s">
        <v>225</v>
      </c>
      <c r="C239" s="12">
        <v>18310.133333333335</v>
      </c>
      <c r="D239" s="13">
        <v>9521</v>
      </c>
      <c r="E239" s="58">
        <f t="shared" si="5"/>
        <v>8789.133333333335</v>
      </c>
      <c r="F239" s="45"/>
    </row>
    <row r="240" spans="1:6" s="9" customFormat="1" x14ac:dyDescent="0.25">
      <c r="A240" s="14">
        <v>208</v>
      </c>
      <c r="B240" s="19" t="s">
        <v>226</v>
      </c>
      <c r="C240" s="12">
        <v>22857.015151515152</v>
      </c>
      <c r="D240" s="13">
        <v>11886</v>
      </c>
      <c r="E240" s="58">
        <f t="shared" si="5"/>
        <v>10971.015151515152</v>
      </c>
      <c r="F240" s="45"/>
    </row>
    <row r="241" spans="1:6" s="9" customFormat="1" ht="33" x14ac:dyDescent="0.25">
      <c r="A241" s="14">
        <v>209</v>
      </c>
      <c r="B241" s="19" t="s">
        <v>227</v>
      </c>
      <c r="C241" s="12">
        <v>28140.975757575754</v>
      </c>
      <c r="D241" s="13">
        <v>14633</v>
      </c>
      <c r="E241" s="58">
        <f t="shared" si="5"/>
        <v>13507.975757575754</v>
      </c>
      <c r="F241" s="45"/>
    </row>
    <row r="242" spans="1:6" s="9" customFormat="1" x14ac:dyDescent="0.25">
      <c r="A242" s="14">
        <v>210</v>
      </c>
      <c r="B242" s="19" t="s">
        <v>228</v>
      </c>
      <c r="C242" s="12">
        <v>32720.672727272729</v>
      </c>
      <c r="D242" s="13">
        <v>17015</v>
      </c>
      <c r="E242" s="58">
        <f t="shared" si="5"/>
        <v>15705.672727272729</v>
      </c>
      <c r="F242" s="45"/>
    </row>
    <row r="243" spans="1:6" s="9" customFormat="1" ht="33" x14ac:dyDescent="0.25">
      <c r="A243" s="14">
        <v>211</v>
      </c>
      <c r="B243" s="19" t="s">
        <v>229</v>
      </c>
      <c r="C243" s="12">
        <v>37039.651515151512</v>
      </c>
      <c r="D243" s="13">
        <v>19261</v>
      </c>
      <c r="E243" s="58">
        <f t="shared" si="5"/>
        <v>17778.651515151512</v>
      </c>
      <c r="F243" s="45"/>
    </row>
    <row r="244" spans="1:6" s="9" customFormat="1" x14ac:dyDescent="0.25">
      <c r="A244" s="14">
        <v>212</v>
      </c>
      <c r="B244" s="19" t="s">
        <v>230</v>
      </c>
      <c r="C244" s="12">
        <v>41583.648484848491</v>
      </c>
      <c r="D244" s="13">
        <v>21623</v>
      </c>
      <c r="E244" s="58">
        <f t="shared" si="5"/>
        <v>19960.648484848491</v>
      </c>
      <c r="F244" s="45"/>
    </row>
    <row r="245" spans="1:6" s="9" customFormat="1" x14ac:dyDescent="0.25">
      <c r="A245" s="14">
        <v>213</v>
      </c>
      <c r="B245" s="19" t="s">
        <v>231</v>
      </c>
      <c r="C245" s="12">
        <v>43494.860606060603</v>
      </c>
      <c r="D245" s="13">
        <v>22617</v>
      </c>
      <c r="E245" s="58">
        <f t="shared" si="5"/>
        <v>20877.860606060603</v>
      </c>
      <c r="F245" s="45"/>
    </row>
    <row r="246" spans="1:6" s="9" customFormat="1" ht="33" x14ac:dyDescent="0.25">
      <c r="A246" s="14">
        <v>214</v>
      </c>
      <c r="B246" s="19" t="s">
        <v>232</v>
      </c>
      <c r="C246" s="12">
        <v>59806.515151515159</v>
      </c>
      <c r="D246" s="13">
        <v>31099</v>
      </c>
      <c r="E246" s="58">
        <f t="shared" si="5"/>
        <v>28707.515151515159</v>
      </c>
      <c r="F246" s="45"/>
    </row>
    <row r="247" spans="1:6" s="9" customFormat="1" x14ac:dyDescent="0.25">
      <c r="A247" s="14">
        <v>215</v>
      </c>
      <c r="B247" s="19" t="s">
        <v>233</v>
      </c>
      <c r="C247" s="12">
        <v>88498.496969696964</v>
      </c>
      <c r="D247" s="13">
        <v>46019</v>
      </c>
      <c r="E247" s="58">
        <f t="shared" si="5"/>
        <v>42479.496969696964</v>
      </c>
      <c r="F247" s="45"/>
    </row>
    <row r="248" spans="1:6" s="9" customFormat="1" x14ac:dyDescent="0.25">
      <c r="A248" s="14">
        <v>216</v>
      </c>
      <c r="B248" s="19" t="s">
        <v>234</v>
      </c>
      <c r="C248" s="12">
        <v>70084.86969696969</v>
      </c>
      <c r="D248" s="13">
        <v>36444</v>
      </c>
      <c r="E248" s="58">
        <f t="shared" si="5"/>
        <v>33640.86969696969</v>
      </c>
      <c r="F248" s="45"/>
    </row>
    <row r="249" spans="1:6" s="9" customFormat="1" x14ac:dyDescent="0.25">
      <c r="A249" s="14">
        <v>217</v>
      </c>
      <c r="B249" s="19" t="s">
        <v>235</v>
      </c>
      <c r="C249" s="12">
        <v>45557.166666666664</v>
      </c>
      <c r="D249" s="13">
        <v>23690</v>
      </c>
      <c r="E249" s="58">
        <f t="shared" si="5"/>
        <v>21867.166666666664</v>
      </c>
      <c r="F249" s="45"/>
    </row>
    <row r="250" spans="1:6" s="9" customFormat="1" x14ac:dyDescent="0.25">
      <c r="A250" s="14">
        <v>218</v>
      </c>
      <c r="B250" s="19" t="s">
        <v>236</v>
      </c>
      <c r="C250" s="12">
        <v>18468.8</v>
      </c>
      <c r="D250" s="13">
        <v>9604</v>
      </c>
      <c r="E250" s="58">
        <f t="shared" si="5"/>
        <v>8864.7999999999993</v>
      </c>
      <c r="F250" s="45"/>
    </row>
    <row r="251" spans="1:6" s="9" customFormat="1" x14ac:dyDescent="0.25">
      <c r="A251" s="14">
        <v>219</v>
      </c>
      <c r="B251" s="19" t="s">
        <v>237</v>
      </c>
      <c r="C251" s="12">
        <v>7647.0121212121221</v>
      </c>
      <c r="D251" s="13">
        <v>3976</v>
      </c>
      <c r="E251" s="58">
        <f t="shared" si="5"/>
        <v>3671.0121212121221</v>
      </c>
      <c r="F251" s="45"/>
    </row>
    <row r="252" spans="1:6" s="9" customFormat="1" x14ac:dyDescent="0.25">
      <c r="A252" s="14">
        <v>220</v>
      </c>
      <c r="B252" s="19" t="s">
        <v>238</v>
      </c>
      <c r="C252" s="12">
        <v>8000.4060606060602</v>
      </c>
      <c r="D252" s="13">
        <v>4160</v>
      </c>
      <c r="E252" s="58">
        <f t="shared" si="5"/>
        <v>3840.4060606060602</v>
      </c>
      <c r="F252" s="45"/>
    </row>
    <row r="253" spans="1:6" s="9" customFormat="1" x14ac:dyDescent="0.25">
      <c r="A253" s="14">
        <v>221</v>
      </c>
      <c r="B253" s="19" t="s">
        <v>239</v>
      </c>
      <c r="C253" s="12">
        <v>6939.1424242424246</v>
      </c>
      <c r="D253" s="13">
        <v>3608</v>
      </c>
      <c r="E253" s="58">
        <f t="shared" si="5"/>
        <v>3331.1424242424246</v>
      </c>
      <c r="F253" s="45"/>
    </row>
    <row r="254" spans="1:6" s="9" customFormat="1" x14ac:dyDescent="0.25">
      <c r="A254" s="14">
        <v>222</v>
      </c>
      <c r="B254" s="19" t="s">
        <v>240</v>
      </c>
      <c r="C254" s="12">
        <v>7478.2484848484846</v>
      </c>
      <c r="D254" s="13">
        <v>3889</v>
      </c>
      <c r="E254" s="58">
        <f t="shared" si="5"/>
        <v>3589.2484848484846</v>
      </c>
      <c r="F254" s="45"/>
    </row>
    <row r="255" spans="1:6" s="9" customFormat="1" x14ac:dyDescent="0.25">
      <c r="A255" s="14">
        <v>223</v>
      </c>
      <c r="B255" s="19" t="s">
        <v>241</v>
      </c>
      <c r="C255" s="12">
        <v>4836.4484848484854</v>
      </c>
      <c r="D255" s="13">
        <v>2515</v>
      </c>
      <c r="E255" s="58">
        <f t="shared" si="5"/>
        <v>2321.4484848484854</v>
      </c>
      <c r="F255" s="45"/>
    </row>
    <row r="256" spans="1:6" s="9" customFormat="1" x14ac:dyDescent="0.25">
      <c r="A256" s="14">
        <v>224</v>
      </c>
      <c r="B256" s="19" t="s">
        <v>242</v>
      </c>
      <c r="C256" s="12">
        <v>424480</v>
      </c>
      <c r="D256" s="13">
        <v>220730</v>
      </c>
      <c r="E256" s="58">
        <f t="shared" si="5"/>
        <v>203750</v>
      </c>
      <c r="F256" s="45"/>
    </row>
    <row r="257" spans="1:6" s="9" customFormat="1" x14ac:dyDescent="0.25">
      <c r="A257" s="14">
        <v>225</v>
      </c>
      <c r="B257" s="19" t="s">
        <v>243</v>
      </c>
      <c r="C257" s="12">
        <v>75402.600000000006</v>
      </c>
      <c r="D257" s="13">
        <v>39209</v>
      </c>
      <c r="E257" s="58">
        <f t="shared" si="5"/>
        <v>36193.600000000006</v>
      </c>
      <c r="F257" s="45"/>
    </row>
    <row r="258" spans="1:6" s="9" customFormat="1" x14ac:dyDescent="0.25">
      <c r="A258" s="14">
        <v>226</v>
      </c>
      <c r="B258" s="19" t="s">
        <v>244</v>
      </c>
      <c r="C258" s="12">
        <v>99134</v>
      </c>
      <c r="D258" s="13">
        <v>51550</v>
      </c>
      <c r="E258" s="58">
        <f t="shared" si="5"/>
        <v>47584</v>
      </c>
      <c r="F258" s="45"/>
    </row>
    <row r="259" spans="1:6" s="9" customFormat="1" x14ac:dyDescent="0.25">
      <c r="A259" s="14">
        <v>227</v>
      </c>
      <c r="B259" s="19" t="s">
        <v>245</v>
      </c>
      <c r="C259" s="12">
        <v>186599</v>
      </c>
      <c r="D259" s="13">
        <v>97031</v>
      </c>
      <c r="E259" s="58">
        <f t="shared" si="5"/>
        <v>89568</v>
      </c>
      <c r="F259" s="45"/>
    </row>
    <row r="260" spans="1:6" s="9" customFormat="1" x14ac:dyDescent="0.25">
      <c r="A260" s="14">
        <v>228</v>
      </c>
      <c r="B260" s="20" t="s">
        <v>246</v>
      </c>
      <c r="C260" s="12">
        <v>207071.66666666666</v>
      </c>
      <c r="D260" s="13">
        <v>107677</v>
      </c>
      <c r="E260" s="58">
        <f t="shared" si="5"/>
        <v>99394.666666666657</v>
      </c>
      <c r="F260" s="45"/>
    </row>
    <row r="261" spans="1:6" s="9" customFormat="1" x14ac:dyDescent="0.25">
      <c r="A261" s="143" t="s">
        <v>247</v>
      </c>
      <c r="B261" s="143"/>
      <c r="C261" s="143"/>
      <c r="D261" s="143"/>
      <c r="E261" s="59">
        <f>SUM(D262:D283)</f>
        <v>18071115</v>
      </c>
      <c r="F261" s="48"/>
    </row>
    <row r="262" spans="1:6" s="9" customFormat="1" x14ac:dyDescent="0.25">
      <c r="A262" s="10">
        <v>229</v>
      </c>
      <c r="B262" s="30" t="s">
        <v>248</v>
      </c>
      <c r="C262" s="12">
        <v>831737.87878787878</v>
      </c>
      <c r="D262" s="13">
        <v>582217</v>
      </c>
      <c r="E262" s="58">
        <f t="shared" si="5"/>
        <v>249520.87878787878</v>
      </c>
      <c r="F262" s="45"/>
    </row>
    <row r="263" spans="1:6" s="9" customFormat="1" x14ac:dyDescent="0.25">
      <c r="A263" s="10">
        <v>230</v>
      </c>
      <c r="B263" s="30" t="s">
        <v>249</v>
      </c>
      <c r="C263" s="12">
        <v>1771837.8787878789</v>
      </c>
      <c r="D263" s="13">
        <v>1240287</v>
      </c>
      <c r="E263" s="58">
        <f t="shared" si="5"/>
        <v>531550.8787878789</v>
      </c>
      <c r="F263" s="45"/>
    </row>
    <row r="264" spans="1:6" s="9" customFormat="1" x14ac:dyDescent="0.25">
      <c r="A264" s="10">
        <v>231</v>
      </c>
      <c r="B264" s="30" t="s">
        <v>250</v>
      </c>
      <c r="C264" s="12">
        <v>692435.75757575757</v>
      </c>
      <c r="D264" s="13">
        <v>484705</v>
      </c>
      <c r="E264" s="58">
        <f t="shared" si="5"/>
        <v>207730.75757575757</v>
      </c>
      <c r="F264" s="45"/>
    </row>
    <row r="265" spans="1:6" s="9" customFormat="1" x14ac:dyDescent="0.25">
      <c r="A265" s="10">
        <v>232</v>
      </c>
      <c r="B265" s="30" t="s">
        <v>251</v>
      </c>
      <c r="C265" s="12">
        <v>1191622.7272727273</v>
      </c>
      <c r="D265" s="13">
        <v>834136</v>
      </c>
      <c r="E265" s="58">
        <f t="shared" si="5"/>
        <v>357486.72727272729</v>
      </c>
      <c r="F265" s="45"/>
    </row>
    <row r="266" spans="1:6" s="9" customFormat="1" x14ac:dyDescent="0.25">
      <c r="A266" s="10">
        <v>233</v>
      </c>
      <c r="B266" s="30" t="s">
        <v>252</v>
      </c>
      <c r="C266" s="12">
        <v>983372.72727272718</v>
      </c>
      <c r="D266" s="13">
        <v>688361</v>
      </c>
      <c r="E266" s="58">
        <f t="shared" si="5"/>
        <v>295011.72727272718</v>
      </c>
      <c r="F266" s="45"/>
    </row>
    <row r="267" spans="1:6" s="9" customFormat="1" x14ac:dyDescent="0.25">
      <c r="A267" s="10">
        <v>234</v>
      </c>
      <c r="B267" s="30" t="s">
        <v>253</v>
      </c>
      <c r="C267" s="12">
        <v>1198510.303030303</v>
      </c>
      <c r="D267" s="13">
        <v>838957</v>
      </c>
      <c r="E267" s="58">
        <f t="shared" si="5"/>
        <v>359553.30303030298</v>
      </c>
      <c r="F267" s="45"/>
    </row>
    <row r="268" spans="1:6" s="9" customFormat="1" x14ac:dyDescent="0.25">
      <c r="A268" s="10">
        <v>235</v>
      </c>
      <c r="B268" s="30" t="s">
        <v>254</v>
      </c>
      <c r="C268" s="12">
        <v>1970279.3939393938</v>
      </c>
      <c r="D268" s="13">
        <v>1379196</v>
      </c>
      <c r="E268" s="58">
        <f t="shared" si="5"/>
        <v>591083.39393939381</v>
      </c>
      <c r="F268" s="45"/>
    </row>
    <row r="269" spans="1:6" s="9" customFormat="1" x14ac:dyDescent="0.25">
      <c r="A269" s="10">
        <v>236</v>
      </c>
      <c r="B269" s="29" t="s">
        <v>255</v>
      </c>
      <c r="C269" s="12">
        <v>1296018.1818181816</v>
      </c>
      <c r="D269" s="13">
        <v>907213</v>
      </c>
      <c r="E269" s="58">
        <f t="shared" si="5"/>
        <v>388805.18181818165</v>
      </c>
      <c r="F269" s="45"/>
    </row>
    <row r="270" spans="1:6" s="9" customFormat="1" x14ac:dyDescent="0.25">
      <c r="A270" s="10">
        <v>237</v>
      </c>
      <c r="B270" s="29" t="s">
        <v>256</v>
      </c>
      <c r="C270" s="12">
        <v>1194507.5757575757</v>
      </c>
      <c r="D270" s="13">
        <v>836155</v>
      </c>
      <c r="E270" s="58">
        <f t="shared" si="5"/>
        <v>358352.57575757569</v>
      </c>
      <c r="F270" s="45"/>
    </row>
    <row r="271" spans="1:6" s="9" customFormat="1" x14ac:dyDescent="0.25">
      <c r="A271" s="10">
        <v>238</v>
      </c>
      <c r="B271" s="29" t="s">
        <v>257</v>
      </c>
      <c r="C271" s="12">
        <v>1058919.696969697</v>
      </c>
      <c r="D271" s="13">
        <v>741244</v>
      </c>
      <c r="E271" s="58">
        <f t="shared" si="5"/>
        <v>317675.69696969702</v>
      </c>
      <c r="F271" s="45"/>
    </row>
    <row r="272" spans="1:6" s="9" customFormat="1" x14ac:dyDescent="0.25">
      <c r="A272" s="10">
        <v>239</v>
      </c>
      <c r="B272" s="29" t="s">
        <v>258</v>
      </c>
      <c r="C272" s="12">
        <v>909160</v>
      </c>
      <c r="D272" s="13">
        <v>636412</v>
      </c>
      <c r="E272" s="58">
        <f t="shared" si="5"/>
        <v>272748</v>
      </c>
      <c r="F272" s="45"/>
    </row>
    <row r="273" spans="1:6" s="9" customFormat="1" x14ac:dyDescent="0.25">
      <c r="A273" s="10">
        <v>240</v>
      </c>
      <c r="B273" s="29" t="s">
        <v>259</v>
      </c>
      <c r="C273" s="12">
        <v>813743.63636363635</v>
      </c>
      <c r="D273" s="13">
        <v>569621</v>
      </c>
      <c r="E273" s="58">
        <f t="shared" si="5"/>
        <v>244122.63636363635</v>
      </c>
      <c r="F273" s="45"/>
    </row>
    <row r="274" spans="1:6" s="9" customFormat="1" x14ac:dyDescent="0.25">
      <c r="A274" s="10">
        <v>241</v>
      </c>
      <c r="B274" s="30" t="s">
        <v>260</v>
      </c>
      <c r="C274" s="12">
        <v>717786.36363636365</v>
      </c>
      <c r="D274" s="13">
        <v>502450</v>
      </c>
      <c r="E274" s="58">
        <f t="shared" si="5"/>
        <v>215336.36363636365</v>
      </c>
      <c r="F274" s="45"/>
    </row>
    <row r="275" spans="1:6" s="9" customFormat="1" x14ac:dyDescent="0.25">
      <c r="A275" s="10">
        <v>242</v>
      </c>
      <c r="B275" s="29" t="s">
        <v>261</v>
      </c>
      <c r="C275" s="12">
        <v>383216.06060606055</v>
      </c>
      <c r="D275" s="13">
        <v>268251</v>
      </c>
      <c r="E275" s="58">
        <f t="shared" si="5"/>
        <v>114965.06060606055</v>
      </c>
      <c r="F275" s="45"/>
    </row>
    <row r="276" spans="1:6" s="9" customFormat="1" x14ac:dyDescent="0.25">
      <c r="A276" s="10">
        <v>243</v>
      </c>
      <c r="B276" s="30" t="s">
        <v>262</v>
      </c>
      <c r="C276" s="12">
        <v>2407406.0606060605</v>
      </c>
      <c r="D276" s="13">
        <v>1685184</v>
      </c>
      <c r="E276" s="58">
        <f t="shared" si="5"/>
        <v>722222.06060606055</v>
      </c>
      <c r="F276" s="45"/>
    </row>
    <row r="277" spans="1:6" s="9" customFormat="1" x14ac:dyDescent="0.25">
      <c r="A277" s="10">
        <v>244</v>
      </c>
      <c r="B277" s="30" t="s">
        <v>263</v>
      </c>
      <c r="C277" s="12">
        <v>2244267.8787878789</v>
      </c>
      <c r="D277" s="13">
        <v>1570988</v>
      </c>
      <c r="E277" s="58">
        <f t="shared" si="5"/>
        <v>673279.8787878789</v>
      </c>
      <c r="F277" s="45"/>
    </row>
    <row r="278" spans="1:6" s="9" customFormat="1" x14ac:dyDescent="0.25">
      <c r="A278" s="10">
        <v>245</v>
      </c>
      <c r="B278" s="30" t="s">
        <v>264</v>
      </c>
      <c r="C278" s="12">
        <v>1910851.5151515149</v>
      </c>
      <c r="D278" s="13">
        <v>1337596</v>
      </c>
      <c r="E278" s="58">
        <f t="shared" si="5"/>
        <v>573255.5151515149</v>
      </c>
      <c r="F278" s="45"/>
    </row>
    <row r="279" spans="1:6" s="9" customFormat="1" x14ac:dyDescent="0.25">
      <c r="A279" s="10">
        <v>246</v>
      </c>
      <c r="B279" s="30" t="s">
        <v>265</v>
      </c>
      <c r="C279" s="12">
        <v>1341310.303030303</v>
      </c>
      <c r="D279" s="13">
        <v>938917</v>
      </c>
      <c r="E279" s="58">
        <f t="shared" si="5"/>
        <v>402393.30303030298</v>
      </c>
      <c r="F279" s="45"/>
    </row>
    <row r="280" spans="1:6" s="9" customFormat="1" x14ac:dyDescent="0.25">
      <c r="A280" s="10">
        <v>247</v>
      </c>
      <c r="B280" s="30" t="s">
        <v>266</v>
      </c>
      <c r="C280" s="12">
        <v>1455261.8181818184</v>
      </c>
      <c r="D280" s="13">
        <v>1018683</v>
      </c>
      <c r="E280" s="58">
        <f t="shared" si="5"/>
        <v>436578.81818181835</v>
      </c>
      <c r="F280" s="45"/>
    </row>
    <row r="281" spans="1:6" s="9" customFormat="1" x14ac:dyDescent="0.25">
      <c r="A281" s="10">
        <v>248</v>
      </c>
      <c r="B281" s="30" t="s">
        <v>267</v>
      </c>
      <c r="C281" s="12">
        <v>766107.5757575758</v>
      </c>
      <c r="D281" s="13">
        <v>536275</v>
      </c>
      <c r="E281" s="58">
        <f t="shared" si="5"/>
        <v>229832.5757575758</v>
      </c>
      <c r="F281" s="45"/>
    </row>
    <row r="282" spans="1:6" s="9" customFormat="1" x14ac:dyDescent="0.25">
      <c r="A282" s="10">
        <v>249</v>
      </c>
      <c r="B282" s="30" t="s">
        <v>268</v>
      </c>
      <c r="C282" s="12">
        <v>367277.27272727271</v>
      </c>
      <c r="D282" s="13">
        <v>190984</v>
      </c>
      <c r="E282" s="58">
        <f t="shared" si="5"/>
        <v>176293.27272727271</v>
      </c>
      <c r="F282" s="45"/>
    </row>
    <row r="283" spans="1:6" s="9" customFormat="1" x14ac:dyDescent="0.25">
      <c r="A283" s="10">
        <v>250</v>
      </c>
      <c r="B283" s="30" t="s">
        <v>269</v>
      </c>
      <c r="C283" s="12">
        <v>544774.78787878796</v>
      </c>
      <c r="D283" s="13">
        <v>283283</v>
      </c>
      <c r="E283" s="58">
        <f t="shared" si="5"/>
        <v>261491.78787878796</v>
      </c>
      <c r="F283" s="45"/>
    </row>
    <row r="284" spans="1:6" s="9" customFormat="1" x14ac:dyDescent="0.25">
      <c r="A284" s="143" t="s">
        <v>270</v>
      </c>
      <c r="B284" s="143"/>
      <c r="C284" s="143"/>
      <c r="D284" s="143"/>
      <c r="E284" s="59">
        <f>SUM(D285:D295)</f>
        <v>38821806</v>
      </c>
      <c r="F284" s="48"/>
    </row>
    <row r="285" spans="1:6" s="9" customFormat="1" ht="33" x14ac:dyDescent="0.25">
      <c r="A285" s="10">
        <v>251</v>
      </c>
      <c r="B285" s="30" t="s">
        <v>271</v>
      </c>
      <c r="C285" s="12">
        <v>5627618.1818181826</v>
      </c>
      <c r="D285" s="13">
        <v>4570751</v>
      </c>
      <c r="E285" s="58">
        <f t="shared" si="5"/>
        <v>1056867.1818181826</v>
      </c>
      <c r="F285" s="45"/>
    </row>
    <row r="286" spans="1:6" s="9" customFormat="1" ht="33" x14ac:dyDescent="0.25">
      <c r="A286" s="10">
        <v>252</v>
      </c>
      <c r="B286" s="30" t="s">
        <v>272</v>
      </c>
      <c r="C286" s="12">
        <v>7130624.2424242422</v>
      </c>
      <c r="D286" s="13">
        <v>5791493</v>
      </c>
      <c r="E286" s="58">
        <f t="shared" si="5"/>
        <v>1339131.2424242422</v>
      </c>
      <c r="F286" s="45"/>
    </row>
    <row r="287" spans="1:6" s="9" customFormat="1" x14ac:dyDescent="0.25">
      <c r="A287" s="10">
        <v>253</v>
      </c>
      <c r="B287" s="30" t="s">
        <v>273</v>
      </c>
      <c r="C287" s="12">
        <v>2367378.7878787876</v>
      </c>
      <c r="D287" s="13">
        <v>1922785</v>
      </c>
      <c r="E287" s="58">
        <f t="shared" si="5"/>
        <v>444593.78787878761</v>
      </c>
      <c r="F287" s="45"/>
    </row>
    <row r="288" spans="1:6" s="9" customFormat="1" x14ac:dyDescent="0.25">
      <c r="A288" s="10">
        <v>254</v>
      </c>
      <c r="B288" s="30" t="s">
        <v>274</v>
      </c>
      <c r="C288" s="12">
        <v>2367378.7878787876</v>
      </c>
      <c r="D288" s="13">
        <v>1922785</v>
      </c>
      <c r="E288" s="58">
        <f t="shared" si="5"/>
        <v>444593.78787878761</v>
      </c>
      <c r="F288" s="45"/>
    </row>
    <row r="289" spans="1:6" s="9" customFormat="1" x14ac:dyDescent="0.25">
      <c r="A289" s="10">
        <v>255</v>
      </c>
      <c r="B289" s="30" t="s">
        <v>275</v>
      </c>
      <c r="C289" s="12">
        <v>3243651.5151515151</v>
      </c>
      <c r="D289" s="13">
        <v>2634494</v>
      </c>
      <c r="E289" s="58">
        <f t="shared" si="5"/>
        <v>609157.51515151514</v>
      </c>
      <c r="F289" s="45"/>
    </row>
    <row r="290" spans="1:6" s="9" customFormat="1" x14ac:dyDescent="0.25">
      <c r="A290" s="10">
        <v>256</v>
      </c>
      <c r="B290" s="30" t="s">
        <v>276</v>
      </c>
      <c r="C290" s="12">
        <v>2764045.4545454546</v>
      </c>
      <c r="D290" s="13">
        <v>2244958</v>
      </c>
      <c r="E290" s="58">
        <f t="shared" si="5"/>
        <v>519087.45454545459</v>
      </c>
      <c r="F290" s="45"/>
    </row>
    <row r="291" spans="1:6" s="9" customFormat="1" x14ac:dyDescent="0.25">
      <c r="A291" s="10">
        <v>257</v>
      </c>
      <c r="B291" s="30" t="s">
        <v>277</v>
      </c>
      <c r="C291" s="12">
        <v>2673893.9393939395</v>
      </c>
      <c r="D291" s="13">
        <v>2171737</v>
      </c>
      <c r="E291" s="58">
        <f t="shared" si="5"/>
        <v>502156.93939393945</v>
      </c>
      <c r="F291" s="45"/>
    </row>
    <row r="292" spans="1:6" s="9" customFormat="1" x14ac:dyDescent="0.25">
      <c r="A292" s="10">
        <v>258</v>
      </c>
      <c r="B292" s="30" t="s">
        <v>278</v>
      </c>
      <c r="C292" s="12">
        <v>4109106.0606060605</v>
      </c>
      <c r="D292" s="13">
        <v>3337416</v>
      </c>
      <c r="E292" s="58">
        <f t="shared" si="5"/>
        <v>771690.06060606055</v>
      </c>
      <c r="F292" s="45"/>
    </row>
    <row r="293" spans="1:6" s="9" customFormat="1" x14ac:dyDescent="0.25">
      <c r="A293" s="10">
        <v>259</v>
      </c>
      <c r="B293" s="30" t="s">
        <v>279</v>
      </c>
      <c r="C293" s="12">
        <v>5266651.5151515147</v>
      </c>
      <c r="D293" s="13">
        <v>4277574</v>
      </c>
      <c r="E293" s="58">
        <f t="shared" si="5"/>
        <v>989077.51515151467</v>
      </c>
      <c r="F293" s="45"/>
    </row>
    <row r="294" spans="1:6" s="9" customFormat="1" x14ac:dyDescent="0.25">
      <c r="A294" s="10">
        <v>260</v>
      </c>
      <c r="B294" s="30" t="s">
        <v>280</v>
      </c>
      <c r="C294" s="12">
        <v>6142924.2424242422</v>
      </c>
      <c r="D294" s="13">
        <v>4989283</v>
      </c>
      <c r="E294" s="58">
        <f t="shared" si="5"/>
        <v>1153641.2424242422</v>
      </c>
      <c r="F294" s="45"/>
    </row>
    <row r="295" spans="1:6" s="9" customFormat="1" x14ac:dyDescent="0.25">
      <c r="A295" s="10">
        <v>261</v>
      </c>
      <c r="B295" s="30" t="s">
        <v>281</v>
      </c>
      <c r="C295" s="12">
        <v>6105060.6060606064</v>
      </c>
      <c r="D295" s="13">
        <v>4958530</v>
      </c>
      <c r="E295" s="58">
        <f t="shared" si="5"/>
        <v>1146530.6060606064</v>
      </c>
      <c r="F295" s="45"/>
    </row>
    <row r="296" spans="1:6" s="9" customFormat="1" x14ac:dyDescent="0.25">
      <c r="A296" s="137" t="s">
        <v>282</v>
      </c>
      <c r="B296" s="137"/>
      <c r="C296" s="137"/>
      <c r="D296" s="21">
        <f>SUM(D174:D295)</f>
        <v>89398199</v>
      </c>
      <c r="E296" s="60">
        <f>+E173+E192+E224+E261+E284</f>
        <v>89398199</v>
      </c>
      <c r="F296" s="50"/>
    </row>
    <row r="297" spans="1:6" s="9" customFormat="1" x14ac:dyDescent="0.25">
      <c r="A297" s="24"/>
      <c r="B297" s="32"/>
      <c r="C297" s="26"/>
      <c r="D297" s="27"/>
      <c r="E297" s="62"/>
      <c r="F297" s="27"/>
    </row>
    <row r="298" spans="1:6" s="9" customFormat="1" x14ac:dyDescent="0.25">
      <c r="A298" s="24"/>
      <c r="B298" s="32"/>
      <c r="C298" s="26"/>
      <c r="D298" s="27"/>
      <c r="E298" s="62"/>
      <c r="F298" s="27"/>
    </row>
    <row r="299" spans="1:6" x14ac:dyDescent="0.25">
      <c r="A299" s="33"/>
      <c r="B299" s="34"/>
      <c r="C299" s="35"/>
    </row>
    <row r="300" spans="1:6" x14ac:dyDescent="0.25">
      <c r="A300" s="33"/>
      <c r="B300" s="34"/>
      <c r="C300" s="35"/>
    </row>
    <row r="301" spans="1:6" x14ac:dyDescent="0.25">
      <c r="A301" s="33"/>
      <c r="B301" s="34"/>
      <c r="C301" s="35"/>
    </row>
    <row r="302" spans="1:6" x14ac:dyDescent="0.25">
      <c r="A302" s="33"/>
      <c r="B302" s="34"/>
      <c r="C302" s="35"/>
    </row>
    <row r="303" spans="1:6" x14ac:dyDescent="0.25">
      <c r="A303" s="33"/>
      <c r="B303" s="34"/>
      <c r="C303" s="35"/>
    </row>
    <row r="304" spans="1:6" s="4" customFormat="1" x14ac:dyDescent="0.25">
      <c r="A304" s="33"/>
      <c r="B304" s="34"/>
      <c r="C304" s="35"/>
      <c r="E304" s="51"/>
      <c r="F304" s="42"/>
    </row>
    <row r="305" spans="1:6" s="4" customFormat="1" x14ac:dyDescent="0.25">
      <c r="A305" s="33"/>
      <c r="B305" s="34"/>
      <c r="C305" s="35"/>
      <c r="E305" s="51"/>
      <c r="F305" s="42"/>
    </row>
    <row r="306" spans="1:6" s="4" customFormat="1" x14ac:dyDescent="0.25">
      <c r="A306" s="33"/>
      <c r="B306" s="34"/>
      <c r="C306" s="35"/>
      <c r="E306" s="51"/>
      <c r="F306" s="42"/>
    </row>
    <row r="307" spans="1:6" s="4" customFormat="1" x14ac:dyDescent="0.25">
      <c r="A307" s="33"/>
      <c r="B307" s="34"/>
      <c r="C307" s="35"/>
      <c r="E307" s="51"/>
      <c r="F307" s="42"/>
    </row>
    <row r="308" spans="1:6" s="4" customFormat="1" x14ac:dyDescent="0.25">
      <c r="A308" s="33"/>
      <c r="B308" s="34"/>
      <c r="C308" s="35"/>
      <c r="E308" s="51"/>
      <c r="F308" s="42"/>
    </row>
    <row r="309" spans="1:6" s="4" customFormat="1" x14ac:dyDescent="0.25">
      <c r="A309" s="33"/>
      <c r="B309" s="34"/>
      <c r="C309" s="35"/>
      <c r="E309" s="51"/>
      <c r="F309" s="42"/>
    </row>
    <row r="310" spans="1:6" s="4" customFormat="1" x14ac:dyDescent="0.25">
      <c r="A310" s="33"/>
      <c r="B310" s="34"/>
      <c r="C310" s="35"/>
      <c r="E310" s="51"/>
      <c r="F310" s="42"/>
    </row>
    <row r="311" spans="1:6" s="4" customFormat="1" x14ac:dyDescent="0.25">
      <c r="A311" s="33"/>
      <c r="B311" s="34"/>
      <c r="C311" s="35"/>
      <c r="E311" s="51"/>
      <c r="F311" s="42"/>
    </row>
    <row r="312" spans="1:6" s="4" customFormat="1" x14ac:dyDescent="0.25">
      <c r="A312" s="33"/>
      <c r="B312" s="34"/>
      <c r="C312" s="35"/>
      <c r="E312" s="51"/>
      <c r="F312" s="42"/>
    </row>
    <row r="313" spans="1:6" s="4" customFormat="1" x14ac:dyDescent="0.25">
      <c r="A313" s="33"/>
      <c r="B313" s="34"/>
      <c r="C313" s="35"/>
      <c r="E313" s="51"/>
      <c r="F313" s="42"/>
    </row>
    <row r="314" spans="1:6" s="4" customFormat="1" x14ac:dyDescent="0.25">
      <c r="A314" s="33"/>
      <c r="B314" s="34"/>
      <c r="C314" s="35"/>
      <c r="E314" s="51"/>
      <c r="F314" s="42"/>
    </row>
    <row r="315" spans="1:6" s="4" customFormat="1" x14ac:dyDescent="0.25">
      <c r="A315" s="33"/>
      <c r="B315" s="34"/>
      <c r="C315" s="35"/>
      <c r="E315" s="51"/>
      <c r="F315" s="42"/>
    </row>
    <row r="316" spans="1:6" s="4" customFormat="1" x14ac:dyDescent="0.25">
      <c r="A316" s="33"/>
      <c r="B316" s="34"/>
      <c r="C316" s="35"/>
      <c r="E316" s="51"/>
      <c r="F316" s="42"/>
    </row>
    <row r="317" spans="1:6" s="4" customFormat="1" x14ac:dyDescent="0.25">
      <c r="A317" s="33"/>
      <c r="B317" s="34"/>
      <c r="C317" s="35"/>
      <c r="E317" s="51"/>
      <c r="F317" s="42"/>
    </row>
    <row r="318" spans="1:6" s="4" customFormat="1" x14ac:dyDescent="0.25">
      <c r="A318" s="33"/>
      <c r="B318" s="34"/>
      <c r="C318" s="35"/>
      <c r="E318" s="51"/>
      <c r="F318" s="42"/>
    </row>
    <row r="319" spans="1:6" s="4" customFormat="1" x14ac:dyDescent="0.25">
      <c r="A319" s="33"/>
      <c r="B319" s="34"/>
      <c r="C319" s="35"/>
      <c r="E319" s="51"/>
      <c r="F319" s="42"/>
    </row>
    <row r="320" spans="1:6" s="4" customFormat="1" x14ac:dyDescent="0.25">
      <c r="A320" s="33"/>
      <c r="B320" s="34"/>
      <c r="C320" s="35"/>
      <c r="E320" s="51"/>
      <c r="F320" s="42"/>
    </row>
    <row r="321" spans="1:6" s="4" customFormat="1" x14ac:dyDescent="0.25">
      <c r="A321" s="33"/>
      <c r="B321" s="34"/>
      <c r="C321" s="35"/>
      <c r="E321" s="51"/>
      <c r="F321" s="42"/>
    </row>
    <row r="322" spans="1:6" s="4" customFormat="1" x14ac:dyDescent="0.25">
      <c r="A322" s="33"/>
      <c r="B322" s="34"/>
      <c r="C322" s="35"/>
      <c r="E322" s="51"/>
      <c r="F322" s="42"/>
    </row>
    <row r="323" spans="1:6" s="4" customFormat="1" x14ac:dyDescent="0.25">
      <c r="A323" s="33"/>
      <c r="B323" s="34"/>
      <c r="C323" s="35"/>
      <c r="E323" s="51"/>
      <c r="F323" s="42"/>
    </row>
    <row r="324" spans="1:6" s="4" customFormat="1" x14ac:dyDescent="0.25">
      <c r="A324" s="33"/>
      <c r="B324" s="34"/>
      <c r="C324" s="35"/>
      <c r="E324" s="51"/>
      <c r="F324" s="42"/>
    </row>
    <row r="325" spans="1:6" s="4" customFormat="1" x14ac:dyDescent="0.25">
      <c r="A325" s="33"/>
      <c r="B325" s="34"/>
      <c r="C325" s="35"/>
      <c r="E325" s="51"/>
      <c r="F325" s="42"/>
    </row>
    <row r="326" spans="1:6" s="4" customFormat="1" x14ac:dyDescent="0.25">
      <c r="A326" s="33"/>
      <c r="B326" s="34"/>
      <c r="C326" s="35"/>
      <c r="E326" s="51"/>
      <c r="F326" s="42"/>
    </row>
    <row r="327" spans="1:6" s="4" customFormat="1" x14ac:dyDescent="0.25">
      <c r="A327" s="33"/>
      <c r="B327" s="34"/>
      <c r="C327" s="35"/>
      <c r="E327" s="51"/>
      <c r="F327" s="42"/>
    </row>
    <row r="328" spans="1:6" s="4" customFormat="1" x14ac:dyDescent="0.25">
      <c r="A328" s="33"/>
      <c r="B328" s="34"/>
      <c r="C328" s="35"/>
      <c r="E328" s="51"/>
      <c r="F328" s="42"/>
    </row>
    <row r="329" spans="1:6" s="4" customFormat="1" x14ac:dyDescent="0.25">
      <c r="A329" s="33"/>
      <c r="B329" s="34"/>
      <c r="C329" s="35"/>
      <c r="E329" s="51"/>
      <c r="F329" s="42"/>
    </row>
    <row r="330" spans="1:6" s="4" customFormat="1" x14ac:dyDescent="0.25">
      <c r="A330" s="33"/>
      <c r="B330" s="34"/>
      <c r="C330" s="35"/>
      <c r="E330" s="51"/>
      <c r="F330" s="42"/>
    </row>
    <row r="331" spans="1:6" s="4" customFormat="1" x14ac:dyDescent="0.25">
      <c r="A331" s="33"/>
      <c r="B331" s="34"/>
      <c r="C331" s="35"/>
      <c r="E331" s="51"/>
      <c r="F331" s="42"/>
    </row>
    <row r="332" spans="1:6" s="4" customFormat="1" x14ac:dyDescent="0.25">
      <c r="A332" s="33"/>
      <c r="B332" s="34"/>
      <c r="C332" s="35"/>
      <c r="E332" s="51"/>
      <c r="F332" s="42"/>
    </row>
    <row r="333" spans="1:6" s="4" customFormat="1" x14ac:dyDescent="0.25">
      <c r="A333" s="33"/>
      <c r="B333" s="34"/>
      <c r="C333" s="35"/>
      <c r="E333" s="51"/>
      <c r="F333" s="42"/>
    </row>
    <row r="334" spans="1:6" s="4" customFormat="1" x14ac:dyDescent="0.25">
      <c r="A334" s="33"/>
      <c r="B334" s="34"/>
      <c r="C334" s="35"/>
      <c r="E334" s="51"/>
      <c r="F334" s="42"/>
    </row>
    <row r="335" spans="1:6" s="4" customFormat="1" x14ac:dyDescent="0.25">
      <c r="A335" s="33"/>
      <c r="B335" s="34"/>
      <c r="C335" s="35"/>
      <c r="E335" s="51"/>
      <c r="F335" s="42"/>
    </row>
    <row r="336" spans="1:6" s="4" customFormat="1" x14ac:dyDescent="0.25">
      <c r="A336" s="33"/>
      <c r="B336" s="34"/>
      <c r="C336" s="35"/>
      <c r="E336" s="51"/>
      <c r="F336" s="42"/>
    </row>
    <row r="337" spans="1:6" s="4" customFormat="1" x14ac:dyDescent="0.25">
      <c r="A337" s="33"/>
      <c r="B337" s="34"/>
      <c r="C337" s="35"/>
      <c r="E337" s="51"/>
      <c r="F337" s="42"/>
    </row>
    <row r="338" spans="1:6" s="4" customFormat="1" x14ac:dyDescent="0.25">
      <c r="A338" s="33"/>
      <c r="B338" s="34"/>
      <c r="C338" s="35"/>
      <c r="E338" s="51"/>
      <c r="F338" s="42"/>
    </row>
    <row r="339" spans="1:6" s="4" customFormat="1" x14ac:dyDescent="0.25">
      <c r="A339" s="33"/>
      <c r="B339" s="34"/>
      <c r="C339" s="35"/>
      <c r="E339" s="51"/>
      <c r="F339" s="42"/>
    </row>
    <row r="340" spans="1:6" s="4" customFormat="1" x14ac:dyDescent="0.25">
      <c r="A340" s="33"/>
      <c r="B340" s="34"/>
      <c r="C340" s="35"/>
      <c r="E340" s="51"/>
      <c r="F340" s="42"/>
    </row>
    <row r="341" spans="1:6" s="4" customFormat="1" x14ac:dyDescent="0.25">
      <c r="A341" s="33"/>
      <c r="B341" s="34"/>
      <c r="C341" s="35"/>
      <c r="E341" s="51"/>
      <c r="F341" s="42"/>
    </row>
    <row r="342" spans="1:6" s="4" customFormat="1" x14ac:dyDescent="0.25">
      <c r="A342" s="33"/>
      <c r="B342" s="34"/>
      <c r="C342" s="35"/>
      <c r="E342" s="51"/>
      <c r="F342" s="42"/>
    </row>
    <row r="343" spans="1:6" s="4" customFormat="1" x14ac:dyDescent="0.25">
      <c r="A343" s="33"/>
      <c r="B343" s="34"/>
      <c r="C343" s="35"/>
      <c r="E343" s="51"/>
      <c r="F343" s="42"/>
    </row>
    <row r="344" spans="1:6" s="4" customFormat="1" x14ac:dyDescent="0.25">
      <c r="A344" s="33"/>
      <c r="B344" s="34"/>
      <c r="C344" s="35"/>
      <c r="E344" s="51"/>
      <c r="F344" s="42"/>
    </row>
    <row r="345" spans="1:6" s="4" customFormat="1" x14ac:dyDescent="0.25">
      <c r="A345" s="33"/>
      <c r="B345" s="34"/>
      <c r="C345" s="35"/>
      <c r="E345" s="51"/>
      <c r="F345" s="42"/>
    </row>
    <row r="346" spans="1:6" s="4" customFormat="1" x14ac:dyDescent="0.25">
      <c r="A346" s="33"/>
      <c r="B346" s="34"/>
      <c r="C346" s="35"/>
      <c r="E346" s="51"/>
      <c r="F346" s="42"/>
    </row>
    <row r="347" spans="1:6" s="4" customFormat="1" x14ac:dyDescent="0.25">
      <c r="A347" s="33"/>
      <c r="B347" s="34"/>
      <c r="C347" s="35"/>
      <c r="E347" s="51"/>
      <c r="F347" s="42"/>
    </row>
    <row r="348" spans="1:6" s="4" customFormat="1" x14ac:dyDescent="0.25">
      <c r="A348" s="33"/>
      <c r="B348" s="34"/>
      <c r="C348" s="35"/>
      <c r="E348" s="51"/>
      <c r="F348" s="42"/>
    </row>
    <row r="349" spans="1:6" s="4" customFormat="1" x14ac:dyDescent="0.25">
      <c r="A349" s="33"/>
      <c r="B349" s="34"/>
      <c r="C349" s="35"/>
      <c r="E349" s="51"/>
      <c r="F349" s="42"/>
    </row>
    <row r="350" spans="1:6" s="4" customFormat="1" x14ac:dyDescent="0.25">
      <c r="A350" s="33"/>
      <c r="B350" s="34"/>
      <c r="C350" s="35"/>
      <c r="E350" s="51"/>
      <c r="F350" s="42"/>
    </row>
    <row r="351" spans="1:6" s="4" customFormat="1" x14ac:dyDescent="0.25">
      <c r="A351" s="33"/>
      <c r="B351" s="34"/>
      <c r="C351" s="35"/>
      <c r="E351" s="51"/>
      <c r="F351" s="42"/>
    </row>
    <row r="352" spans="1:6" s="4" customFormat="1" x14ac:dyDescent="0.25">
      <c r="A352" s="33"/>
      <c r="B352" s="34"/>
      <c r="C352" s="35"/>
      <c r="E352" s="51"/>
      <c r="F352" s="42"/>
    </row>
    <row r="353" spans="1:6" s="4" customFormat="1" x14ac:dyDescent="0.25">
      <c r="A353" s="33"/>
      <c r="B353" s="34"/>
      <c r="C353" s="35"/>
      <c r="E353" s="51"/>
      <c r="F353" s="42"/>
    </row>
    <row r="354" spans="1:6" s="4" customFormat="1" x14ac:dyDescent="0.25">
      <c r="A354" s="33"/>
      <c r="B354" s="34"/>
      <c r="C354" s="35"/>
      <c r="E354" s="51"/>
      <c r="F354" s="42"/>
    </row>
    <row r="355" spans="1:6" s="4" customFormat="1" x14ac:dyDescent="0.25">
      <c r="A355" s="33"/>
      <c r="B355" s="34"/>
      <c r="C355" s="35"/>
      <c r="E355" s="51"/>
      <c r="F355" s="42"/>
    </row>
    <row r="356" spans="1:6" s="4" customFormat="1" x14ac:dyDescent="0.25">
      <c r="A356" s="33"/>
      <c r="B356" s="34"/>
      <c r="C356" s="35"/>
      <c r="E356" s="51"/>
      <c r="F356" s="42"/>
    </row>
    <row r="357" spans="1:6" s="4" customFormat="1" x14ac:dyDescent="0.25">
      <c r="A357" s="33"/>
      <c r="B357" s="34"/>
      <c r="C357" s="35"/>
      <c r="E357" s="51"/>
      <c r="F357" s="42"/>
    </row>
    <row r="358" spans="1:6" s="4" customFormat="1" x14ac:dyDescent="0.25">
      <c r="A358" s="33"/>
      <c r="B358" s="34"/>
      <c r="C358" s="35"/>
      <c r="E358" s="51"/>
      <c r="F358" s="42"/>
    </row>
    <row r="359" spans="1:6" s="4" customFormat="1" x14ac:dyDescent="0.25">
      <c r="A359" s="33"/>
      <c r="B359" s="34"/>
      <c r="C359" s="35"/>
      <c r="E359" s="51"/>
      <c r="F359" s="42"/>
    </row>
    <row r="360" spans="1:6" s="4" customFormat="1" x14ac:dyDescent="0.25">
      <c r="A360" s="33"/>
      <c r="B360" s="34"/>
      <c r="C360" s="35"/>
      <c r="E360" s="51"/>
      <c r="F360" s="42"/>
    </row>
    <row r="361" spans="1:6" s="4" customFormat="1" x14ac:dyDescent="0.25">
      <c r="A361" s="33"/>
      <c r="B361" s="34"/>
      <c r="C361" s="35"/>
      <c r="E361" s="51"/>
      <c r="F361" s="42"/>
    </row>
    <row r="362" spans="1:6" s="4" customFormat="1" x14ac:dyDescent="0.25">
      <c r="A362" s="33"/>
      <c r="B362" s="34"/>
      <c r="C362" s="35"/>
      <c r="E362" s="51"/>
      <c r="F362" s="42"/>
    </row>
    <row r="363" spans="1:6" s="4" customFormat="1" x14ac:dyDescent="0.25">
      <c r="A363" s="33"/>
      <c r="B363" s="34"/>
      <c r="C363" s="35"/>
      <c r="E363" s="51"/>
      <c r="F363" s="42"/>
    </row>
    <row r="364" spans="1:6" s="4" customFormat="1" x14ac:dyDescent="0.25">
      <c r="A364" s="33"/>
      <c r="B364" s="34"/>
      <c r="C364" s="35"/>
      <c r="E364" s="51"/>
      <c r="F364" s="42"/>
    </row>
    <row r="365" spans="1:6" s="4" customFormat="1" x14ac:dyDescent="0.25">
      <c r="A365" s="33"/>
      <c r="B365" s="34"/>
      <c r="C365" s="35"/>
      <c r="E365" s="51"/>
      <c r="F365" s="42"/>
    </row>
    <row r="366" spans="1:6" s="4" customFormat="1" x14ac:dyDescent="0.25">
      <c r="A366" s="33"/>
      <c r="B366" s="34"/>
      <c r="C366" s="35"/>
      <c r="E366" s="51"/>
      <c r="F366" s="42"/>
    </row>
    <row r="367" spans="1:6" s="4" customFormat="1" x14ac:dyDescent="0.25">
      <c r="A367" s="33"/>
      <c r="B367" s="34"/>
      <c r="C367" s="35"/>
      <c r="E367" s="51"/>
      <c r="F367" s="42"/>
    </row>
    <row r="368" spans="1:6" s="4" customFormat="1" x14ac:dyDescent="0.25">
      <c r="A368" s="33"/>
      <c r="B368" s="34"/>
      <c r="C368" s="35"/>
      <c r="E368" s="51"/>
      <c r="F368" s="42"/>
    </row>
    <row r="369" spans="1:6" s="4" customFormat="1" x14ac:dyDescent="0.25">
      <c r="A369" s="33"/>
      <c r="B369" s="34"/>
      <c r="C369" s="35"/>
      <c r="E369" s="51"/>
      <c r="F369" s="42"/>
    </row>
    <row r="370" spans="1:6" s="4" customFormat="1" x14ac:dyDescent="0.25">
      <c r="A370" s="33"/>
      <c r="B370" s="34"/>
      <c r="C370" s="35"/>
      <c r="E370" s="51"/>
      <c r="F370" s="42"/>
    </row>
    <row r="371" spans="1:6" s="4" customFormat="1" x14ac:dyDescent="0.25">
      <c r="A371" s="33"/>
      <c r="B371" s="34"/>
      <c r="C371" s="35"/>
      <c r="E371" s="51"/>
      <c r="F371" s="42"/>
    </row>
    <row r="372" spans="1:6" s="4" customFormat="1" x14ac:dyDescent="0.25">
      <c r="A372" s="33"/>
      <c r="B372" s="34"/>
      <c r="C372" s="35"/>
      <c r="E372" s="51"/>
      <c r="F372" s="42"/>
    </row>
    <row r="373" spans="1:6" s="4" customFormat="1" x14ac:dyDescent="0.25">
      <c r="A373" s="33"/>
      <c r="B373" s="34"/>
      <c r="C373" s="35"/>
      <c r="E373" s="51"/>
      <c r="F373" s="42"/>
    </row>
    <row r="374" spans="1:6" s="4" customFormat="1" x14ac:dyDescent="0.25">
      <c r="A374" s="33"/>
      <c r="B374" s="34"/>
      <c r="C374" s="35"/>
      <c r="E374" s="51"/>
      <c r="F374" s="42"/>
    </row>
    <row r="375" spans="1:6" s="4" customFormat="1" x14ac:dyDescent="0.25">
      <c r="A375" s="33"/>
      <c r="B375" s="34"/>
      <c r="C375" s="35"/>
      <c r="E375" s="51"/>
      <c r="F375" s="42"/>
    </row>
    <row r="376" spans="1:6" s="4" customFormat="1" x14ac:dyDescent="0.25">
      <c r="A376" s="33"/>
      <c r="B376" s="34"/>
      <c r="C376" s="35"/>
      <c r="E376" s="51"/>
      <c r="F376" s="42"/>
    </row>
    <row r="377" spans="1:6" s="4" customFormat="1" x14ac:dyDescent="0.25">
      <c r="A377" s="33"/>
      <c r="B377" s="34"/>
      <c r="C377" s="35"/>
      <c r="E377" s="51"/>
      <c r="F377" s="42"/>
    </row>
    <row r="378" spans="1:6" s="4" customFormat="1" x14ac:dyDescent="0.25">
      <c r="A378" s="33"/>
      <c r="B378" s="34"/>
      <c r="C378" s="35"/>
      <c r="E378" s="51"/>
      <c r="F378" s="42"/>
    </row>
    <row r="379" spans="1:6" s="4" customFormat="1" x14ac:dyDescent="0.25">
      <c r="A379" s="33"/>
      <c r="B379" s="34"/>
      <c r="C379" s="35"/>
      <c r="E379" s="51"/>
      <c r="F379" s="42"/>
    </row>
    <row r="380" spans="1:6" s="4" customFormat="1" x14ac:dyDescent="0.25">
      <c r="A380" s="33"/>
      <c r="B380" s="34"/>
      <c r="C380" s="35"/>
      <c r="E380" s="51"/>
      <c r="F380" s="42"/>
    </row>
    <row r="381" spans="1:6" s="4" customFormat="1" x14ac:dyDescent="0.25">
      <c r="A381" s="33"/>
      <c r="B381" s="34"/>
      <c r="C381" s="35"/>
      <c r="E381" s="51"/>
      <c r="F381" s="42"/>
    </row>
    <row r="382" spans="1:6" s="4" customFormat="1" x14ac:dyDescent="0.25">
      <c r="A382" s="33"/>
      <c r="B382" s="34"/>
      <c r="C382" s="35"/>
      <c r="E382" s="51"/>
      <c r="F382" s="42"/>
    </row>
    <row r="383" spans="1:6" s="4" customFormat="1" x14ac:dyDescent="0.25">
      <c r="A383" s="33"/>
      <c r="B383" s="34"/>
      <c r="C383" s="35"/>
      <c r="E383" s="51"/>
      <c r="F383" s="42"/>
    </row>
    <row r="384" spans="1:6" s="4" customFormat="1" x14ac:dyDescent="0.25">
      <c r="A384" s="33"/>
      <c r="B384" s="34"/>
      <c r="C384" s="35"/>
      <c r="E384" s="51"/>
      <c r="F384" s="42"/>
    </row>
    <row r="385" spans="1:6" s="4" customFormat="1" x14ac:dyDescent="0.25">
      <c r="A385" s="33"/>
      <c r="B385" s="34"/>
      <c r="C385" s="35"/>
      <c r="E385" s="51"/>
      <c r="F385" s="42"/>
    </row>
    <row r="386" spans="1:6" s="4" customFormat="1" x14ac:dyDescent="0.25">
      <c r="A386" s="33"/>
      <c r="B386" s="34"/>
      <c r="C386" s="35"/>
      <c r="E386" s="51"/>
      <c r="F386" s="42"/>
    </row>
    <row r="387" spans="1:6" s="4" customFormat="1" x14ac:dyDescent="0.25">
      <c r="A387" s="33"/>
      <c r="B387" s="34"/>
      <c r="C387" s="35"/>
      <c r="E387" s="51"/>
      <c r="F387" s="42"/>
    </row>
    <row r="388" spans="1:6" s="4" customFormat="1" x14ac:dyDescent="0.25">
      <c r="A388" s="33"/>
      <c r="B388" s="34"/>
      <c r="C388" s="35"/>
      <c r="E388" s="51"/>
      <c r="F388" s="42"/>
    </row>
    <row r="389" spans="1:6" s="4" customFormat="1" x14ac:dyDescent="0.25">
      <c r="A389" s="33"/>
      <c r="B389" s="34"/>
      <c r="C389" s="35"/>
      <c r="E389" s="51"/>
      <c r="F389" s="42"/>
    </row>
    <row r="390" spans="1:6" s="4" customFormat="1" x14ac:dyDescent="0.25">
      <c r="A390" s="33"/>
      <c r="B390" s="34"/>
      <c r="C390" s="35"/>
      <c r="E390" s="51"/>
      <c r="F390" s="42"/>
    </row>
    <row r="391" spans="1:6" s="4" customFormat="1" x14ac:dyDescent="0.25">
      <c r="A391" s="33"/>
      <c r="B391" s="34"/>
      <c r="C391" s="35"/>
      <c r="E391" s="51"/>
      <c r="F391" s="42"/>
    </row>
    <row r="392" spans="1:6" s="4" customFormat="1" x14ac:dyDescent="0.25">
      <c r="A392" s="33"/>
      <c r="B392" s="34"/>
      <c r="C392" s="35"/>
      <c r="E392" s="51"/>
      <c r="F392" s="42"/>
    </row>
    <row r="393" spans="1:6" s="4" customFormat="1" x14ac:dyDescent="0.25">
      <c r="A393" s="33"/>
      <c r="B393" s="34"/>
      <c r="C393" s="35"/>
      <c r="E393" s="51"/>
      <c r="F393" s="42"/>
    </row>
    <row r="394" spans="1:6" s="4" customFormat="1" x14ac:dyDescent="0.25">
      <c r="A394" s="33"/>
      <c r="B394" s="34"/>
      <c r="C394" s="35"/>
      <c r="E394" s="51"/>
      <c r="F394" s="42"/>
    </row>
    <row r="395" spans="1:6" s="4" customFormat="1" x14ac:dyDescent="0.25">
      <c r="A395" s="33"/>
      <c r="B395" s="34"/>
      <c r="C395" s="35"/>
      <c r="E395" s="51"/>
      <c r="F395" s="42"/>
    </row>
    <row r="396" spans="1:6" s="4" customFormat="1" x14ac:dyDescent="0.25">
      <c r="A396" s="33"/>
      <c r="B396" s="34"/>
      <c r="C396" s="35"/>
      <c r="E396" s="51"/>
      <c r="F396" s="42"/>
    </row>
    <row r="397" spans="1:6" s="4" customFormat="1" x14ac:dyDescent="0.25">
      <c r="A397" s="33"/>
      <c r="B397" s="34"/>
      <c r="C397" s="35"/>
      <c r="E397" s="51"/>
      <c r="F397" s="42"/>
    </row>
    <row r="398" spans="1:6" s="4" customFormat="1" x14ac:dyDescent="0.25">
      <c r="A398" s="33"/>
      <c r="B398" s="34"/>
      <c r="C398" s="35"/>
      <c r="E398" s="51"/>
      <c r="F398" s="42"/>
    </row>
    <row r="399" spans="1:6" s="4" customFormat="1" x14ac:dyDescent="0.25">
      <c r="A399" s="33"/>
      <c r="B399" s="34"/>
      <c r="C399" s="35"/>
      <c r="E399" s="51"/>
      <c r="F399" s="42"/>
    </row>
    <row r="400" spans="1:6" s="4" customFormat="1" x14ac:dyDescent="0.25">
      <c r="A400" s="33"/>
      <c r="B400" s="34"/>
      <c r="C400" s="35"/>
      <c r="E400" s="51"/>
      <c r="F400" s="42"/>
    </row>
    <row r="401" spans="1:6" s="4" customFormat="1" x14ac:dyDescent="0.25">
      <c r="A401" s="33"/>
      <c r="B401" s="34"/>
      <c r="C401" s="35"/>
      <c r="E401" s="51"/>
      <c r="F401" s="42"/>
    </row>
    <row r="402" spans="1:6" s="4" customFormat="1" x14ac:dyDescent="0.25">
      <c r="A402" s="33"/>
      <c r="B402" s="34"/>
      <c r="C402" s="35"/>
      <c r="E402" s="51"/>
      <c r="F402" s="42"/>
    </row>
    <row r="403" spans="1:6" s="4" customFormat="1" x14ac:dyDescent="0.25">
      <c r="A403" s="33"/>
      <c r="B403" s="34"/>
      <c r="C403" s="35"/>
      <c r="E403" s="51"/>
      <c r="F403" s="42"/>
    </row>
    <row r="404" spans="1:6" s="4" customFormat="1" x14ac:dyDescent="0.25">
      <c r="A404" s="33"/>
      <c r="B404" s="34"/>
      <c r="C404" s="35"/>
      <c r="E404" s="51"/>
      <c r="F404" s="42"/>
    </row>
    <row r="405" spans="1:6" s="4" customFormat="1" x14ac:dyDescent="0.25">
      <c r="A405" s="33"/>
      <c r="B405" s="34"/>
      <c r="C405" s="35"/>
      <c r="E405" s="51"/>
      <c r="F405" s="42"/>
    </row>
    <row r="406" spans="1:6" s="4" customFormat="1" x14ac:dyDescent="0.25">
      <c r="A406" s="33"/>
      <c r="B406" s="34"/>
      <c r="C406" s="35"/>
      <c r="E406" s="51"/>
      <c r="F406" s="42"/>
    </row>
    <row r="407" spans="1:6" s="4" customFormat="1" x14ac:dyDescent="0.25">
      <c r="A407" s="33"/>
      <c r="B407" s="34"/>
      <c r="C407" s="35"/>
      <c r="E407" s="51"/>
      <c r="F407" s="42"/>
    </row>
    <row r="408" spans="1:6" s="4" customFormat="1" x14ac:dyDescent="0.25">
      <c r="A408" s="33"/>
      <c r="B408" s="34"/>
      <c r="C408" s="35"/>
      <c r="E408" s="51"/>
      <c r="F408" s="42"/>
    </row>
    <row r="409" spans="1:6" s="4" customFormat="1" x14ac:dyDescent="0.25">
      <c r="A409" s="33"/>
      <c r="B409" s="34"/>
      <c r="C409" s="35"/>
      <c r="E409" s="51"/>
      <c r="F409" s="42"/>
    </row>
    <row r="410" spans="1:6" s="4" customFormat="1" x14ac:dyDescent="0.25">
      <c r="A410" s="33"/>
      <c r="B410" s="34"/>
      <c r="C410" s="35"/>
      <c r="E410" s="51"/>
      <c r="F410" s="42"/>
    </row>
    <row r="411" spans="1:6" s="4" customFormat="1" x14ac:dyDescent="0.25">
      <c r="A411" s="33"/>
      <c r="B411" s="34"/>
      <c r="C411" s="35"/>
      <c r="E411" s="51"/>
      <c r="F411" s="42"/>
    </row>
    <row r="412" spans="1:6" s="4" customFormat="1" x14ac:dyDescent="0.25">
      <c r="A412" s="33"/>
      <c r="B412" s="34"/>
      <c r="C412" s="35"/>
      <c r="E412" s="51"/>
      <c r="F412" s="42"/>
    </row>
    <row r="413" spans="1:6" s="4" customFormat="1" x14ac:dyDescent="0.25">
      <c r="A413" s="33"/>
      <c r="B413" s="34"/>
      <c r="C413" s="35"/>
      <c r="E413" s="51"/>
      <c r="F413" s="42"/>
    </row>
    <row r="414" spans="1:6" s="4" customFormat="1" x14ac:dyDescent="0.25">
      <c r="A414" s="33"/>
      <c r="B414" s="34"/>
      <c r="C414" s="35"/>
      <c r="E414" s="51"/>
      <c r="F414" s="42"/>
    </row>
    <row r="415" spans="1:6" s="4" customFormat="1" x14ac:dyDescent="0.25">
      <c r="A415" s="33"/>
      <c r="B415" s="34"/>
      <c r="C415" s="35"/>
      <c r="E415" s="51"/>
      <c r="F415" s="42"/>
    </row>
    <row r="416" spans="1:6" s="4" customFormat="1" x14ac:dyDescent="0.25">
      <c r="A416" s="33"/>
      <c r="B416" s="34"/>
      <c r="C416" s="35"/>
      <c r="E416" s="51"/>
      <c r="F416" s="42"/>
    </row>
    <row r="417" spans="1:6" s="4" customFormat="1" x14ac:dyDescent="0.25">
      <c r="A417" s="33"/>
      <c r="B417" s="34"/>
      <c r="C417" s="35"/>
      <c r="E417" s="51"/>
      <c r="F417" s="42"/>
    </row>
    <row r="418" spans="1:6" s="4" customFormat="1" x14ac:dyDescent="0.25">
      <c r="A418" s="33"/>
      <c r="B418" s="34"/>
      <c r="C418" s="35"/>
      <c r="E418" s="51"/>
      <c r="F418" s="42"/>
    </row>
    <row r="419" spans="1:6" s="4" customFormat="1" x14ac:dyDescent="0.25">
      <c r="A419" s="33"/>
      <c r="B419" s="34"/>
      <c r="C419" s="35"/>
      <c r="E419" s="51"/>
      <c r="F419" s="42"/>
    </row>
    <row r="420" spans="1:6" s="4" customFormat="1" x14ac:dyDescent="0.25">
      <c r="A420" s="33"/>
      <c r="B420" s="34"/>
      <c r="C420" s="35"/>
      <c r="E420" s="51"/>
      <c r="F420" s="42"/>
    </row>
    <row r="421" spans="1:6" s="4" customFormat="1" x14ac:dyDescent="0.25">
      <c r="A421" s="33"/>
      <c r="B421" s="34"/>
      <c r="C421" s="35"/>
      <c r="E421" s="51"/>
      <c r="F421" s="42"/>
    </row>
    <row r="422" spans="1:6" s="4" customFormat="1" x14ac:dyDescent="0.25">
      <c r="A422" s="33"/>
      <c r="B422" s="34"/>
      <c r="C422" s="35"/>
      <c r="E422" s="51"/>
      <c r="F422" s="42"/>
    </row>
    <row r="423" spans="1:6" s="4" customFormat="1" x14ac:dyDescent="0.25">
      <c r="A423" s="33"/>
      <c r="B423" s="34"/>
      <c r="C423" s="35"/>
      <c r="E423" s="51"/>
      <c r="F423" s="42"/>
    </row>
    <row r="424" spans="1:6" s="4" customFormat="1" x14ac:dyDescent="0.25">
      <c r="A424" s="33"/>
      <c r="B424" s="34"/>
      <c r="C424" s="35"/>
      <c r="E424" s="51"/>
      <c r="F424" s="42"/>
    </row>
    <row r="425" spans="1:6" s="4" customFormat="1" x14ac:dyDescent="0.25">
      <c r="A425" s="33"/>
      <c r="B425" s="34"/>
      <c r="C425" s="35"/>
      <c r="E425" s="51"/>
      <c r="F425" s="42"/>
    </row>
    <row r="426" spans="1:6" s="4" customFormat="1" x14ac:dyDescent="0.25">
      <c r="A426" s="33"/>
      <c r="B426" s="34"/>
      <c r="C426" s="35"/>
      <c r="E426" s="51"/>
      <c r="F426" s="42"/>
    </row>
    <row r="427" spans="1:6" s="4" customFormat="1" x14ac:dyDescent="0.25">
      <c r="A427" s="33"/>
      <c r="B427" s="34"/>
      <c r="C427" s="35"/>
      <c r="E427" s="51"/>
      <c r="F427" s="42"/>
    </row>
    <row r="428" spans="1:6" s="4" customFormat="1" x14ac:dyDescent="0.25">
      <c r="A428" s="33"/>
      <c r="B428" s="34"/>
      <c r="C428" s="35"/>
      <c r="E428" s="51"/>
      <c r="F428" s="42"/>
    </row>
    <row r="429" spans="1:6" s="4" customFormat="1" x14ac:dyDescent="0.25">
      <c r="A429" s="33"/>
      <c r="B429" s="34"/>
      <c r="C429" s="35"/>
      <c r="E429" s="51"/>
      <c r="F429" s="42"/>
    </row>
    <row r="430" spans="1:6" s="4" customFormat="1" x14ac:dyDescent="0.25">
      <c r="A430" s="33"/>
      <c r="B430" s="34"/>
      <c r="C430" s="35"/>
      <c r="E430" s="51"/>
      <c r="F430" s="42"/>
    </row>
    <row r="431" spans="1:6" s="4" customFormat="1" x14ac:dyDescent="0.25">
      <c r="A431" s="33"/>
      <c r="B431" s="34"/>
      <c r="C431" s="35"/>
      <c r="E431" s="51"/>
      <c r="F431" s="42"/>
    </row>
    <row r="432" spans="1:6" s="4" customFormat="1" x14ac:dyDescent="0.25">
      <c r="A432" s="33"/>
      <c r="B432" s="34"/>
      <c r="C432" s="35"/>
      <c r="E432" s="51"/>
      <c r="F432" s="42"/>
    </row>
    <row r="433" spans="1:6" s="4" customFormat="1" x14ac:dyDescent="0.25">
      <c r="A433" s="33"/>
      <c r="B433" s="34"/>
      <c r="C433" s="35"/>
      <c r="E433" s="51"/>
      <c r="F433" s="42"/>
    </row>
    <row r="434" spans="1:6" s="4" customFormat="1" x14ac:dyDescent="0.25">
      <c r="A434" s="33"/>
      <c r="B434" s="34"/>
      <c r="C434" s="35"/>
      <c r="E434" s="51"/>
      <c r="F434" s="42"/>
    </row>
    <row r="435" spans="1:6" s="4" customFormat="1" x14ac:dyDescent="0.25">
      <c r="A435" s="33"/>
      <c r="B435" s="34"/>
      <c r="C435" s="35"/>
      <c r="E435" s="51"/>
      <c r="F435" s="42"/>
    </row>
    <row r="436" spans="1:6" s="4" customFormat="1" x14ac:dyDescent="0.25">
      <c r="A436" s="33"/>
      <c r="B436" s="34"/>
      <c r="C436" s="35"/>
      <c r="E436" s="51"/>
      <c r="F436" s="42"/>
    </row>
    <row r="437" spans="1:6" s="4" customFormat="1" x14ac:dyDescent="0.25">
      <c r="A437" s="33"/>
      <c r="B437" s="34"/>
      <c r="C437" s="35"/>
      <c r="E437" s="51"/>
      <c r="F437" s="42"/>
    </row>
    <row r="438" spans="1:6" s="4" customFormat="1" x14ac:dyDescent="0.25">
      <c r="A438" s="33"/>
      <c r="B438" s="34"/>
      <c r="C438" s="35"/>
      <c r="E438" s="51"/>
      <c r="F438" s="42"/>
    </row>
    <row r="439" spans="1:6" s="4" customFormat="1" x14ac:dyDescent="0.25">
      <c r="A439" s="33"/>
      <c r="B439" s="34"/>
      <c r="C439" s="35"/>
      <c r="E439" s="51"/>
      <c r="F439" s="42"/>
    </row>
    <row r="440" spans="1:6" s="4" customFormat="1" x14ac:dyDescent="0.25">
      <c r="A440" s="33"/>
      <c r="B440" s="34"/>
      <c r="C440" s="35"/>
      <c r="E440" s="51"/>
      <c r="F440" s="42"/>
    </row>
    <row r="441" spans="1:6" s="4" customFormat="1" x14ac:dyDescent="0.25">
      <c r="A441" s="33"/>
      <c r="B441" s="34"/>
      <c r="C441" s="35"/>
      <c r="E441" s="51"/>
      <c r="F441" s="42"/>
    </row>
    <row r="442" spans="1:6" s="4" customFormat="1" x14ac:dyDescent="0.25">
      <c r="A442" s="33"/>
      <c r="B442" s="34"/>
      <c r="C442" s="35"/>
      <c r="E442" s="51"/>
      <c r="F442" s="42"/>
    </row>
    <row r="443" spans="1:6" s="4" customFormat="1" x14ac:dyDescent="0.25">
      <c r="A443" s="33"/>
      <c r="B443" s="34"/>
      <c r="C443" s="35"/>
      <c r="E443" s="51"/>
      <c r="F443" s="42"/>
    </row>
    <row r="444" spans="1:6" s="4" customFormat="1" x14ac:dyDescent="0.25">
      <c r="A444" s="33"/>
      <c r="B444" s="34"/>
      <c r="C444" s="35"/>
      <c r="E444" s="51"/>
      <c r="F444" s="42"/>
    </row>
    <row r="445" spans="1:6" s="4" customFormat="1" x14ac:dyDescent="0.25">
      <c r="A445" s="33"/>
      <c r="B445" s="34"/>
      <c r="C445" s="35"/>
      <c r="E445" s="51"/>
      <c r="F445" s="42"/>
    </row>
    <row r="446" spans="1:6" s="4" customFormat="1" x14ac:dyDescent="0.25">
      <c r="A446" s="33"/>
      <c r="B446" s="34"/>
      <c r="C446" s="35"/>
      <c r="E446" s="51"/>
      <c r="F446" s="42"/>
    </row>
    <row r="447" spans="1:6" s="4" customFormat="1" x14ac:dyDescent="0.25">
      <c r="A447" s="33"/>
      <c r="B447" s="34"/>
      <c r="C447" s="35"/>
      <c r="E447" s="51"/>
      <c r="F447" s="42"/>
    </row>
    <row r="448" spans="1:6" s="4" customFormat="1" x14ac:dyDescent="0.25">
      <c r="A448" s="33"/>
      <c r="B448" s="34"/>
      <c r="C448" s="35"/>
      <c r="E448" s="51"/>
      <c r="F448" s="42"/>
    </row>
    <row r="449" spans="1:6" s="4" customFormat="1" x14ac:dyDescent="0.25">
      <c r="A449" s="33"/>
      <c r="B449" s="34"/>
      <c r="C449" s="35"/>
      <c r="E449" s="51"/>
      <c r="F449" s="42"/>
    </row>
    <row r="450" spans="1:6" s="4" customFormat="1" x14ac:dyDescent="0.25">
      <c r="A450" s="33"/>
      <c r="B450" s="34"/>
      <c r="C450" s="35"/>
      <c r="E450" s="51"/>
      <c r="F450" s="42"/>
    </row>
    <row r="451" spans="1:6" s="4" customFormat="1" x14ac:dyDescent="0.25">
      <c r="A451" s="33"/>
      <c r="B451" s="34"/>
      <c r="C451" s="35"/>
      <c r="E451" s="51"/>
      <c r="F451" s="42"/>
    </row>
    <row r="452" spans="1:6" s="4" customFormat="1" x14ac:dyDescent="0.25">
      <c r="A452" s="33"/>
      <c r="B452" s="34"/>
      <c r="C452" s="35"/>
      <c r="E452" s="51"/>
      <c r="F452" s="42"/>
    </row>
    <row r="453" spans="1:6" s="4" customFormat="1" x14ac:dyDescent="0.25">
      <c r="A453" s="33"/>
      <c r="B453" s="34"/>
      <c r="C453" s="35"/>
      <c r="E453" s="51"/>
      <c r="F453" s="42"/>
    </row>
    <row r="454" spans="1:6" s="4" customFormat="1" x14ac:dyDescent="0.25">
      <c r="A454" s="33"/>
      <c r="B454" s="34"/>
      <c r="C454" s="35"/>
      <c r="E454" s="51"/>
      <c r="F454" s="42"/>
    </row>
    <row r="455" spans="1:6" s="4" customFormat="1" x14ac:dyDescent="0.25">
      <c r="A455" s="33"/>
      <c r="B455" s="34"/>
      <c r="C455" s="35"/>
      <c r="E455" s="51"/>
      <c r="F455" s="42"/>
    </row>
    <row r="456" spans="1:6" s="4" customFormat="1" x14ac:dyDescent="0.25">
      <c r="A456" s="33"/>
      <c r="B456" s="34"/>
      <c r="C456" s="35"/>
      <c r="E456" s="51"/>
      <c r="F456" s="42"/>
    </row>
    <row r="457" spans="1:6" s="4" customFormat="1" x14ac:dyDescent="0.25">
      <c r="A457" s="33"/>
      <c r="B457" s="34"/>
      <c r="C457" s="35"/>
      <c r="E457" s="51"/>
      <c r="F457" s="42"/>
    </row>
    <row r="458" spans="1:6" s="4" customFormat="1" x14ac:dyDescent="0.25">
      <c r="A458" s="33"/>
      <c r="B458" s="34"/>
      <c r="C458" s="35"/>
      <c r="E458" s="51"/>
      <c r="F458" s="42"/>
    </row>
    <row r="459" spans="1:6" s="4" customFormat="1" x14ac:dyDescent="0.25">
      <c r="A459" s="33"/>
      <c r="B459" s="34"/>
      <c r="C459" s="35"/>
      <c r="E459" s="51"/>
      <c r="F459" s="42"/>
    </row>
    <row r="460" spans="1:6" s="4" customFormat="1" x14ac:dyDescent="0.25">
      <c r="A460" s="33"/>
      <c r="B460" s="34"/>
      <c r="C460" s="35"/>
      <c r="E460" s="51"/>
      <c r="F460" s="42"/>
    </row>
    <row r="461" spans="1:6" s="4" customFormat="1" x14ac:dyDescent="0.25">
      <c r="A461" s="33"/>
      <c r="B461" s="34"/>
      <c r="C461" s="35"/>
      <c r="E461" s="51"/>
      <c r="F461" s="42"/>
    </row>
    <row r="462" spans="1:6" s="4" customFormat="1" x14ac:dyDescent="0.25">
      <c r="A462" s="33"/>
      <c r="B462" s="34"/>
      <c r="C462" s="35"/>
      <c r="E462" s="51"/>
      <c r="F462" s="42"/>
    </row>
    <row r="463" spans="1:6" s="4" customFormat="1" x14ac:dyDescent="0.25">
      <c r="A463" s="33"/>
      <c r="B463" s="34"/>
      <c r="C463" s="35"/>
      <c r="E463" s="51"/>
      <c r="F463" s="42"/>
    </row>
    <row r="464" spans="1:6" s="4" customFormat="1" x14ac:dyDescent="0.25">
      <c r="A464" s="33"/>
      <c r="B464" s="34"/>
      <c r="C464" s="35"/>
      <c r="E464" s="51"/>
      <c r="F464" s="42"/>
    </row>
    <row r="465" spans="1:6" s="4" customFormat="1" x14ac:dyDescent="0.25">
      <c r="A465" s="33"/>
      <c r="B465" s="34"/>
      <c r="C465" s="35"/>
      <c r="E465" s="51"/>
      <c r="F465" s="42"/>
    </row>
    <row r="466" spans="1:6" s="4" customFormat="1" x14ac:dyDescent="0.25">
      <c r="A466" s="33"/>
      <c r="B466" s="34"/>
      <c r="C466" s="35"/>
      <c r="E466" s="51"/>
      <c r="F466" s="42"/>
    </row>
    <row r="467" spans="1:6" s="4" customFormat="1" x14ac:dyDescent="0.25">
      <c r="A467" s="33"/>
      <c r="B467" s="34"/>
      <c r="C467" s="35"/>
      <c r="E467" s="51"/>
      <c r="F467" s="42"/>
    </row>
    <row r="468" spans="1:6" s="4" customFormat="1" x14ac:dyDescent="0.25">
      <c r="A468" s="33"/>
      <c r="B468" s="34"/>
      <c r="C468" s="35"/>
      <c r="E468" s="51"/>
      <c r="F468" s="42"/>
    </row>
    <row r="469" spans="1:6" s="4" customFormat="1" x14ac:dyDescent="0.25">
      <c r="A469" s="33"/>
      <c r="B469" s="34"/>
      <c r="C469" s="35"/>
      <c r="E469" s="51"/>
      <c r="F469" s="42"/>
    </row>
    <row r="470" spans="1:6" s="4" customFormat="1" x14ac:dyDescent="0.25">
      <c r="A470" s="33"/>
      <c r="B470" s="34"/>
      <c r="C470" s="35"/>
      <c r="E470" s="51"/>
      <c r="F470" s="42"/>
    </row>
    <row r="471" spans="1:6" s="4" customFormat="1" x14ac:dyDescent="0.25">
      <c r="A471" s="33"/>
      <c r="B471" s="34"/>
      <c r="C471" s="35"/>
      <c r="E471" s="51"/>
      <c r="F471" s="42"/>
    </row>
    <row r="472" spans="1:6" s="4" customFormat="1" x14ac:dyDescent="0.25">
      <c r="A472" s="33"/>
      <c r="B472" s="34"/>
      <c r="C472" s="35"/>
      <c r="E472" s="51"/>
      <c r="F472" s="42"/>
    </row>
    <row r="473" spans="1:6" s="4" customFormat="1" x14ac:dyDescent="0.25">
      <c r="A473" s="33"/>
      <c r="B473" s="34"/>
      <c r="C473" s="35"/>
      <c r="E473" s="51"/>
      <c r="F473" s="42"/>
    </row>
    <row r="474" spans="1:6" s="4" customFormat="1" x14ac:dyDescent="0.25">
      <c r="A474" s="33"/>
      <c r="B474" s="34"/>
      <c r="C474" s="35"/>
      <c r="E474" s="51"/>
      <c r="F474" s="42"/>
    </row>
    <row r="475" spans="1:6" s="4" customFormat="1" x14ac:dyDescent="0.25">
      <c r="A475" s="33"/>
      <c r="B475" s="34"/>
      <c r="C475" s="35"/>
      <c r="E475" s="51"/>
      <c r="F475" s="42"/>
    </row>
    <row r="476" spans="1:6" s="4" customFormat="1" x14ac:dyDescent="0.25">
      <c r="A476" s="33"/>
      <c r="B476" s="34"/>
      <c r="C476" s="35"/>
      <c r="E476" s="51"/>
      <c r="F476" s="42"/>
    </row>
    <row r="477" spans="1:6" s="4" customFormat="1" x14ac:dyDescent="0.25">
      <c r="A477" s="33"/>
      <c r="B477" s="34"/>
      <c r="C477" s="35"/>
      <c r="E477" s="51"/>
      <c r="F477" s="42"/>
    </row>
    <row r="478" spans="1:6" s="4" customFormat="1" x14ac:dyDescent="0.25">
      <c r="A478" s="33"/>
      <c r="B478" s="34"/>
      <c r="C478" s="35"/>
      <c r="E478" s="51"/>
      <c r="F478" s="42"/>
    </row>
    <row r="479" spans="1:6" s="4" customFormat="1" x14ac:dyDescent="0.25">
      <c r="A479" s="33"/>
      <c r="B479" s="34"/>
      <c r="C479" s="35"/>
      <c r="E479" s="51"/>
      <c r="F479" s="42"/>
    </row>
    <row r="480" spans="1:6" s="4" customFormat="1" x14ac:dyDescent="0.25">
      <c r="A480" s="33"/>
      <c r="B480" s="34"/>
      <c r="C480" s="35"/>
      <c r="E480" s="51"/>
      <c r="F480" s="42"/>
    </row>
    <row r="481" spans="1:6" s="4" customFormat="1" x14ac:dyDescent="0.25">
      <c r="A481" s="33"/>
      <c r="B481" s="34"/>
      <c r="C481" s="35"/>
      <c r="E481" s="51"/>
      <c r="F481" s="42"/>
    </row>
    <row r="482" spans="1:6" s="4" customFormat="1" x14ac:dyDescent="0.25">
      <c r="A482" s="33"/>
      <c r="B482" s="34"/>
      <c r="C482" s="35"/>
      <c r="E482" s="51"/>
      <c r="F482" s="42"/>
    </row>
    <row r="483" spans="1:6" s="4" customFormat="1" x14ac:dyDescent="0.25">
      <c r="A483" s="33"/>
      <c r="B483" s="34"/>
      <c r="C483" s="35"/>
      <c r="E483" s="51"/>
      <c r="F483" s="42"/>
    </row>
    <row r="484" spans="1:6" s="4" customFormat="1" x14ac:dyDescent="0.25">
      <c r="A484" s="33"/>
      <c r="B484" s="34"/>
      <c r="C484" s="35"/>
      <c r="E484" s="51"/>
      <c r="F484" s="42"/>
    </row>
    <row r="485" spans="1:6" s="4" customFormat="1" x14ac:dyDescent="0.25">
      <c r="A485" s="33"/>
      <c r="B485" s="34"/>
      <c r="C485" s="35"/>
      <c r="E485" s="51"/>
      <c r="F485" s="42"/>
    </row>
    <row r="486" spans="1:6" s="4" customFormat="1" x14ac:dyDescent="0.25">
      <c r="A486" s="33"/>
      <c r="B486" s="34"/>
      <c r="C486" s="35"/>
      <c r="E486" s="51"/>
      <c r="F486" s="42"/>
    </row>
    <row r="487" spans="1:6" s="4" customFormat="1" x14ac:dyDescent="0.25">
      <c r="A487" s="33"/>
      <c r="B487" s="34"/>
      <c r="C487" s="35"/>
      <c r="E487" s="51"/>
      <c r="F487" s="42"/>
    </row>
    <row r="488" spans="1:6" s="4" customFormat="1" x14ac:dyDescent="0.25">
      <c r="A488" s="33"/>
      <c r="B488" s="34"/>
      <c r="C488" s="35"/>
      <c r="E488" s="51"/>
      <c r="F488" s="42"/>
    </row>
    <row r="489" spans="1:6" s="4" customFormat="1" x14ac:dyDescent="0.25">
      <c r="A489" s="33"/>
      <c r="B489" s="34"/>
      <c r="C489" s="35"/>
      <c r="E489" s="51"/>
      <c r="F489" s="42"/>
    </row>
    <row r="490" spans="1:6" s="4" customFormat="1" x14ac:dyDescent="0.25">
      <c r="A490" s="33"/>
      <c r="B490" s="34"/>
      <c r="C490" s="35"/>
      <c r="E490" s="51"/>
      <c r="F490" s="42"/>
    </row>
    <row r="491" spans="1:6" s="4" customFormat="1" x14ac:dyDescent="0.25">
      <c r="A491" s="33"/>
      <c r="B491" s="34"/>
      <c r="C491" s="35"/>
      <c r="E491" s="51"/>
      <c r="F491" s="42"/>
    </row>
    <row r="492" spans="1:6" s="4" customFormat="1" x14ac:dyDescent="0.25">
      <c r="A492" s="33"/>
      <c r="B492" s="34"/>
      <c r="C492" s="35"/>
      <c r="E492" s="51"/>
      <c r="F492" s="42"/>
    </row>
    <row r="493" spans="1:6" s="4" customFormat="1" x14ac:dyDescent="0.25">
      <c r="A493" s="33"/>
      <c r="B493" s="34"/>
      <c r="C493" s="35"/>
      <c r="E493" s="51"/>
      <c r="F493" s="42"/>
    </row>
    <row r="494" spans="1:6" s="4" customFormat="1" x14ac:dyDescent="0.25">
      <c r="A494" s="33"/>
      <c r="B494" s="34"/>
      <c r="C494" s="35"/>
      <c r="E494" s="51"/>
      <c r="F494" s="42"/>
    </row>
    <row r="495" spans="1:6" s="4" customFormat="1" x14ac:dyDescent="0.25">
      <c r="A495" s="33"/>
      <c r="B495" s="34"/>
      <c r="C495" s="35"/>
      <c r="E495" s="51"/>
      <c r="F495" s="42"/>
    </row>
    <row r="496" spans="1:6" s="4" customFormat="1" x14ac:dyDescent="0.25">
      <c r="A496" s="33"/>
      <c r="B496" s="34"/>
      <c r="C496" s="35"/>
      <c r="E496" s="51"/>
      <c r="F496" s="42"/>
    </row>
    <row r="497" spans="1:6" s="4" customFormat="1" x14ac:dyDescent="0.25">
      <c r="A497" s="33"/>
      <c r="B497" s="34"/>
      <c r="C497" s="35"/>
      <c r="E497" s="51"/>
      <c r="F497" s="42"/>
    </row>
    <row r="498" spans="1:6" s="4" customFormat="1" x14ac:dyDescent="0.25">
      <c r="A498" s="33"/>
      <c r="B498" s="34"/>
      <c r="C498" s="35"/>
      <c r="E498" s="51"/>
      <c r="F498" s="42"/>
    </row>
    <row r="499" spans="1:6" s="4" customFormat="1" x14ac:dyDescent="0.25">
      <c r="A499" s="33"/>
      <c r="B499" s="34"/>
      <c r="C499" s="35"/>
      <c r="E499" s="51"/>
      <c r="F499" s="42"/>
    </row>
    <row r="500" spans="1:6" s="4" customFormat="1" x14ac:dyDescent="0.25">
      <c r="A500" s="33"/>
      <c r="B500" s="34"/>
      <c r="C500" s="35"/>
      <c r="E500" s="51"/>
      <c r="F500" s="42"/>
    </row>
    <row r="501" spans="1:6" s="4" customFormat="1" x14ac:dyDescent="0.25">
      <c r="A501" s="33"/>
      <c r="B501" s="34"/>
      <c r="C501" s="35"/>
      <c r="E501" s="51"/>
      <c r="F501" s="42"/>
    </row>
    <row r="502" spans="1:6" s="4" customFormat="1" x14ac:dyDescent="0.25">
      <c r="A502" s="33"/>
      <c r="B502" s="34"/>
      <c r="C502" s="35"/>
      <c r="E502" s="51"/>
      <c r="F502" s="42"/>
    </row>
    <row r="503" spans="1:6" s="4" customFormat="1" x14ac:dyDescent="0.25">
      <c r="A503" s="33"/>
      <c r="B503" s="34"/>
      <c r="C503" s="35"/>
      <c r="E503" s="51"/>
      <c r="F503" s="42"/>
    </row>
    <row r="504" spans="1:6" s="4" customFormat="1" x14ac:dyDescent="0.25">
      <c r="A504" s="33"/>
      <c r="B504" s="34"/>
      <c r="C504" s="35"/>
      <c r="E504" s="51"/>
      <c r="F504" s="42"/>
    </row>
    <row r="505" spans="1:6" s="4" customFormat="1" x14ac:dyDescent="0.25">
      <c r="A505" s="33"/>
      <c r="B505" s="34"/>
      <c r="C505" s="35"/>
      <c r="E505" s="51"/>
      <c r="F505" s="42"/>
    </row>
    <row r="506" spans="1:6" s="4" customFormat="1" x14ac:dyDescent="0.25">
      <c r="A506" s="33"/>
      <c r="B506" s="34"/>
      <c r="C506" s="35"/>
      <c r="E506" s="51"/>
      <c r="F506" s="42"/>
    </row>
    <row r="507" spans="1:6" s="4" customFormat="1" x14ac:dyDescent="0.25">
      <c r="A507" s="33"/>
      <c r="B507" s="34"/>
      <c r="C507" s="35"/>
      <c r="E507" s="51"/>
      <c r="F507" s="42"/>
    </row>
    <row r="508" spans="1:6" s="4" customFormat="1" x14ac:dyDescent="0.25">
      <c r="A508" s="33"/>
      <c r="B508" s="34"/>
      <c r="C508" s="35"/>
      <c r="E508" s="51"/>
      <c r="F508" s="42"/>
    </row>
    <row r="509" spans="1:6" s="4" customFormat="1" x14ac:dyDescent="0.25">
      <c r="A509" s="33"/>
      <c r="B509" s="34"/>
      <c r="C509" s="35"/>
      <c r="E509" s="51"/>
      <c r="F509" s="42"/>
    </row>
    <row r="510" spans="1:6" s="4" customFormat="1" x14ac:dyDescent="0.25">
      <c r="A510" s="33"/>
      <c r="B510" s="34"/>
      <c r="C510" s="35"/>
      <c r="E510" s="51"/>
      <c r="F510" s="42"/>
    </row>
    <row r="511" spans="1:6" s="4" customFormat="1" x14ac:dyDescent="0.25">
      <c r="A511" s="33"/>
      <c r="B511" s="34"/>
      <c r="C511" s="35"/>
      <c r="E511" s="51"/>
      <c r="F511" s="42"/>
    </row>
    <row r="512" spans="1:6" s="4" customFormat="1" x14ac:dyDescent="0.25">
      <c r="A512" s="33"/>
      <c r="B512" s="34"/>
      <c r="C512" s="35"/>
      <c r="E512" s="51"/>
      <c r="F512" s="42"/>
    </row>
    <row r="513" spans="1:6" s="4" customFormat="1" x14ac:dyDescent="0.25">
      <c r="A513" s="33"/>
      <c r="B513" s="34"/>
      <c r="C513" s="35"/>
      <c r="E513" s="51"/>
      <c r="F513" s="42"/>
    </row>
    <row r="514" spans="1:6" s="4" customFormat="1" x14ac:dyDescent="0.25">
      <c r="A514" s="33"/>
      <c r="B514" s="34"/>
      <c r="C514" s="35"/>
      <c r="E514" s="51"/>
      <c r="F514" s="42"/>
    </row>
    <row r="515" spans="1:6" s="4" customFormat="1" x14ac:dyDescent="0.25">
      <c r="A515" s="33"/>
      <c r="B515" s="34"/>
      <c r="C515" s="35"/>
      <c r="E515" s="51"/>
      <c r="F515" s="42"/>
    </row>
    <row r="516" spans="1:6" s="4" customFormat="1" x14ac:dyDescent="0.25">
      <c r="A516" s="33"/>
      <c r="B516" s="34"/>
      <c r="C516" s="35"/>
      <c r="E516" s="51"/>
      <c r="F516" s="42"/>
    </row>
    <row r="517" spans="1:6" s="4" customFormat="1" x14ac:dyDescent="0.25">
      <c r="A517" s="33"/>
      <c r="B517" s="34"/>
      <c r="C517" s="35"/>
      <c r="E517" s="51"/>
      <c r="F517" s="42"/>
    </row>
    <row r="518" spans="1:6" s="4" customFormat="1" x14ac:dyDescent="0.25">
      <c r="A518" s="33"/>
      <c r="B518" s="34"/>
      <c r="C518" s="35"/>
      <c r="E518" s="51"/>
      <c r="F518" s="42"/>
    </row>
    <row r="519" spans="1:6" s="4" customFormat="1" x14ac:dyDescent="0.25">
      <c r="A519" s="33"/>
      <c r="B519" s="34"/>
      <c r="C519" s="35"/>
      <c r="E519" s="51"/>
      <c r="F519" s="42"/>
    </row>
    <row r="520" spans="1:6" s="4" customFormat="1" x14ac:dyDescent="0.25">
      <c r="A520" s="33"/>
      <c r="B520" s="34"/>
      <c r="C520" s="35"/>
      <c r="E520" s="51"/>
      <c r="F520" s="42"/>
    </row>
    <row r="521" spans="1:6" s="4" customFormat="1" x14ac:dyDescent="0.25">
      <c r="A521" s="33"/>
      <c r="B521" s="34"/>
      <c r="C521" s="35"/>
      <c r="E521" s="51"/>
      <c r="F521" s="42"/>
    </row>
    <row r="522" spans="1:6" s="4" customFormat="1" x14ac:dyDescent="0.25">
      <c r="A522" s="33"/>
      <c r="B522" s="34"/>
      <c r="C522" s="35"/>
      <c r="E522" s="51"/>
      <c r="F522" s="42"/>
    </row>
    <row r="523" spans="1:6" s="4" customFormat="1" x14ac:dyDescent="0.25">
      <c r="A523" s="33"/>
      <c r="B523" s="34"/>
      <c r="C523" s="35"/>
      <c r="E523" s="51"/>
      <c r="F523" s="42"/>
    </row>
    <row r="524" spans="1:6" s="4" customFormat="1" x14ac:dyDescent="0.25">
      <c r="A524" s="33"/>
      <c r="B524" s="34"/>
      <c r="C524" s="35"/>
      <c r="E524" s="51"/>
      <c r="F524" s="42"/>
    </row>
    <row r="525" spans="1:6" s="4" customFormat="1" x14ac:dyDescent="0.25">
      <c r="A525" s="33"/>
      <c r="B525" s="34"/>
      <c r="C525" s="35"/>
      <c r="E525" s="51"/>
      <c r="F525" s="42"/>
    </row>
    <row r="526" spans="1:6" s="4" customFormat="1" x14ac:dyDescent="0.25">
      <c r="A526" s="33"/>
      <c r="B526" s="34"/>
      <c r="C526" s="35"/>
      <c r="E526" s="51"/>
      <c r="F526" s="42"/>
    </row>
    <row r="527" spans="1:6" s="4" customFormat="1" x14ac:dyDescent="0.25">
      <c r="A527" s="33"/>
      <c r="B527" s="34"/>
      <c r="C527" s="35"/>
      <c r="E527" s="51"/>
      <c r="F527" s="42"/>
    </row>
    <row r="528" spans="1:6" s="4" customFormat="1" x14ac:dyDescent="0.25">
      <c r="A528" s="33"/>
      <c r="B528" s="34"/>
      <c r="C528" s="35"/>
      <c r="E528" s="51"/>
      <c r="F528" s="42"/>
    </row>
    <row r="529" spans="1:6" s="4" customFormat="1" x14ac:dyDescent="0.25">
      <c r="A529" s="33"/>
      <c r="B529" s="34"/>
      <c r="C529" s="35"/>
      <c r="E529" s="51"/>
      <c r="F529" s="42"/>
    </row>
    <row r="530" spans="1:6" s="4" customFormat="1" x14ac:dyDescent="0.25">
      <c r="A530" s="33"/>
      <c r="B530" s="34"/>
      <c r="C530" s="35"/>
      <c r="E530" s="51"/>
      <c r="F530" s="42"/>
    </row>
    <row r="531" spans="1:6" s="4" customFormat="1" x14ac:dyDescent="0.25">
      <c r="A531" s="33"/>
      <c r="B531" s="34"/>
      <c r="C531" s="35"/>
      <c r="E531" s="51"/>
      <c r="F531" s="42"/>
    </row>
    <row r="532" spans="1:6" s="4" customFormat="1" x14ac:dyDescent="0.25">
      <c r="A532" s="33"/>
      <c r="B532" s="34"/>
      <c r="C532" s="35"/>
      <c r="E532" s="51"/>
      <c r="F532" s="42"/>
    </row>
    <row r="533" spans="1:6" s="4" customFormat="1" x14ac:dyDescent="0.25">
      <c r="A533" s="33"/>
      <c r="B533" s="34"/>
      <c r="C533" s="35"/>
      <c r="E533" s="51"/>
      <c r="F533" s="42"/>
    </row>
    <row r="534" spans="1:6" s="4" customFormat="1" x14ac:dyDescent="0.25">
      <c r="A534" s="33"/>
      <c r="B534" s="34"/>
      <c r="C534" s="35"/>
      <c r="E534" s="51"/>
      <c r="F534" s="42"/>
    </row>
    <row r="535" spans="1:6" s="4" customFormat="1" x14ac:dyDescent="0.25">
      <c r="A535" s="33"/>
      <c r="B535" s="34"/>
      <c r="C535" s="35"/>
      <c r="E535" s="51"/>
      <c r="F535" s="42"/>
    </row>
    <row r="536" spans="1:6" s="4" customFormat="1" x14ac:dyDescent="0.25">
      <c r="A536" s="33"/>
      <c r="B536" s="34"/>
      <c r="C536" s="35"/>
      <c r="E536" s="51"/>
      <c r="F536" s="42"/>
    </row>
    <row r="537" spans="1:6" s="4" customFormat="1" x14ac:dyDescent="0.25">
      <c r="A537" s="33"/>
      <c r="B537" s="34"/>
      <c r="C537" s="35"/>
      <c r="E537" s="51"/>
      <c r="F537" s="42"/>
    </row>
    <row r="538" spans="1:6" s="4" customFormat="1" x14ac:dyDescent="0.25">
      <c r="A538" s="33"/>
      <c r="B538" s="34"/>
      <c r="C538" s="35"/>
      <c r="E538" s="51"/>
      <c r="F538" s="42"/>
    </row>
    <row r="539" spans="1:6" s="4" customFormat="1" x14ac:dyDescent="0.25">
      <c r="A539" s="33"/>
      <c r="B539" s="34"/>
      <c r="C539" s="35"/>
      <c r="E539" s="51"/>
      <c r="F539" s="42"/>
    </row>
    <row r="540" spans="1:6" s="4" customFormat="1" x14ac:dyDescent="0.25">
      <c r="A540" s="33"/>
      <c r="B540" s="34"/>
      <c r="C540" s="35"/>
      <c r="E540" s="51"/>
      <c r="F540" s="42"/>
    </row>
    <row r="541" spans="1:6" s="4" customFormat="1" x14ac:dyDescent="0.25">
      <c r="A541" s="33"/>
      <c r="B541" s="34"/>
      <c r="C541" s="35"/>
      <c r="E541" s="51"/>
      <c r="F541" s="42"/>
    </row>
    <row r="542" spans="1:6" s="4" customFormat="1" x14ac:dyDescent="0.25">
      <c r="A542" s="33"/>
      <c r="B542" s="34"/>
      <c r="C542" s="35"/>
      <c r="E542" s="51"/>
      <c r="F542" s="42"/>
    </row>
    <row r="543" spans="1:6" s="4" customFormat="1" x14ac:dyDescent="0.25">
      <c r="A543" s="33"/>
      <c r="B543" s="34"/>
      <c r="C543" s="35"/>
      <c r="E543" s="51"/>
      <c r="F543" s="42"/>
    </row>
    <row r="544" spans="1:6" s="4" customFormat="1" x14ac:dyDescent="0.25">
      <c r="A544" s="33"/>
      <c r="B544" s="34"/>
      <c r="C544" s="35"/>
      <c r="E544" s="51"/>
      <c r="F544" s="42"/>
    </row>
    <row r="545" spans="1:6" s="4" customFormat="1" x14ac:dyDescent="0.25">
      <c r="A545" s="33"/>
      <c r="B545" s="34"/>
      <c r="C545" s="35"/>
      <c r="E545" s="51"/>
      <c r="F545" s="42"/>
    </row>
    <row r="546" spans="1:6" s="4" customFormat="1" x14ac:dyDescent="0.25">
      <c r="A546" s="33"/>
      <c r="B546" s="34"/>
      <c r="C546" s="35"/>
      <c r="E546" s="51"/>
      <c r="F546" s="42"/>
    </row>
    <row r="547" spans="1:6" s="4" customFormat="1" x14ac:dyDescent="0.25">
      <c r="A547" s="33"/>
      <c r="B547" s="34"/>
      <c r="C547" s="35"/>
      <c r="E547" s="51"/>
      <c r="F547" s="42"/>
    </row>
    <row r="548" spans="1:6" s="4" customFormat="1" x14ac:dyDescent="0.25">
      <c r="A548" s="33"/>
      <c r="B548" s="34"/>
      <c r="C548" s="35"/>
      <c r="E548" s="51"/>
      <c r="F548" s="42"/>
    </row>
    <row r="549" spans="1:6" s="4" customFormat="1" x14ac:dyDescent="0.25">
      <c r="A549" s="33"/>
      <c r="B549" s="34"/>
      <c r="C549" s="35"/>
      <c r="E549" s="51"/>
      <c r="F549" s="42"/>
    </row>
    <row r="550" spans="1:6" s="4" customFormat="1" x14ac:dyDescent="0.25">
      <c r="A550" s="33"/>
      <c r="B550" s="34"/>
      <c r="C550" s="35"/>
      <c r="E550" s="51"/>
      <c r="F550" s="42"/>
    </row>
    <row r="551" spans="1:6" s="4" customFormat="1" x14ac:dyDescent="0.25">
      <c r="A551" s="33"/>
      <c r="B551" s="34"/>
      <c r="C551" s="35"/>
      <c r="E551" s="51"/>
      <c r="F551" s="42"/>
    </row>
    <row r="552" spans="1:6" s="4" customFormat="1" x14ac:dyDescent="0.25">
      <c r="A552" s="33"/>
      <c r="B552" s="34"/>
      <c r="C552" s="35"/>
      <c r="E552" s="51"/>
      <c r="F552" s="42"/>
    </row>
    <row r="553" spans="1:6" s="4" customFormat="1" x14ac:dyDescent="0.25">
      <c r="A553" s="33"/>
      <c r="B553" s="34"/>
      <c r="C553" s="35"/>
      <c r="E553" s="51"/>
      <c r="F553" s="42"/>
    </row>
    <row r="554" spans="1:6" s="4" customFormat="1" x14ac:dyDescent="0.25">
      <c r="A554" s="33"/>
      <c r="B554" s="34"/>
      <c r="C554" s="35"/>
      <c r="E554" s="51"/>
      <c r="F554" s="42"/>
    </row>
    <row r="555" spans="1:6" s="4" customFormat="1" x14ac:dyDescent="0.25">
      <c r="A555" s="33"/>
      <c r="B555" s="34"/>
      <c r="C555" s="35"/>
      <c r="E555" s="51"/>
      <c r="F555" s="42"/>
    </row>
    <row r="556" spans="1:6" s="4" customFormat="1" x14ac:dyDescent="0.25">
      <c r="A556" s="33"/>
      <c r="B556" s="34"/>
      <c r="C556" s="35"/>
      <c r="E556" s="51"/>
      <c r="F556" s="42"/>
    </row>
    <row r="557" spans="1:6" s="4" customFormat="1" x14ac:dyDescent="0.25">
      <c r="A557" s="33"/>
      <c r="B557" s="34"/>
      <c r="C557" s="35"/>
      <c r="E557" s="51"/>
      <c r="F557" s="42"/>
    </row>
    <row r="558" spans="1:6" s="4" customFormat="1" x14ac:dyDescent="0.25">
      <c r="A558" s="33"/>
      <c r="B558" s="34"/>
      <c r="C558" s="35"/>
      <c r="E558" s="51"/>
      <c r="F558" s="42"/>
    </row>
    <row r="559" spans="1:6" s="4" customFormat="1" x14ac:dyDescent="0.25">
      <c r="A559" s="33"/>
      <c r="B559" s="34"/>
      <c r="C559" s="35"/>
      <c r="E559" s="51"/>
      <c r="F559" s="42"/>
    </row>
    <row r="560" spans="1:6" s="4" customFormat="1" x14ac:dyDescent="0.25">
      <c r="A560" s="33"/>
      <c r="B560" s="34"/>
      <c r="C560" s="35"/>
      <c r="E560" s="51"/>
      <c r="F560" s="42"/>
    </row>
    <row r="561" spans="1:6" s="4" customFormat="1" x14ac:dyDescent="0.25">
      <c r="A561" s="33"/>
      <c r="B561" s="34"/>
      <c r="C561" s="35"/>
      <c r="E561" s="51"/>
      <c r="F561" s="42"/>
    </row>
    <row r="562" spans="1:6" s="4" customFormat="1" x14ac:dyDescent="0.25">
      <c r="A562" s="33"/>
      <c r="B562" s="34"/>
      <c r="C562" s="35"/>
      <c r="E562" s="51"/>
      <c r="F562" s="42"/>
    </row>
    <row r="563" spans="1:6" s="4" customFormat="1" x14ac:dyDescent="0.25">
      <c r="A563" s="33"/>
      <c r="B563" s="34"/>
      <c r="C563" s="35"/>
      <c r="E563" s="51"/>
      <c r="F563" s="42"/>
    </row>
    <row r="564" spans="1:6" s="4" customFormat="1" x14ac:dyDescent="0.25">
      <c r="A564" s="33"/>
      <c r="B564" s="34"/>
      <c r="C564" s="35"/>
      <c r="E564" s="51"/>
      <c r="F564" s="42"/>
    </row>
    <row r="565" spans="1:6" s="4" customFormat="1" x14ac:dyDescent="0.25">
      <c r="A565" s="33"/>
      <c r="B565" s="34"/>
      <c r="C565" s="35"/>
      <c r="E565" s="51"/>
      <c r="F565" s="42"/>
    </row>
    <row r="566" spans="1:6" s="4" customFormat="1" x14ac:dyDescent="0.25">
      <c r="A566" s="33"/>
      <c r="B566" s="34"/>
      <c r="C566" s="35"/>
      <c r="E566" s="51"/>
      <c r="F566" s="42"/>
    </row>
    <row r="567" spans="1:6" s="4" customFormat="1" x14ac:dyDescent="0.25">
      <c r="A567" s="33"/>
      <c r="B567" s="34"/>
      <c r="C567" s="35"/>
      <c r="E567" s="51"/>
      <c r="F567" s="42"/>
    </row>
    <row r="568" spans="1:6" s="4" customFormat="1" x14ac:dyDescent="0.25">
      <c r="A568" s="33"/>
      <c r="B568" s="34"/>
      <c r="C568" s="35"/>
      <c r="E568" s="51"/>
      <c r="F568" s="42"/>
    </row>
    <row r="569" spans="1:6" s="4" customFormat="1" x14ac:dyDescent="0.25">
      <c r="A569" s="33"/>
      <c r="B569" s="34"/>
      <c r="C569" s="35"/>
      <c r="E569" s="51"/>
      <c r="F569" s="42"/>
    </row>
    <row r="570" spans="1:6" s="4" customFormat="1" x14ac:dyDescent="0.25">
      <c r="A570" s="33"/>
      <c r="B570" s="34"/>
      <c r="C570" s="35"/>
      <c r="E570" s="51"/>
      <c r="F570" s="42"/>
    </row>
    <row r="571" spans="1:6" s="4" customFormat="1" x14ac:dyDescent="0.25">
      <c r="A571" s="33"/>
      <c r="B571" s="34"/>
      <c r="C571" s="35"/>
      <c r="E571" s="51"/>
      <c r="F571" s="42"/>
    </row>
    <row r="572" spans="1:6" s="4" customFormat="1" x14ac:dyDescent="0.25">
      <c r="A572" s="33"/>
      <c r="B572" s="34"/>
      <c r="C572" s="35"/>
      <c r="E572" s="51"/>
      <c r="F572" s="42"/>
    </row>
    <row r="573" spans="1:6" s="4" customFormat="1" x14ac:dyDescent="0.25">
      <c r="A573" s="33"/>
      <c r="B573" s="34"/>
      <c r="C573" s="35"/>
      <c r="E573" s="51"/>
      <c r="F573" s="42"/>
    </row>
    <row r="574" spans="1:6" s="4" customFormat="1" x14ac:dyDescent="0.25">
      <c r="A574" s="33"/>
      <c r="B574" s="34"/>
      <c r="C574" s="35"/>
      <c r="E574" s="51"/>
      <c r="F574" s="42"/>
    </row>
    <row r="575" spans="1:6" s="4" customFormat="1" x14ac:dyDescent="0.25">
      <c r="A575" s="33"/>
      <c r="B575" s="34"/>
      <c r="C575" s="35"/>
      <c r="E575" s="51"/>
      <c r="F575" s="42"/>
    </row>
    <row r="576" spans="1:6" s="4" customFormat="1" x14ac:dyDescent="0.25">
      <c r="A576" s="33"/>
      <c r="B576" s="34"/>
      <c r="C576" s="35"/>
      <c r="E576" s="51"/>
      <c r="F576" s="42"/>
    </row>
    <row r="577" spans="1:6" s="4" customFormat="1" x14ac:dyDescent="0.25">
      <c r="A577" s="33"/>
      <c r="B577" s="34"/>
      <c r="C577" s="35"/>
      <c r="E577" s="51"/>
      <c r="F577" s="42"/>
    </row>
    <row r="578" spans="1:6" s="4" customFormat="1" x14ac:dyDescent="0.25">
      <c r="A578" s="33"/>
      <c r="B578" s="34"/>
      <c r="C578" s="35"/>
      <c r="E578" s="51"/>
      <c r="F578" s="42"/>
    </row>
    <row r="579" spans="1:6" s="4" customFormat="1" x14ac:dyDescent="0.25">
      <c r="A579" s="33"/>
      <c r="B579" s="34"/>
      <c r="C579" s="35"/>
      <c r="E579" s="51"/>
      <c r="F579" s="42"/>
    </row>
    <row r="580" spans="1:6" s="4" customFormat="1" x14ac:dyDescent="0.25">
      <c r="A580" s="33"/>
      <c r="B580" s="34"/>
      <c r="C580" s="35"/>
      <c r="E580" s="51"/>
      <c r="F580" s="42"/>
    </row>
    <row r="581" spans="1:6" s="4" customFormat="1" x14ac:dyDescent="0.25">
      <c r="A581" s="33"/>
      <c r="B581" s="34"/>
      <c r="C581" s="35"/>
      <c r="E581" s="51"/>
      <c r="F581" s="42"/>
    </row>
    <row r="582" spans="1:6" s="4" customFormat="1" x14ac:dyDescent="0.25">
      <c r="A582" s="33"/>
      <c r="B582" s="34"/>
      <c r="C582" s="35"/>
      <c r="E582" s="51"/>
      <c r="F582" s="42"/>
    </row>
    <row r="583" spans="1:6" s="4" customFormat="1" x14ac:dyDescent="0.25">
      <c r="A583" s="33"/>
      <c r="B583" s="34"/>
      <c r="C583" s="35"/>
      <c r="E583" s="51"/>
      <c r="F583" s="42"/>
    </row>
    <row r="584" spans="1:6" s="4" customFormat="1" x14ac:dyDescent="0.25">
      <c r="A584" s="33"/>
      <c r="B584" s="34"/>
      <c r="C584" s="35"/>
      <c r="E584" s="51"/>
      <c r="F584" s="42"/>
    </row>
    <row r="585" spans="1:6" s="4" customFormat="1" x14ac:dyDescent="0.25">
      <c r="A585" s="33"/>
      <c r="B585" s="34"/>
      <c r="C585" s="35"/>
      <c r="E585" s="51"/>
      <c r="F585" s="42"/>
    </row>
    <row r="586" spans="1:6" s="4" customFormat="1" x14ac:dyDescent="0.25">
      <c r="A586" s="33"/>
      <c r="B586" s="34"/>
      <c r="C586" s="35"/>
      <c r="E586" s="51"/>
      <c r="F586" s="42"/>
    </row>
    <row r="587" spans="1:6" s="4" customFormat="1" x14ac:dyDescent="0.25">
      <c r="A587" s="33"/>
      <c r="B587" s="34"/>
      <c r="C587" s="35"/>
      <c r="E587" s="51"/>
      <c r="F587" s="42"/>
    </row>
    <row r="588" spans="1:6" s="4" customFormat="1" x14ac:dyDescent="0.25">
      <c r="A588" s="33"/>
      <c r="B588" s="34"/>
      <c r="C588" s="35"/>
      <c r="E588" s="51"/>
      <c r="F588" s="42"/>
    </row>
    <row r="589" spans="1:6" s="4" customFormat="1" x14ac:dyDescent="0.25">
      <c r="A589" s="33"/>
      <c r="B589" s="34"/>
      <c r="C589" s="35"/>
      <c r="E589" s="51"/>
      <c r="F589" s="42"/>
    </row>
    <row r="590" spans="1:6" s="4" customFormat="1" x14ac:dyDescent="0.25">
      <c r="A590" s="33"/>
      <c r="B590" s="34"/>
      <c r="C590" s="35"/>
      <c r="E590" s="51"/>
      <c r="F590" s="42"/>
    </row>
    <row r="591" spans="1:6" s="4" customFormat="1" x14ac:dyDescent="0.25">
      <c r="A591" s="33"/>
      <c r="B591" s="34"/>
      <c r="C591" s="35"/>
      <c r="E591" s="51"/>
      <c r="F591" s="42"/>
    </row>
    <row r="592" spans="1:6" s="4" customFormat="1" x14ac:dyDescent="0.25">
      <c r="A592" s="33"/>
      <c r="B592" s="34"/>
      <c r="C592" s="35"/>
      <c r="E592" s="51"/>
      <c r="F592" s="42"/>
    </row>
    <row r="593" spans="1:6" s="4" customFormat="1" x14ac:dyDescent="0.25">
      <c r="A593" s="33"/>
      <c r="B593" s="34"/>
      <c r="C593" s="35"/>
      <c r="E593" s="51"/>
      <c r="F593" s="42"/>
    </row>
    <row r="594" spans="1:6" s="4" customFormat="1" x14ac:dyDescent="0.25">
      <c r="A594" s="33"/>
      <c r="B594" s="34"/>
      <c r="C594" s="35"/>
      <c r="E594" s="51"/>
      <c r="F594" s="42"/>
    </row>
    <row r="595" spans="1:6" s="4" customFormat="1" x14ac:dyDescent="0.25">
      <c r="A595" s="33"/>
      <c r="B595" s="34"/>
      <c r="C595" s="35"/>
      <c r="E595" s="51"/>
      <c r="F595" s="42"/>
    </row>
    <row r="596" spans="1:6" s="4" customFormat="1" x14ac:dyDescent="0.25">
      <c r="A596" s="33"/>
      <c r="B596" s="34"/>
      <c r="C596" s="35"/>
      <c r="E596" s="51"/>
      <c r="F596" s="42"/>
    </row>
    <row r="597" spans="1:6" s="4" customFormat="1" x14ac:dyDescent="0.25">
      <c r="A597" s="33"/>
      <c r="B597" s="34"/>
      <c r="C597" s="35"/>
      <c r="E597" s="51"/>
      <c r="F597" s="42"/>
    </row>
    <row r="598" spans="1:6" s="4" customFormat="1" x14ac:dyDescent="0.25">
      <c r="A598" s="33"/>
      <c r="B598" s="34"/>
      <c r="C598" s="35"/>
      <c r="E598" s="51"/>
      <c r="F598" s="42"/>
    </row>
    <row r="599" spans="1:6" s="4" customFormat="1" x14ac:dyDescent="0.25">
      <c r="A599" s="33"/>
      <c r="B599" s="34"/>
      <c r="C599" s="35"/>
      <c r="E599" s="51"/>
      <c r="F599" s="42"/>
    </row>
    <row r="600" spans="1:6" s="4" customFormat="1" x14ac:dyDescent="0.25">
      <c r="A600" s="33"/>
      <c r="B600" s="34"/>
      <c r="C600" s="35"/>
      <c r="E600" s="51"/>
      <c r="F600" s="42"/>
    </row>
    <row r="601" spans="1:6" s="4" customFormat="1" x14ac:dyDescent="0.25">
      <c r="A601" s="33"/>
      <c r="B601" s="34"/>
      <c r="C601" s="35"/>
      <c r="E601" s="51"/>
      <c r="F601" s="42"/>
    </row>
    <row r="602" spans="1:6" s="4" customFormat="1" x14ac:dyDescent="0.25">
      <c r="A602" s="33"/>
      <c r="B602" s="34"/>
      <c r="C602" s="35"/>
      <c r="E602" s="51"/>
      <c r="F602" s="42"/>
    </row>
    <row r="603" spans="1:6" s="4" customFormat="1" x14ac:dyDescent="0.25">
      <c r="A603" s="33"/>
      <c r="B603" s="34"/>
      <c r="C603" s="35"/>
      <c r="E603" s="51"/>
      <c r="F603" s="42"/>
    </row>
    <row r="604" spans="1:6" s="4" customFormat="1" x14ac:dyDescent="0.25">
      <c r="A604" s="33"/>
      <c r="B604" s="34"/>
      <c r="C604" s="35"/>
      <c r="E604" s="51"/>
      <c r="F604" s="42"/>
    </row>
    <row r="605" spans="1:6" s="4" customFormat="1" x14ac:dyDescent="0.25">
      <c r="A605" s="33"/>
      <c r="B605" s="34"/>
      <c r="C605" s="35"/>
      <c r="E605" s="51"/>
      <c r="F605" s="42"/>
    </row>
    <row r="606" spans="1:6" s="4" customFormat="1" x14ac:dyDescent="0.25">
      <c r="A606" s="33"/>
      <c r="B606" s="34"/>
      <c r="C606" s="35"/>
      <c r="E606" s="51"/>
      <c r="F606" s="42"/>
    </row>
    <row r="607" spans="1:6" s="4" customFormat="1" x14ac:dyDescent="0.25">
      <c r="A607" s="33"/>
      <c r="B607" s="34"/>
      <c r="C607" s="35"/>
      <c r="E607" s="51"/>
      <c r="F607" s="42"/>
    </row>
    <row r="608" spans="1:6" s="4" customFormat="1" x14ac:dyDescent="0.25">
      <c r="A608" s="33"/>
      <c r="B608" s="34"/>
      <c r="C608" s="35"/>
      <c r="E608" s="51"/>
      <c r="F608" s="42"/>
    </row>
    <row r="609" spans="1:6" s="4" customFormat="1" x14ac:dyDescent="0.25">
      <c r="A609" s="33"/>
      <c r="B609" s="34"/>
      <c r="C609" s="35"/>
      <c r="E609" s="51"/>
      <c r="F609" s="42"/>
    </row>
    <row r="610" spans="1:6" s="4" customFormat="1" x14ac:dyDescent="0.25">
      <c r="A610" s="33"/>
      <c r="B610" s="34"/>
      <c r="C610" s="35"/>
      <c r="E610" s="51"/>
      <c r="F610" s="42"/>
    </row>
    <row r="611" spans="1:6" s="4" customFormat="1" x14ac:dyDescent="0.25">
      <c r="A611" s="33"/>
      <c r="B611" s="34"/>
      <c r="C611" s="35"/>
      <c r="E611" s="51"/>
      <c r="F611" s="42"/>
    </row>
    <row r="612" spans="1:6" s="4" customFormat="1" x14ac:dyDescent="0.25">
      <c r="A612" s="33"/>
      <c r="B612" s="34"/>
      <c r="C612" s="35"/>
      <c r="E612" s="51"/>
      <c r="F612" s="42"/>
    </row>
    <row r="613" spans="1:6" s="4" customFormat="1" x14ac:dyDescent="0.25">
      <c r="A613" s="33"/>
      <c r="B613" s="34"/>
      <c r="C613" s="35"/>
      <c r="E613" s="51"/>
      <c r="F613" s="42"/>
    </row>
    <row r="614" spans="1:6" s="4" customFormat="1" x14ac:dyDescent="0.25">
      <c r="A614" s="33"/>
      <c r="B614" s="34"/>
      <c r="C614" s="35"/>
      <c r="E614" s="51"/>
      <c r="F614" s="42"/>
    </row>
    <row r="615" spans="1:6" s="4" customFormat="1" x14ac:dyDescent="0.25">
      <c r="A615" s="33"/>
      <c r="B615" s="34"/>
      <c r="C615" s="35"/>
      <c r="E615" s="51"/>
      <c r="F615" s="42"/>
    </row>
    <row r="616" spans="1:6" s="4" customFormat="1" x14ac:dyDescent="0.25">
      <c r="A616" s="33"/>
      <c r="B616" s="34"/>
      <c r="C616" s="35"/>
      <c r="E616" s="51"/>
      <c r="F616" s="42"/>
    </row>
    <row r="617" spans="1:6" s="4" customFormat="1" x14ac:dyDescent="0.25">
      <c r="A617" s="33"/>
      <c r="B617" s="34"/>
      <c r="C617" s="35"/>
      <c r="E617" s="51"/>
      <c r="F617" s="42"/>
    </row>
    <row r="618" spans="1:6" s="4" customFormat="1" x14ac:dyDescent="0.25">
      <c r="A618" s="33"/>
      <c r="B618" s="34"/>
      <c r="C618" s="35"/>
      <c r="E618" s="51"/>
      <c r="F618" s="42"/>
    </row>
    <row r="619" spans="1:6" s="4" customFormat="1" x14ac:dyDescent="0.25">
      <c r="A619" s="33"/>
      <c r="B619" s="34"/>
      <c r="C619" s="35"/>
      <c r="E619" s="51"/>
      <c r="F619" s="42"/>
    </row>
    <row r="620" spans="1:6" s="4" customFormat="1" x14ac:dyDescent="0.25">
      <c r="A620" s="33"/>
      <c r="B620" s="34"/>
      <c r="C620" s="35"/>
      <c r="E620" s="51"/>
      <c r="F620" s="42"/>
    </row>
    <row r="621" spans="1:6" s="4" customFormat="1" x14ac:dyDescent="0.25">
      <c r="A621" s="33"/>
      <c r="B621" s="34"/>
      <c r="C621" s="35"/>
      <c r="E621" s="51"/>
      <c r="F621" s="42"/>
    </row>
    <row r="622" spans="1:6" s="4" customFormat="1" x14ac:dyDescent="0.25">
      <c r="A622" s="33"/>
      <c r="B622" s="34"/>
      <c r="C622" s="35"/>
      <c r="E622" s="51"/>
      <c r="F622" s="42"/>
    </row>
    <row r="623" spans="1:6" s="4" customFormat="1" x14ac:dyDescent="0.25">
      <c r="A623" s="33"/>
      <c r="B623" s="34"/>
      <c r="C623" s="35"/>
      <c r="E623" s="51"/>
      <c r="F623" s="42"/>
    </row>
    <row r="624" spans="1:6" s="4" customFormat="1" x14ac:dyDescent="0.25">
      <c r="A624" s="33"/>
      <c r="B624" s="34"/>
      <c r="C624" s="35"/>
      <c r="E624" s="51"/>
      <c r="F624" s="42"/>
    </row>
    <row r="625" spans="1:6" s="4" customFormat="1" x14ac:dyDescent="0.25">
      <c r="A625" s="33"/>
      <c r="B625" s="34"/>
      <c r="C625" s="35"/>
      <c r="E625" s="51"/>
      <c r="F625" s="42"/>
    </row>
    <row r="626" spans="1:6" s="4" customFormat="1" x14ac:dyDescent="0.25">
      <c r="A626" s="33"/>
      <c r="B626" s="34"/>
      <c r="C626" s="35"/>
      <c r="E626" s="51"/>
      <c r="F626" s="42"/>
    </row>
    <row r="627" spans="1:6" s="4" customFormat="1" x14ac:dyDescent="0.25">
      <c r="A627" s="33"/>
      <c r="B627" s="34"/>
      <c r="C627" s="35"/>
      <c r="E627" s="51"/>
      <c r="F627" s="42"/>
    </row>
    <row r="628" spans="1:6" s="4" customFormat="1" x14ac:dyDescent="0.25">
      <c r="A628" s="33"/>
      <c r="B628" s="34"/>
      <c r="C628" s="35"/>
      <c r="E628" s="51"/>
      <c r="F628" s="42"/>
    </row>
    <row r="629" spans="1:6" s="4" customFormat="1" x14ac:dyDescent="0.25">
      <c r="A629" s="33"/>
      <c r="B629" s="34"/>
      <c r="C629" s="35"/>
      <c r="E629" s="51"/>
      <c r="F629" s="42"/>
    </row>
    <row r="630" spans="1:6" s="4" customFormat="1" x14ac:dyDescent="0.25">
      <c r="A630" s="33"/>
      <c r="B630" s="34"/>
      <c r="C630" s="35"/>
      <c r="E630" s="51"/>
      <c r="F630" s="42"/>
    </row>
    <row r="631" spans="1:6" s="4" customFormat="1" x14ac:dyDescent="0.25">
      <c r="A631" s="33"/>
      <c r="B631" s="34"/>
      <c r="C631" s="35"/>
      <c r="E631" s="51"/>
      <c r="F631" s="42"/>
    </row>
    <row r="632" spans="1:6" s="4" customFormat="1" x14ac:dyDescent="0.25">
      <c r="A632" s="33"/>
      <c r="B632" s="34"/>
      <c r="C632" s="35"/>
      <c r="E632" s="51"/>
      <c r="F632" s="42"/>
    </row>
    <row r="633" spans="1:6" s="4" customFormat="1" x14ac:dyDescent="0.25">
      <c r="A633" s="33"/>
      <c r="B633" s="34"/>
      <c r="C633" s="35"/>
      <c r="E633" s="51"/>
      <c r="F633" s="42"/>
    </row>
    <row r="634" spans="1:6" s="4" customFormat="1" x14ac:dyDescent="0.25">
      <c r="A634" s="33"/>
      <c r="B634" s="34"/>
      <c r="C634" s="35"/>
      <c r="E634" s="51"/>
      <c r="F634" s="42"/>
    </row>
    <row r="635" spans="1:6" s="4" customFormat="1" x14ac:dyDescent="0.25">
      <c r="A635" s="33"/>
      <c r="B635" s="34"/>
      <c r="C635" s="35"/>
      <c r="E635" s="51"/>
      <c r="F635" s="42"/>
    </row>
    <row r="636" spans="1:6" s="4" customFormat="1" x14ac:dyDescent="0.25">
      <c r="A636" s="33"/>
      <c r="B636" s="34"/>
      <c r="C636" s="35"/>
      <c r="E636" s="51"/>
      <c r="F636" s="42"/>
    </row>
    <row r="637" spans="1:6" s="4" customFormat="1" x14ac:dyDescent="0.25">
      <c r="A637" s="33"/>
      <c r="B637" s="34"/>
      <c r="C637" s="35"/>
      <c r="E637" s="51"/>
      <c r="F637" s="42"/>
    </row>
    <row r="638" spans="1:6" s="4" customFormat="1" x14ac:dyDescent="0.25">
      <c r="A638" s="33"/>
      <c r="B638" s="34"/>
      <c r="C638" s="35"/>
      <c r="E638" s="51"/>
      <c r="F638" s="42"/>
    </row>
    <row r="639" spans="1:6" s="4" customFormat="1" x14ac:dyDescent="0.25">
      <c r="A639" s="33"/>
      <c r="B639" s="34"/>
      <c r="C639" s="35"/>
      <c r="E639" s="51"/>
      <c r="F639" s="42"/>
    </row>
    <row r="640" spans="1:6" s="4" customFormat="1" x14ac:dyDescent="0.25">
      <c r="A640" s="33"/>
      <c r="B640" s="34"/>
      <c r="C640" s="35"/>
      <c r="E640" s="51"/>
      <c r="F640" s="42"/>
    </row>
    <row r="641" spans="1:6" s="4" customFormat="1" x14ac:dyDescent="0.25">
      <c r="A641" s="33"/>
      <c r="B641" s="34"/>
      <c r="C641" s="35"/>
      <c r="E641" s="51"/>
      <c r="F641" s="42"/>
    </row>
    <row r="642" spans="1:6" s="4" customFormat="1" x14ac:dyDescent="0.25">
      <c r="A642" s="33"/>
      <c r="B642" s="34"/>
      <c r="C642" s="35"/>
      <c r="E642" s="51"/>
      <c r="F642" s="42"/>
    </row>
    <row r="643" spans="1:6" s="4" customFormat="1" x14ac:dyDescent="0.25">
      <c r="A643" s="33"/>
      <c r="B643" s="34"/>
      <c r="C643" s="35"/>
      <c r="E643" s="51"/>
      <c r="F643" s="42"/>
    </row>
    <row r="644" spans="1:6" s="4" customFormat="1" x14ac:dyDescent="0.25">
      <c r="A644" s="33"/>
      <c r="B644" s="34"/>
      <c r="C644" s="35"/>
      <c r="E644" s="51"/>
      <c r="F644" s="42"/>
    </row>
    <row r="645" spans="1:6" s="4" customFormat="1" x14ac:dyDescent="0.25">
      <c r="A645" s="33"/>
      <c r="B645" s="34"/>
      <c r="C645" s="35"/>
      <c r="E645" s="51"/>
      <c r="F645" s="42"/>
    </row>
    <row r="646" spans="1:6" s="4" customFormat="1" x14ac:dyDescent="0.25">
      <c r="A646" s="33"/>
      <c r="B646" s="34"/>
      <c r="C646" s="35"/>
      <c r="E646" s="51"/>
      <c r="F646" s="42"/>
    </row>
    <row r="647" spans="1:6" s="4" customFormat="1" x14ac:dyDescent="0.25">
      <c r="A647" s="33"/>
      <c r="B647" s="34"/>
      <c r="C647" s="35"/>
      <c r="E647" s="51"/>
      <c r="F647" s="42"/>
    </row>
    <row r="648" spans="1:6" s="4" customFormat="1" x14ac:dyDescent="0.25">
      <c r="A648" s="33"/>
      <c r="B648" s="34"/>
      <c r="C648" s="35"/>
      <c r="E648" s="51"/>
      <c r="F648" s="42"/>
    </row>
    <row r="649" spans="1:6" s="4" customFormat="1" x14ac:dyDescent="0.25">
      <c r="A649" s="33"/>
      <c r="B649" s="34"/>
      <c r="C649" s="35"/>
      <c r="E649" s="51"/>
      <c r="F649" s="42"/>
    </row>
    <row r="650" spans="1:6" s="4" customFormat="1" x14ac:dyDescent="0.25">
      <c r="A650" s="33"/>
      <c r="B650" s="34"/>
      <c r="C650" s="35"/>
      <c r="E650" s="51"/>
      <c r="F650" s="42"/>
    </row>
    <row r="651" spans="1:6" s="4" customFormat="1" x14ac:dyDescent="0.25">
      <c r="A651" s="33"/>
      <c r="B651" s="34"/>
      <c r="C651" s="35"/>
      <c r="E651" s="51"/>
      <c r="F651" s="42"/>
    </row>
    <row r="652" spans="1:6" s="4" customFormat="1" x14ac:dyDescent="0.25">
      <c r="A652" s="33"/>
      <c r="B652" s="34"/>
      <c r="C652" s="35"/>
      <c r="E652" s="51"/>
      <c r="F652" s="42"/>
    </row>
    <row r="653" spans="1:6" s="4" customFormat="1" x14ac:dyDescent="0.25">
      <c r="A653" s="33"/>
      <c r="B653" s="34"/>
      <c r="C653" s="35"/>
      <c r="E653" s="51"/>
      <c r="F653" s="42"/>
    </row>
    <row r="654" spans="1:6" s="4" customFormat="1" x14ac:dyDescent="0.25">
      <c r="A654" s="33"/>
      <c r="B654" s="34"/>
      <c r="C654" s="35"/>
      <c r="E654" s="51"/>
      <c r="F654" s="42"/>
    </row>
    <row r="655" spans="1:6" s="4" customFormat="1" x14ac:dyDescent="0.25">
      <c r="A655" s="33"/>
      <c r="B655" s="34"/>
      <c r="C655" s="35"/>
      <c r="E655" s="51"/>
      <c r="F655" s="42"/>
    </row>
    <row r="656" spans="1:6" s="4" customFormat="1" x14ac:dyDescent="0.25">
      <c r="A656" s="33"/>
      <c r="B656" s="34"/>
      <c r="C656" s="35"/>
      <c r="E656" s="51"/>
      <c r="F656" s="42"/>
    </row>
    <row r="657" spans="1:6" s="4" customFormat="1" x14ac:dyDescent="0.25">
      <c r="A657" s="33"/>
      <c r="B657" s="34"/>
      <c r="C657" s="35"/>
      <c r="E657" s="51"/>
      <c r="F657" s="42"/>
    </row>
    <row r="658" spans="1:6" s="4" customFormat="1" x14ac:dyDescent="0.25">
      <c r="A658" s="33"/>
      <c r="B658" s="34"/>
      <c r="C658" s="35"/>
      <c r="E658" s="51"/>
      <c r="F658" s="42"/>
    </row>
    <row r="659" spans="1:6" s="4" customFormat="1" x14ac:dyDescent="0.25">
      <c r="A659" s="33"/>
      <c r="B659" s="34"/>
      <c r="C659" s="35"/>
      <c r="E659" s="51"/>
      <c r="F659" s="42"/>
    </row>
    <row r="660" spans="1:6" s="4" customFormat="1" x14ac:dyDescent="0.25">
      <c r="A660" s="33"/>
      <c r="B660" s="34"/>
      <c r="C660" s="35"/>
      <c r="E660" s="51"/>
      <c r="F660" s="42"/>
    </row>
    <row r="661" spans="1:6" s="4" customFormat="1" x14ac:dyDescent="0.25">
      <c r="A661" s="33"/>
      <c r="B661" s="34"/>
      <c r="C661" s="35"/>
      <c r="E661" s="51"/>
      <c r="F661" s="42"/>
    </row>
    <row r="662" spans="1:6" s="4" customFormat="1" x14ac:dyDescent="0.25">
      <c r="A662" s="33"/>
      <c r="B662" s="34"/>
      <c r="C662" s="35"/>
      <c r="E662" s="51"/>
      <c r="F662" s="42"/>
    </row>
    <row r="663" spans="1:6" s="4" customFormat="1" x14ac:dyDescent="0.25">
      <c r="A663" s="33"/>
      <c r="B663" s="34"/>
      <c r="C663" s="35"/>
      <c r="E663" s="51"/>
      <c r="F663" s="42"/>
    </row>
    <row r="664" spans="1:6" s="4" customFormat="1" x14ac:dyDescent="0.25">
      <c r="A664" s="33"/>
      <c r="B664" s="34"/>
      <c r="C664" s="35"/>
      <c r="E664" s="51"/>
      <c r="F664" s="42"/>
    </row>
    <row r="665" spans="1:6" s="4" customFormat="1" x14ac:dyDescent="0.25">
      <c r="A665" s="33"/>
      <c r="B665" s="34"/>
      <c r="C665" s="35"/>
      <c r="E665" s="51"/>
      <c r="F665" s="42"/>
    </row>
    <row r="666" spans="1:6" s="4" customFormat="1" x14ac:dyDescent="0.25">
      <c r="A666" s="33"/>
      <c r="B666" s="34"/>
      <c r="C666" s="35"/>
      <c r="E666" s="51"/>
      <c r="F666" s="42"/>
    </row>
    <row r="667" spans="1:6" s="4" customFormat="1" x14ac:dyDescent="0.25">
      <c r="A667" s="33"/>
      <c r="B667" s="34"/>
      <c r="C667" s="35"/>
      <c r="E667" s="51"/>
      <c r="F667" s="42"/>
    </row>
    <row r="668" spans="1:6" s="4" customFormat="1" x14ac:dyDescent="0.25">
      <c r="A668" s="33"/>
      <c r="B668" s="34"/>
      <c r="C668" s="35"/>
      <c r="E668" s="51"/>
      <c r="F668" s="42"/>
    </row>
    <row r="669" spans="1:6" s="4" customFormat="1" x14ac:dyDescent="0.25">
      <c r="A669" s="33"/>
      <c r="B669" s="34"/>
      <c r="C669" s="35"/>
      <c r="E669" s="51"/>
      <c r="F669" s="42"/>
    </row>
    <row r="670" spans="1:6" s="4" customFormat="1" x14ac:dyDescent="0.25">
      <c r="A670" s="33"/>
      <c r="B670" s="34"/>
      <c r="C670" s="35"/>
      <c r="E670" s="51"/>
      <c r="F670" s="42"/>
    </row>
    <row r="671" spans="1:6" s="4" customFormat="1" x14ac:dyDescent="0.25">
      <c r="A671" s="33"/>
      <c r="B671" s="34"/>
      <c r="C671" s="35"/>
      <c r="E671" s="51"/>
      <c r="F671" s="42"/>
    </row>
    <row r="672" spans="1:6" s="4" customFormat="1" x14ac:dyDescent="0.25">
      <c r="A672" s="33"/>
      <c r="B672" s="34"/>
      <c r="C672" s="35"/>
      <c r="E672" s="51"/>
      <c r="F672" s="42"/>
    </row>
    <row r="673" spans="1:6" s="4" customFormat="1" x14ac:dyDescent="0.25">
      <c r="A673" s="33"/>
      <c r="B673" s="34"/>
      <c r="C673" s="35"/>
      <c r="E673" s="51"/>
      <c r="F673" s="42"/>
    </row>
    <row r="674" spans="1:6" s="4" customFormat="1" x14ac:dyDescent="0.25">
      <c r="A674" s="33"/>
      <c r="B674" s="34"/>
      <c r="C674" s="35"/>
      <c r="E674" s="51"/>
      <c r="F674" s="42"/>
    </row>
    <row r="675" spans="1:6" s="4" customFormat="1" x14ac:dyDescent="0.25">
      <c r="A675" s="33"/>
      <c r="B675" s="34"/>
      <c r="C675" s="35"/>
      <c r="E675" s="51"/>
      <c r="F675" s="42"/>
    </row>
    <row r="676" spans="1:6" s="4" customFormat="1" x14ac:dyDescent="0.25">
      <c r="A676" s="33"/>
      <c r="B676" s="34"/>
      <c r="C676" s="35"/>
      <c r="E676" s="51"/>
      <c r="F676" s="42"/>
    </row>
    <row r="677" spans="1:6" s="4" customFormat="1" x14ac:dyDescent="0.25">
      <c r="A677" s="33"/>
      <c r="B677" s="34"/>
      <c r="C677" s="35"/>
      <c r="E677" s="51"/>
      <c r="F677" s="42"/>
    </row>
    <row r="678" spans="1:6" s="4" customFormat="1" x14ac:dyDescent="0.25">
      <c r="A678" s="33"/>
      <c r="B678" s="34"/>
      <c r="C678" s="35"/>
      <c r="E678" s="51"/>
      <c r="F678" s="42"/>
    </row>
    <row r="679" spans="1:6" s="4" customFormat="1" x14ac:dyDescent="0.25">
      <c r="A679" s="33"/>
      <c r="B679" s="34"/>
      <c r="C679" s="35"/>
      <c r="E679" s="51"/>
      <c r="F679" s="42"/>
    </row>
    <row r="680" spans="1:6" s="4" customFormat="1" x14ac:dyDescent="0.25">
      <c r="A680" s="33"/>
      <c r="B680" s="34"/>
      <c r="C680" s="35"/>
      <c r="E680" s="51"/>
      <c r="F680" s="42"/>
    </row>
    <row r="681" spans="1:6" s="4" customFormat="1" x14ac:dyDescent="0.25">
      <c r="A681" s="33"/>
      <c r="B681" s="34"/>
      <c r="C681" s="35"/>
      <c r="E681" s="51"/>
      <c r="F681" s="42"/>
    </row>
    <row r="682" spans="1:6" s="4" customFormat="1" x14ac:dyDescent="0.25">
      <c r="A682" s="33"/>
      <c r="B682" s="34"/>
      <c r="C682" s="35"/>
      <c r="E682" s="51"/>
      <c r="F682" s="42"/>
    </row>
    <row r="683" spans="1:6" s="4" customFormat="1" x14ac:dyDescent="0.25">
      <c r="A683" s="33"/>
      <c r="B683" s="34"/>
      <c r="C683" s="35"/>
      <c r="E683" s="51"/>
      <c r="F683" s="42"/>
    </row>
    <row r="684" spans="1:6" s="4" customFormat="1" x14ac:dyDescent="0.25">
      <c r="A684" s="33"/>
      <c r="B684" s="34"/>
      <c r="C684" s="35"/>
      <c r="E684" s="51"/>
      <c r="F684" s="42"/>
    </row>
    <row r="685" spans="1:6" s="4" customFormat="1" x14ac:dyDescent="0.25">
      <c r="A685" s="33"/>
      <c r="B685" s="34"/>
      <c r="C685" s="35"/>
      <c r="E685" s="51"/>
      <c r="F685" s="42"/>
    </row>
    <row r="686" spans="1:6" s="4" customFormat="1" x14ac:dyDescent="0.25">
      <c r="A686" s="33"/>
      <c r="B686" s="34"/>
      <c r="C686" s="35"/>
      <c r="E686" s="51"/>
      <c r="F686" s="42"/>
    </row>
    <row r="687" spans="1:6" s="4" customFormat="1" x14ac:dyDescent="0.25">
      <c r="A687" s="33"/>
      <c r="B687" s="34"/>
      <c r="C687" s="35"/>
      <c r="E687" s="51"/>
      <c r="F687" s="42"/>
    </row>
    <row r="688" spans="1:6" s="4" customFormat="1" x14ac:dyDescent="0.25">
      <c r="A688" s="33"/>
      <c r="B688" s="34"/>
      <c r="C688" s="35"/>
      <c r="E688" s="51"/>
      <c r="F688" s="42"/>
    </row>
    <row r="689" spans="1:6" s="4" customFormat="1" x14ac:dyDescent="0.25">
      <c r="A689" s="33"/>
      <c r="B689" s="34"/>
      <c r="C689" s="35"/>
      <c r="E689" s="51"/>
      <c r="F689" s="42"/>
    </row>
    <row r="690" spans="1:6" s="4" customFormat="1" x14ac:dyDescent="0.25">
      <c r="A690" s="33"/>
      <c r="B690" s="34"/>
      <c r="C690" s="35"/>
      <c r="E690" s="51"/>
      <c r="F690" s="42"/>
    </row>
    <row r="691" spans="1:6" s="4" customFormat="1" x14ac:dyDescent="0.25">
      <c r="A691" s="33"/>
      <c r="B691" s="34"/>
      <c r="C691" s="35"/>
      <c r="E691" s="51"/>
      <c r="F691" s="42"/>
    </row>
    <row r="692" spans="1:6" s="4" customFormat="1" x14ac:dyDescent="0.25">
      <c r="A692" s="33"/>
      <c r="B692" s="34"/>
      <c r="C692" s="35"/>
      <c r="E692" s="51"/>
      <c r="F692" s="42"/>
    </row>
    <row r="693" spans="1:6" s="4" customFormat="1" x14ac:dyDescent="0.25">
      <c r="A693" s="33"/>
      <c r="B693" s="34"/>
      <c r="C693" s="35"/>
      <c r="E693" s="51"/>
      <c r="F693" s="42"/>
    </row>
    <row r="694" spans="1:6" s="4" customFormat="1" x14ac:dyDescent="0.25">
      <c r="A694" s="33"/>
      <c r="B694" s="34"/>
      <c r="C694" s="35"/>
      <c r="E694" s="51"/>
      <c r="F694" s="42"/>
    </row>
    <row r="695" spans="1:6" s="4" customFormat="1" x14ac:dyDescent="0.25">
      <c r="A695" s="33"/>
      <c r="B695" s="34"/>
      <c r="C695" s="35"/>
      <c r="E695" s="51"/>
      <c r="F695" s="42"/>
    </row>
    <row r="696" spans="1:6" s="4" customFormat="1" x14ac:dyDescent="0.25">
      <c r="A696" s="33"/>
      <c r="B696" s="34"/>
      <c r="C696" s="35"/>
      <c r="E696" s="51"/>
      <c r="F696" s="42"/>
    </row>
  </sheetData>
  <mergeCells count="22">
    <mergeCell ref="A7:F7"/>
    <mergeCell ref="A157:D157"/>
    <mergeCell ref="A12:B12"/>
    <mergeCell ref="A13:D13"/>
    <mergeCell ref="A27:D27"/>
    <mergeCell ref="A41:D41"/>
    <mergeCell ref="A67:D67"/>
    <mergeCell ref="A84:C84"/>
    <mergeCell ref="A85:B85"/>
    <mergeCell ref="A87:B87"/>
    <mergeCell ref="A88:D88"/>
    <mergeCell ref="A138:D138"/>
    <mergeCell ref="A224:D224"/>
    <mergeCell ref="A261:D261"/>
    <mergeCell ref="A284:D284"/>
    <mergeCell ref="A296:C296"/>
    <mergeCell ref="A162:D162"/>
    <mergeCell ref="A166:D166"/>
    <mergeCell ref="A169:C169"/>
    <mergeCell ref="A172:B172"/>
    <mergeCell ref="A173:D173"/>
    <mergeCell ref="A192:D192"/>
  </mergeCells>
  <pageMargins left="0.11811023622047245" right="0" top="0.15748031496062992" bottom="0" header="0.31496062992125984" footer="0.31496062992125984"/>
  <pageSetup scale="62" fitToHeight="0" orientation="landscape" horizontalDpi="4294967295" verticalDpi="4294967295" r:id="rId1"/>
  <rowBreaks count="4" manualBreakCount="4">
    <brk id="33" max="7" man="1"/>
    <brk id="84" max="7" man="1"/>
    <brk id="167" max="7" man="1"/>
    <brk id="257" max="7" man="1"/>
  </rowBreaks>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F46B3-DD9F-4D81-94FA-35A150C3C17E}">
  <dimension ref="B2:J17"/>
  <sheetViews>
    <sheetView topLeftCell="C1" zoomScaleNormal="100" workbookViewId="0">
      <selection activeCell="E5" sqref="E5"/>
    </sheetView>
  </sheetViews>
  <sheetFormatPr baseColWidth="10" defaultColWidth="11.42578125" defaultRowHeight="16.5" x14ac:dyDescent="0.25"/>
  <cols>
    <col min="1" max="1" width="11.42578125" style="64"/>
    <col min="2" max="2" width="4.42578125" style="67" bestFit="1" customWidth="1"/>
    <col min="3" max="3" width="48.5703125" style="67" bestFit="1" customWidth="1"/>
    <col min="4" max="4" width="15.5703125" style="64" bestFit="1" customWidth="1"/>
    <col min="5" max="5" width="15.28515625" style="67" bestFit="1" customWidth="1"/>
    <col min="6" max="6" width="15.5703125" style="64" bestFit="1" customWidth="1"/>
    <col min="7" max="7" width="15.28515625" style="67" bestFit="1" customWidth="1"/>
    <col min="8" max="8" width="15.5703125" style="64" bestFit="1" customWidth="1"/>
    <col min="9" max="9" width="15.28515625" style="67" bestFit="1" customWidth="1"/>
    <col min="10" max="10" width="9.7109375" style="67" bestFit="1" customWidth="1"/>
    <col min="11" max="11" width="11.42578125" style="64" customWidth="1"/>
    <col min="12" max="16384" width="11.42578125" style="64"/>
  </cols>
  <sheetData>
    <row r="2" spans="2:10" x14ac:dyDescent="0.25">
      <c r="B2" s="158" t="s">
        <v>314</v>
      </c>
      <c r="C2" s="158"/>
      <c r="D2" s="158"/>
      <c r="E2" s="158"/>
      <c r="F2" s="158"/>
      <c r="G2" s="158"/>
      <c r="H2" s="158"/>
      <c r="I2" s="158"/>
      <c r="J2" s="158"/>
    </row>
    <row r="3" spans="2:10" s="65" customFormat="1" ht="14.25" x14ac:dyDescent="0.25">
      <c r="B3" s="154" t="s">
        <v>315</v>
      </c>
      <c r="C3" s="120" t="s">
        <v>308</v>
      </c>
      <c r="D3" s="120" t="s">
        <v>309</v>
      </c>
      <c r="E3" s="120" t="s">
        <v>310</v>
      </c>
      <c r="F3" s="120" t="s">
        <v>311</v>
      </c>
      <c r="G3" s="120" t="s">
        <v>310</v>
      </c>
      <c r="H3" s="120" t="s">
        <v>312</v>
      </c>
      <c r="I3" s="120" t="s">
        <v>310</v>
      </c>
      <c r="J3" s="156" t="s">
        <v>313</v>
      </c>
    </row>
    <row r="4" spans="2:10" s="65" customFormat="1" ht="14.25" x14ac:dyDescent="0.25">
      <c r="B4" s="155"/>
      <c r="C4" s="120" t="s">
        <v>320</v>
      </c>
      <c r="D4" s="121">
        <f>+SMALL(D5:D17,2)</f>
        <v>80224729</v>
      </c>
      <c r="E4" s="120">
        <v>280</v>
      </c>
      <c r="F4" s="121">
        <f>+SMALL(F5:F17,2)</f>
        <v>172357747</v>
      </c>
      <c r="G4" s="120">
        <v>200</v>
      </c>
      <c r="H4" s="121">
        <f>+SMALL(H5:H17,2)</f>
        <v>78104831</v>
      </c>
      <c r="I4" s="120">
        <v>120</v>
      </c>
      <c r="J4" s="157"/>
    </row>
    <row r="5" spans="2:10" x14ac:dyDescent="0.25">
      <c r="B5" s="76">
        <v>1</v>
      </c>
      <c r="C5" s="76" t="str">
        <f>+'CEINTE S.A.S.'!B9</f>
        <v>CEINTE S.A.S.</v>
      </c>
      <c r="D5" s="77">
        <f>+'CEINTE S.A.S.'!D84</f>
        <v>80224729</v>
      </c>
      <c r="E5" s="71">
        <f>+($D$4*$E$4)/D5</f>
        <v>280</v>
      </c>
      <c r="F5" s="77">
        <f>+'CEINTE S.A.S.'!D169</f>
        <v>177550762</v>
      </c>
      <c r="G5" s="83">
        <f>+($F$4*$G$4)/F5</f>
        <v>194.15038838301354</v>
      </c>
      <c r="H5" s="77">
        <f>+'CEINTE S.A.S.'!D296</f>
        <v>78281520</v>
      </c>
      <c r="I5" s="71">
        <f>+($H$4*$I$4)/H5</f>
        <v>119.72914833539257</v>
      </c>
      <c r="J5" s="81">
        <f t="shared" ref="J5:J17" si="0">+E5+G5+I5</f>
        <v>593.87953671840614</v>
      </c>
    </row>
    <row r="6" spans="2:10" x14ac:dyDescent="0.25">
      <c r="B6" s="76">
        <v>2</v>
      </c>
      <c r="C6" s="76" t="str">
        <f>+'DU BRANDS S.A.S.'!B9</f>
        <v>DU BRANDS S.A.S.</v>
      </c>
      <c r="D6" s="77">
        <f>+'DU BRANDS S.A.S.'!D84</f>
        <v>178457438</v>
      </c>
      <c r="E6" s="71">
        <f>+($D$4*$E$4)/D6</f>
        <v>125.87272557392649</v>
      </c>
      <c r="F6" s="77">
        <f>+'DU BRANDS S.A.S.'!D169</f>
        <v>273710716</v>
      </c>
      <c r="G6" s="83">
        <f>+($F$4*$G$4)/F6</f>
        <v>125.94154114156056</v>
      </c>
      <c r="H6" s="77">
        <f>+'DU BRANDS S.A.S.'!D296</f>
        <v>119448459</v>
      </c>
      <c r="I6" s="71">
        <f>+($H$4*$I$4)/H6</f>
        <v>78.465472040957849</v>
      </c>
      <c r="J6" s="81">
        <f t="shared" si="0"/>
        <v>330.27973875644489</v>
      </c>
    </row>
    <row r="7" spans="2:10" x14ac:dyDescent="0.25">
      <c r="B7" s="76">
        <v>3</v>
      </c>
      <c r="C7" s="76" t="str">
        <f>+'MERCADEO ESTRATEGICO S.A.S'!B9</f>
        <v>MERCADEO ESTRATEGICO S.A.S.</v>
      </c>
      <c r="D7" s="77">
        <f>+'MERCADEO ESTRATEGICO S.A.S'!D84</f>
        <v>108998349</v>
      </c>
      <c r="E7" s="71">
        <v>0</v>
      </c>
      <c r="F7" s="77">
        <f>+'MERCADEO ESTRATEGICO S.A.S'!D169</f>
        <v>198874315</v>
      </c>
      <c r="G7" s="83">
        <v>0</v>
      </c>
      <c r="H7" s="77">
        <f>+'MERCADEO ESTRATEGICO S.A.S'!D296</f>
        <v>78104831</v>
      </c>
      <c r="I7" s="71">
        <v>0</v>
      </c>
      <c r="J7" s="81">
        <f t="shared" si="0"/>
        <v>0</v>
      </c>
    </row>
    <row r="8" spans="2:10" x14ac:dyDescent="0.25">
      <c r="B8" s="78">
        <v>4</v>
      </c>
      <c r="C8" s="78" t="str">
        <f>+'FEELING COMPANY S.A.S'!B9</f>
        <v>FEELING COMPANY S.A.S.</v>
      </c>
      <c r="D8" s="79">
        <f>+'FEELING COMPANY S.A.S'!D84</f>
        <v>132417962</v>
      </c>
      <c r="E8" s="71">
        <f>+($D$4*$E$4)/D8</f>
        <v>169.63653405268388</v>
      </c>
      <c r="F8" s="79">
        <f>+'FEELING COMPANY S.A.S'!D169</f>
        <v>187615293</v>
      </c>
      <c r="G8" s="83">
        <f>+($F$4*$G$4)/F8</f>
        <v>183.73528537463093</v>
      </c>
      <c r="H8" s="79">
        <f>+'FEELING COMPANY S.A.S'!D296</f>
        <v>96785264</v>
      </c>
      <c r="I8" s="71">
        <f>+($H$4*$I$4)/H8</f>
        <v>96.838912584874492</v>
      </c>
      <c r="J8" s="81">
        <f t="shared" si="0"/>
        <v>450.21073201218928</v>
      </c>
    </row>
    <row r="9" spans="2:10" x14ac:dyDescent="0.25">
      <c r="B9" s="78">
        <v>5</v>
      </c>
      <c r="C9" s="78" t="str">
        <f>+'CONSORCIO LOGISTICA C13 2022'!B9</f>
        <v>CONSORCIO LOGISTICA CANAL TRECE - 2022</v>
      </c>
      <c r="D9" s="79">
        <f>+'CONSORCIO LOGISTICA C13 2022'!D84</f>
        <v>108260735</v>
      </c>
      <c r="E9" s="71">
        <f>+($D$4*$E$4)/D9</f>
        <v>207.48911523647055</v>
      </c>
      <c r="F9" s="79">
        <f>+'CONSORCIO LOGISTICA C13 2022'!D169</f>
        <v>235646056</v>
      </c>
      <c r="G9" s="83">
        <f>+($F$4*$G$4)/F9</f>
        <v>146.2852804971198</v>
      </c>
      <c r="H9" s="79">
        <f>+'CONSORCIO LOGISTICA C13 2022'!D296</f>
        <v>84303156</v>
      </c>
      <c r="I9" s="71">
        <f>+($H$4*$I$4)/H9</f>
        <v>111.17709187542161</v>
      </c>
      <c r="J9" s="81">
        <f t="shared" si="0"/>
        <v>464.95148760901202</v>
      </c>
    </row>
    <row r="10" spans="2:10" x14ac:dyDescent="0.25">
      <c r="B10" s="78">
        <v>6</v>
      </c>
      <c r="C10" s="78" t="str">
        <f>+'UT VIVES MARCAS'!B9</f>
        <v>UNION TEMPORAL VIVES MARCAS</v>
      </c>
      <c r="D10" s="79">
        <f>+'UT VIVES MARCAS'!D84</f>
        <v>127501900</v>
      </c>
      <c r="E10" s="71">
        <v>0</v>
      </c>
      <c r="F10" s="79">
        <f>+'UT VIVES MARCAS'!D169</f>
        <v>223187300</v>
      </c>
      <c r="G10" s="83">
        <v>0</v>
      </c>
      <c r="H10" s="79">
        <f>+'UT VIVES MARCAS'!D296</f>
        <v>91705300</v>
      </c>
      <c r="I10" s="71">
        <v>0</v>
      </c>
      <c r="J10" s="81">
        <f t="shared" si="0"/>
        <v>0</v>
      </c>
    </row>
    <row r="11" spans="2:10" x14ac:dyDescent="0.25">
      <c r="B11" s="78">
        <v>7</v>
      </c>
      <c r="C11" s="78" t="str">
        <f>+FUNACTIVA!B9</f>
        <v>FUNACTIVA</v>
      </c>
      <c r="D11" s="79">
        <f>+FUNACTIVA!D84</f>
        <v>0</v>
      </c>
      <c r="E11" s="71">
        <v>0</v>
      </c>
      <c r="F11" s="79">
        <f>+FUNACTIVA!D169</f>
        <v>0</v>
      </c>
      <c r="G11" s="83">
        <v>0</v>
      </c>
      <c r="H11" s="79">
        <f>+FUNACTIVA!D296</f>
        <v>0</v>
      </c>
      <c r="I11" s="71">
        <v>0</v>
      </c>
      <c r="J11" s="81">
        <f t="shared" si="0"/>
        <v>0</v>
      </c>
    </row>
    <row r="12" spans="2:10" x14ac:dyDescent="0.25">
      <c r="B12" s="78">
        <v>8</v>
      </c>
      <c r="C12" s="78" t="str">
        <f>+'ROYAL PARK S.A.S.'!B9</f>
        <v>ROYAL PARK S.A.S.</v>
      </c>
      <c r="D12" s="79">
        <f>+'ROYAL PARK S.A.S.'!E84</f>
        <v>144312461</v>
      </c>
      <c r="E12" s="71">
        <f>+($D$4*$E$4)/D12</f>
        <v>155.6547782800267</v>
      </c>
      <c r="F12" s="79">
        <f>+'ROYAL PARK S.A.S.'!E169</f>
        <v>264785755</v>
      </c>
      <c r="G12" s="83">
        <f>+($F$4*$G$4)/F12</f>
        <v>130.18657064840968</v>
      </c>
      <c r="H12" s="79">
        <f>+'ROYAL PARK S.A.S.'!E296</f>
        <v>99153569</v>
      </c>
      <c r="I12" s="71">
        <f>+($H$4*$I$4)/H12</f>
        <v>94.525893667024732</v>
      </c>
      <c r="J12" s="81">
        <f t="shared" si="0"/>
        <v>380.36724259546111</v>
      </c>
    </row>
    <row r="13" spans="2:10" x14ac:dyDescent="0.25">
      <c r="B13" s="76">
        <v>9</v>
      </c>
      <c r="C13" s="76" t="str">
        <f>+'PUBBLICA S.A.S.'!B9</f>
        <v>PUBBLICA S.A.S.</v>
      </c>
      <c r="D13" s="77">
        <f>+'PUBBLICA S.A.S.'!E84</f>
        <v>113877600</v>
      </c>
      <c r="E13" s="71">
        <f>+($D$4*$E$4)/D13</f>
        <v>197.25498359642282</v>
      </c>
      <c r="F13" s="77">
        <f>+'PUBBLICA S.A.S.'!D169</f>
        <v>218207723</v>
      </c>
      <c r="G13" s="83">
        <f>+($F$4*$G$4)/F13</f>
        <v>157.97584487878095</v>
      </c>
      <c r="H13" s="77">
        <f>+'PUBBLICA S.A.S.'!E296</f>
        <v>98411843</v>
      </c>
      <c r="I13" s="71">
        <f>+($H$4*$I$4)/H13</f>
        <v>95.238331427244987</v>
      </c>
      <c r="J13" s="81">
        <f t="shared" si="0"/>
        <v>450.46915990244878</v>
      </c>
    </row>
    <row r="14" spans="2:10" x14ac:dyDescent="0.25">
      <c r="B14" s="76">
        <v>10</v>
      </c>
      <c r="C14" s="76" t="str">
        <f>+'UT IMARED TEVEANDINA'!B9</f>
        <v>UNION TEMPORAL IMARED TEVEANDINA</v>
      </c>
      <c r="D14" s="77">
        <f>+'UT IMARED TEVEANDINA'!D84</f>
        <v>127164740.01212122</v>
      </c>
      <c r="E14" s="71">
        <f>+($D$4*$E$4)/D14</f>
        <v>176.64428140897277</v>
      </c>
      <c r="F14" s="77">
        <f>+'UT IMARED TEVEANDINA'!D169</f>
        <v>260913378.36921224</v>
      </c>
      <c r="G14" s="83">
        <f>+($F$4*$G$4)/F14</f>
        <v>132.11874996773886</v>
      </c>
      <c r="H14" s="77">
        <f>+'UT IMARED TEVEANDINA'!D296</f>
        <v>103885325.06969696</v>
      </c>
      <c r="I14" s="71">
        <f>+($H$4*$I$4)/H14</f>
        <v>90.220439833170943</v>
      </c>
      <c r="J14" s="81">
        <f t="shared" si="0"/>
        <v>398.98347120988257</v>
      </c>
    </row>
    <row r="15" spans="2:10" x14ac:dyDescent="0.25">
      <c r="B15" s="76">
        <v>11</v>
      </c>
      <c r="C15" s="76" t="str">
        <f>+'UT LM-FUCCA'!B9</f>
        <v>UNIÓN TEMPORAL LM-FUCCA</v>
      </c>
      <c r="D15" s="77">
        <f>+'UT LM-FUCCA'!D84</f>
        <v>154414328</v>
      </c>
      <c r="E15" s="71">
        <v>0</v>
      </c>
      <c r="F15" s="77">
        <f>+'UT LM-FUCCA'!D169</f>
        <v>281735925</v>
      </c>
      <c r="G15" s="83">
        <v>0</v>
      </c>
      <c r="H15" s="77">
        <f>+'UT LM-FUCCA'!D296</f>
        <v>108710916</v>
      </c>
      <c r="I15" s="71">
        <v>0</v>
      </c>
      <c r="J15" s="81">
        <f t="shared" si="0"/>
        <v>0</v>
      </c>
    </row>
    <row r="16" spans="2:10" x14ac:dyDescent="0.25">
      <c r="B16" s="76">
        <v>12</v>
      </c>
      <c r="C16" s="76" t="str">
        <f>+'UT VISION C13-2022'!B9</f>
        <v>UNION TEMPORAL VISION C13-2022</v>
      </c>
      <c r="D16" s="77">
        <f>+'UT VISION C13-2022'!D84</f>
        <v>100785846</v>
      </c>
      <c r="E16" s="71">
        <f>+($D$4*$E$4)/D16</f>
        <v>222.87776519730755</v>
      </c>
      <c r="F16" s="77">
        <f>+'UT VISION C13-2022'!D169</f>
        <v>196203844</v>
      </c>
      <c r="G16" s="83">
        <f>+($F$4*$G$4)/F16</f>
        <v>175.69252822589959</v>
      </c>
      <c r="H16" s="77">
        <f>+'UT VISION C13-2022'!D296</f>
        <v>97611232</v>
      </c>
      <c r="I16" s="71">
        <f>+($H$4*$I$4)/H16</f>
        <v>96.019479807405773</v>
      </c>
      <c r="J16" s="81">
        <f t="shared" si="0"/>
        <v>494.58977323061293</v>
      </c>
    </row>
    <row r="17" spans="2:10" x14ac:dyDescent="0.25">
      <c r="B17" s="76">
        <v>13</v>
      </c>
      <c r="C17" s="76" t="str">
        <f>+'UNLOFT S.A.S.'!B9</f>
        <v>UNLOFT S.A.S.</v>
      </c>
      <c r="D17" s="77">
        <f>+'UNLOFT S.A.S.'!D84</f>
        <v>93450293</v>
      </c>
      <c r="E17" s="71">
        <f>+($D$4*$E$4)/D17</f>
        <v>240.37296619284007</v>
      </c>
      <c r="F17" s="77">
        <f>+'UNLOFT S.A.S.'!D169</f>
        <v>172357747</v>
      </c>
      <c r="G17" s="83">
        <f>+($F$4*$G$4)/F17</f>
        <v>200</v>
      </c>
      <c r="H17" s="77">
        <f>+'UNLOFT S.A.S.'!D296</f>
        <v>89398199</v>
      </c>
      <c r="I17" s="71">
        <f>+($H$4*$I$4)/H17</f>
        <v>104.84081139039502</v>
      </c>
      <c r="J17" s="81">
        <f t="shared" si="0"/>
        <v>545.21377758323513</v>
      </c>
    </row>
  </sheetData>
  <mergeCells count="3">
    <mergeCell ref="B3:B4"/>
    <mergeCell ref="J3:J4"/>
    <mergeCell ref="B2:J2"/>
  </mergeCell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7531B-2A27-4C6D-8C57-B81AA621BAD3}">
  <dimension ref="A2:AA17"/>
  <sheetViews>
    <sheetView tabSelected="1" topLeftCell="C1" zoomScaleNormal="100" workbookViewId="0">
      <selection activeCell="C5" sqref="C5"/>
    </sheetView>
  </sheetViews>
  <sheetFormatPr baseColWidth="10" defaultColWidth="11.42578125" defaultRowHeight="15" x14ac:dyDescent="0.25"/>
  <cols>
    <col min="1" max="1" width="16.5703125" style="80" bestFit="1" customWidth="1"/>
    <col min="2" max="2" width="48.5703125" style="80" bestFit="1" customWidth="1"/>
    <col min="3" max="3" width="22.140625" style="80" customWidth="1"/>
    <col min="4" max="4" width="23.85546875" style="80" bestFit="1" customWidth="1"/>
    <col min="5" max="5" width="13" style="80" bestFit="1" customWidth="1"/>
    <col min="6" max="6" width="14.28515625" style="80" bestFit="1" customWidth="1"/>
    <col min="7" max="7" width="19.7109375" style="80" bestFit="1" customWidth="1"/>
    <col min="8" max="8" width="17.7109375" style="80" bestFit="1" customWidth="1"/>
    <col min="9" max="9" width="23.28515625" style="80" bestFit="1" customWidth="1"/>
    <col min="10" max="10" width="10.85546875"/>
    <col min="11" max="11" width="3.28515625" style="80" bestFit="1" customWidth="1"/>
    <col min="12" max="12" width="39.7109375" style="80" bestFit="1" customWidth="1"/>
    <col min="13" max="13" width="4.42578125" style="134" bestFit="1" customWidth="1"/>
    <col min="14" max="17" width="11.42578125" style="131"/>
    <col min="18" max="27" width="11.42578125" style="128"/>
    <col min="28" max="16384" width="11.42578125" style="80"/>
  </cols>
  <sheetData>
    <row r="2" spans="1:27" x14ac:dyDescent="0.25">
      <c r="A2" s="160" t="s">
        <v>338</v>
      </c>
      <c r="B2" s="161"/>
      <c r="C2" s="161"/>
      <c r="D2" s="161"/>
      <c r="E2" s="161"/>
      <c r="F2" s="161"/>
      <c r="G2" s="161"/>
      <c r="H2" s="161"/>
      <c r="I2" s="162"/>
      <c r="K2" s="159"/>
      <c r="L2" s="159"/>
      <c r="M2" s="159"/>
    </row>
    <row r="3" spans="1:27" s="112" customFormat="1" x14ac:dyDescent="0.25">
      <c r="A3" s="169" t="s">
        <v>319</v>
      </c>
      <c r="B3" s="164" t="s">
        <v>308</v>
      </c>
      <c r="C3" s="165" t="s">
        <v>339</v>
      </c>
      <c r="D3" s="171" t="s">
        <v>341</v>
      </c>
      <c r="E3" s="168" t="s">
        <v>318</v>
      </c>
      <c r="F3" s="168"/>
      <c r="G3" s="168"/>
      <c r="H3" s="168"/>
      <c r="I3" s="166" t="s">
        <v>340</v>
      </c>
      <c r="J3" s="135"/>
      <c r="K3" s="163" t="s">
        <v>337</v>
      </c>
      <c r="L3" s="163"/>
      <c r="M3" s="163"/>
      <c r="N3" s="132"/>
      <c r="O3" s="132"/>
      <c r="P3" s="132"/>
      <c r="Q3" s="132"/>
      <c r="R3" s="129"/>
      <c r="S3" s="129"/>
      <c r="T3" s="129"/>
      <c r="U3" s="129"/>
      <c r="V3" s="129"/>
      <c r="W3" s="129"/>
      <c r="X3" s="129"/>
      <c r="Y3" s="129"/>
      <c r="Z3" s="129"/>
      <c r="AA3" s="129"/>
    </row>
    <row r="4" spans="1:27" s="118" customFormat="1" ht="28.5" x14ac:dyDescent="0.25">
      <c r="A4" s="170"/>
      <c r="B4" s="164"/>
      <c r="C4" s="164"/>
      <c r="D4" s="171"/>
      <c r="E4" s="122" t="s">
        <v>333</v>
      </c>
      <c r="F4" s="123" t="s">
        <v>334</v>
      </c>
      <c r="G4" s="124" t="s">
        <v>335</v>
      </c>
      <c r="H4" s="125" t="s">
        <v>336</v>
      </c>
      <c r="I4" s="167">
        <v>120</v>
      </c>
      <c r="J4" s="133"/>
      <c r="K4" s="163"/>
      <c r="L4" s="163"/>
      <c r="M4" s="163"/>
      <c r="N4" s="133"/>
      <c r="O4" s="133"/>
      <c r="P4" s="133"/>
      <c r="Q4" s="133"/>
      <c r="R4" s="130"/>
      <c r="S4" s="119"/>
      <c r="T4" s="119"/>
      <c r="U4" s="119"/>
      <c r="V4" s="119"/>
      <c r="W4" s="119"/>
      <c r="X4" s="119"/>
      <c r="Y4" s="119"/>
      <c r="Z4" s="119"/>
      <c r="AA4" s="119"/>
    </row>
    <row r="5" spans="1:27" x14ac:dyDescent="0.25">
      <c r="A5" s="98">
        <f>+C5+D5+I5</f>
        <v>993.87953671840614</v>
      </c>
      <c r="B5" s="113" t="str">
        <f>+'RESUMEN LOTES'!C5</f>
        <v>CEINTE S.A.S.</v>
      </c>
      <c r="C5" s="114">
        <f>+'RESUMEN LOTES'!J5</f>
        <v>593.87953671840614</v>
      </c>
      <c r="D5" s="136">
        <v>100</v>
      </c>
      <c r="E5" s="115">
        <v>75</v>
      </c>
      <c r="F5" s="115">
        <v>100</v>
      </c>
      <c r="G5" s="115">
        <v>50</v>
      </c>
      <c r="H5" s="115">
        <v>75</v>
      </c>
      <c r="I5" s="126">
        <f>SUM(E5:H5)</f>
        <v>300</v>
      </c>
      <c r="K5" s="116">
        <v>1</v>
      </c>
      <c r="L5" s="117" t="str">
        <f>+VLOOKUP(M5,$A$5:$I$17,2,FALSE)</f>
        <v>CEINTE S.A.S.</v>
      </c>
      <c r="M5" s="98">
        <f>+LARGE($A$5:$A$17,1)</f>
        <v>993.87953671840614</v>
      </c>
    </row>
    <row r="6" spans="1:27" x14ac:dyDescent="0.25">
      <c r="A6" s="98">
        <f t="shared" ref="A6:A17" si="0">+C6+D6+I6</f>
        <v>730.27973875644489</v>
      </c>
      <c r="B6" s="76" t="str">
        <f>+'RESUMEN LOTES'!C6</f>
        <v>DU BRANDS S.A.S.</v>
      </c>
      <c r="C6" s="82">
        <f>+'RESUMEN LOTES'!J6</f>
        <v>330.27973875644489</v>
      </c>
      <c r="D6" s="136">
        <v>100</v>
      </c>
      <c r="E6" s="71">
        <v>75</v>
      </c>
      <c r="F6" s="71">
        <v>100</v>
      </c>
      <c r="G6" s="71">
        <v>50</v>
      </c>
      <c r="H6" s="71">
        <v>75</v>
      </c>
      <c r="I6" s="127">
        <f t="shared" ref="I6:I17" si="1">SUM(E6:H6)</f>
        <v>300</v>
      </c>
      <c r="K6" s="68">
        <v>2</v>
      </c>
      <c r="L6" s="117" t="str">
        <f t="shared" ref="L6:L12" si="2">+VLOOKUP(M6,$A$5:$I$17,2,FALSE)</f>
        <v>UNLOFT S.A.S.</v>
      </c>
      <c r="M6" s="81">
        <f>+LARGE($A$5:$A$17,2)</f>
        <v>945.21377758323513</v>
      </c>
    </row>
    <row r="7" spans="1:27" x14ac:dyDescent="0.25">
      <c r="A7" s="98">
        <f t="shared" si="0"/>
        <v>0</v>
      </c>
      <c r="B7" s="76" t="str">
        <f>+'RESUMEN LOTES'!C7</f>
        <v>MERCADEO ESTRATEGICO S.A.S.</v>
      </c>
      <c r="C7" s="82">
        <f>+'RESUMEN LOTES'!J7</f>
        <v>0</v>
      </c>
      <c r="D7" s="136">
        <v>0</v>
      </c>
      <c r="E7" s="71">
        <v>0</v>
      </c>
      <c r="F7" s="71">
        <v>0</v>
      </c>
      <c r="G7" s="71">
        <v>0</v>
      </c>
      <c r="H7" s="71">
        <v>0</v>
      </c>
      <c r="I7" s="127">
        <f>SUM(E7:H7)</f>
        <v>0</v>
      </c>
      <c r="K7" s="68">
        <v>3</v>
      </c>
      <c r="L7" s="117" t="str">
        <f t="shared" si="2"/>
        <v>UNION TEMPORAL VISION C13-2022</v>
      </c>
      <c r="M7" s="81">
        <f>+LARGE($A$5:$A$17,3)</f>
        <v>894.58977323061299</v>
      </c>
    </row>
    <row r="8" spans="1:27" x14ac:dyDescent="0.25">
      <c r="A8" s="98">
        <f t="shared" si="0"/>
        <v>850.21073201218928</v>
      </c>
      <c r="B8" s="76" t="str">
        <f>+'RESUMEN LOTES'!C8</f>
        <v>FEELING COMPANY S.A.S.</v>
      </c>
      <c r="C8" s="82">
        <f>+'RESUMEN LOTES'!J8</f>
        <v>450.21073201218928</v>
      </c>
      <c r="D8" s="136">
        <v>100</v>
      </c>
      <c r="E8" s="71">
        <v>75</v>
      </c>
      <c r="F8" s="83">
        <v>100</v>
      </c>
      <c r="G8" s="71">
        <v>50</v>
      </c>
      <c r="H8" s="71">
        <v>75</v>
      </c>
      <c r="I8" s="127">
        <f t="shared" si="1"/>
        <v>300</v>
      </c>
      <c r="K8" s="68">
        <v>4</v>
      </c>
      <c r="L8" s="117" t="str">
        <f t="shared" si="2"/>
        <v>CONSORCIO LOGISTICA CANAL TRECE - 2022</v>
      </c>
      <c r="M8" s="81">
        <f>+LARGE($A$5:$A$17,4)</f>
        <v>864.95148760901202</v>
      </c>
    </row>
    <row r="9" spans="1:27" x14ac:dyDescent="0.25">
      <c r="A9" s="98">
        <f t="shared" si="0"/>
        <v>864.95148760901202</v>
      </c>
      <c r="B9" s="76" t="str">
        <f>+'RESUMEN LOTES'!C9</f>
        <v>CONSORCIO LOGISTICA CANAL TRECE - 2022</v>
      </c>
      <c r="C9" s="82">
        <f>+'RESUMEN LOTES'!J9</f>
        <v>464.95148760901202</v>
      </c>
      <c r="D9" s="136">
        <v>100</v>
      </c>
      <c r="E9" s="71">
        <v>75</v>
      </c>
      <c r="F9" s="83">
        <v>100</v>
      </c>
      <c r="G9" s="71">
        <v>50</v>
      </c>
      <c r="H9" s="71">
        <v>75</v>
      </c>
      <c r="I9" s="127">
        <f t="shared" si="1"/>
        <v>300</v>
      </c>
      <c r="K9" s="68">
        <v>5</v>
      </c>
      <c r="L9" s="117" t="str">
        <f t="shared" si="2"/>
        <v>PUBBLICA S.A.S.</v>
      </c>
      <c r="M9" s="81">
        <f>+LARGE($A$5:$A$17,5)</f>
        <v>850.46915990244884</v>
      </c>
    </row>
    <row r="10" spans="1:27" x14ac:dyDescent="0.25">
      <c r="A10" s="98">
        <f t="shared" si="0"/>
        <v>0</v>
      </c>
      <c r="B10" s="76" t="str">
        <f>+'RESUMEN LOTES'!C10</f>
        <v>UNION TEMPORAL VIVES MARCAS</v>
      </c>
      <c r="C10" s="82">
        <f>+'RESUMEN LOTES'!J10</f>
        <v>0</v>
      </c>
      <c r="D10" s="136">
        <v>0</v>
      </c>
      <c r="E10" s="71">
        <v>0</v>
      </c>
      <c r="F10" s="83">
        <v>0</v>
      </c>
      <c r="G10" s="71">
        <v>0</v>
      </c>
      <c r="H10" s="71">
        <v>0</v>
      </c>
      <c r="I10" s="127">
        <f t="shared" si="1"/>
        <v>0</v>
      </c>
      <c r="K10" s="68">
        <v>6</v>
      </c>
      <c r="L10" s="117" t="str">
        <f t="shared" si="2"/>
        <v>FEELING COMPANY S.A.S.</v>
      </c>
      <c r="M10" s="81">
        <f>+LARGE($A$5:$A$17,6)</f>
        <v>850.21073201218928</v>
      </c>
    </row>
    <row r="11" spans="1:27" x14ac:dyDescent="0.25">
      <c r="A11" s="98">
        <f t="shared" si="0"/>
        <v>0</v>
      </c>
      <c r="B11" s="76" t="str">
        <f>+'RESUMEN LOTES'!C11</f>
        <v>FUNACTIVA</v>
      </c>
      <c r="C11" s="82">
        <f>+'RESUMEN LOTES'!J11</f>
        <v>0</v>
      </c>
      <c r="D11" s="136">
        <v>0</v>
      </c>
      <c r="E11" s="83">
        <v>0</v>
      </c>
      <c r="F11" s="83">
        <v>0</v>
      </c>
      <c r="G11" s="83">
        <v>0</v>
      </c>
      <c r="H11" s="83">
        <v>0</v>
      </c>
      <c r="I11" s="127">
        <f>SUM(E11:H11)</f>
        <v>0</v>
      </c>
      <c r="K11" s="68">
        <v>7</v>
      </c>
      <c r="L11" s="117" t="str">
        <f t="shared" si="2"/>
        <v>UNION TEMPORAL IMARED TEVEANDINA</v>
      </c>
      <c r="M11" s="81">
        <f>+LARGE($A$5:$A$17,7)</f>
        <v>798.98347120988251</v>
      </c>
    </row>
    <row r="12" spans="1:27" x14ac:dyDescent="0.25">
      <c r="A12" s="98">
        <f t="shared" si="0"/>
        <v>780.36724259546111</v>
      </c>
      <c r="B12" s="76" t="str">
        <f>+'RESUMEN LOTES'!C12</f>
        <v>ROYAL PARK S.A.S.</v>
      </c>
      <c r="C12" s="82">
        <f>+'RESUMEN LOTES'!J12</f>
        <v>380.36724259546111</v>
      </c>
      <c r="D12" s="136">
        <v>100</v>
      </c>
      <c r="E12" s="71">
        <v>75</v>
      </c>
      <c r="F12" s="83">
        <v>100</v>
      </c>
      <c r="G12" s="71">
        <v>50</v>
      </c>
      <c r="H12" s="71">
        <v>75</v>
      </c>
      <c r="I12" s="127">
        <f t="shared" si="1"/>
        <v>300</v>
      </c>
      <c r="K12" s="68">
        <v>8</v>
      </c>
      <c r="L12" s="117" t="str">
        <f t="shared" si="2"/>
        <v>ROYAL PARK S.A.S.</v>
      </c>
      <c r="M12" s="81">
        <f>+LARGE($A$5:$A$17,8)</f>
        <v>780.36724259546111</v>
      </c>
    </row>
    <row r="13" spans="1:27" x14ac:dyDescent="0.25">
      <c r="A13" s="98">
        <f t="shared" si="0"/>
        <v>850.46915990244884</v>
      </c>
      <c r="B13" s="76" t="str">
        <f>+'RESUMEN LOTES'!C13</f>
        <v>PUBBLICA S.A.S.</v>
      </c>
      <c r="C13" s="82">
        <f>+'RESUMEN LOTES'!J13</f>
        <v>450.46915990244878</v>
      </c>
      <c r="D13" s="136">
        <v>100</v>
      </c>
      <c r="E13" s="71">
        <v>75</v>
      </c>
      <c r="F13" s="71">
        <v>100</v>
      </c>
      <c r="G13" s="71">
        <v>50</v>
      </c>
      <c r="H13" s="71">
        <v>75</v>
      </c>
      <c r="I13" s="127">
        <f t="shared" si="1"/>
        <v>300</v>
      </c>
      <c r="K13" s="68">
        <v>9</v>
      </c>
      <c r="L13" s="117" t="str">
        <f>+VLOOKUP(M13,$A$5:$I$17,2,FALSE)</f>
        <v>DU BRANDS S.A.S.</v>
      </c>
      <c r="M13" s="81">
        <f>+LARGE($A$5:$A$17,9)</f>
        <v>730.27973875644489</v>
      </c>
    </row>
    <row r="14" spans="1:27" x14ac:dyDescent="0.25">
      <c r="A14" s="98">
        <f t="shared" si="0"/>
        <v>798.98347120988251</v>
      </c>
      <c r="B14" s="76" t="str">
        <f>+'RESUMEN LOTES'!C14</f>
        <v>UNION TEMPORAL IMARED TEVEANDINA</v>
      </c>
      <c r="C14" s="82">
        <f>+'RESUMEN LOTES'!J14</f>
        <v>398.98347120988257</v>
      </c>
      <c r="D14" s="136">
        <v>100</v>
      </c>
      <c r="E14" s="71">
        <v>75</v>
      </c>
      <c r="F14" s="71">
        <v>100</v>
      </c>
      <c r="G14" s="71">
        <v>50</v>
      </c>
      <c r="H14" s="71">
        <v>75</v>
      </c>
      <c r="I14" s="127">
        <f t="shared" si="1"/>
        <v>300</v>
      </c>
      <c r="K14" s="68">
        <v>10</v>
      </c>
      <c r="L14" s="117" t="str">
        <f>+B7</f>
        <v>MERCADEO ESTRATEGICO S.A.S.</v>
      </c>
      <c r="M14" s="81">
        <f>+LARGE($A$5:$A$17,10)</f>
        <v>0</v>
      </c>
    </row>
    <row r="15" spans="1:27" x14ac:dyDescent="0.25">
      <c r="A15" s="98">
        <f t="shared" si="0"/>
        <v>0</v>
      </c>
      <c r="B15" s="76" t="str">
        <f>+'RESUMEN LOTES'!C15</f>
        <v>UNIÓN TEMPORAL LM-FUCCA</v>
      </c>
      <c r="C15" s="82">
        <f>+'RESUMEN LOTES'!J15</f>
        <v>0</v>
      </c>
      <c r="D15" s="136">
        <v>0</v>
      </c>
      <c r="E15" s="71">
        <v>0</v>
      </c>
      <c r="F15" s="71">
        <v>0</v>
      </c>
      <c r="G15" s="71">
        <v>0</v>
      </c>
      <c r="H15" s="71">
        <v>0</v>
      </c>
      <c r="I15" s="127">
        <f t="shared" si="1"/>
        <v>0</v>
      </c>
      <c r="K15" s="68">
        <v>11</v>
      </c>
      <c r="L15" s="117" t="str">
        <f>+B10</f>
        <v>UNION TEMPORAL VIVES MARCAS</v>
      </c>
      <c r="M15" s="81">
        <f>+LARGE($A$5:$A$17,11)</f>
        <v>0</v>
      </c>
    </row>
    <row r="16" spans="1:27" x14ac:dyDescent="0.25">
      <c r="A16" s="98">
        <f t="shared" si="0"/>
        <v>894.58977323061299</v>
      </c>
      <c r="B16" s="76" t="str">
        <f>+'RESUMEN LOTES'!C16</f>
        <v>UNION TEMPORAL VISION C13-2022</v>
      </c>
      <c r="C16" s="82">
        <f>+'RESUMEN LOTES'!J16</f>
        <v>494.58977323061293</v>
      </c>
      <c r="D16" s="136">
        <v>100</v>
      </c>
      <c r="E16" s="71">
        <v>75</v>
      </c>
      <c r="F16" s="71">
        <v>100</v>
      </c>
      <c r="G16" s="71">
        <v>50</v>
      </c>
      <c r="H16" s="71">
        <v>75</v>
      </c>
      <c r="I16" s="127">
        <f t="shared" si="1"/>
        <v>300</v>
      </c>
      <c r="K16" s="68">
        <v>12</v>
      </c>
      <c r="L16" s="117" t="str">
        <f>+B15</f>
        <v>UNIÓN TEMPORAL LM-FUCCA</v>
      </c>
      <c r="M16" s="81">
        <f>+LARGE($A$5:$A$17,12)</f>
        <v>0</v>
      </c>
    </row>
    <row r="17" spans="1:13" x14ac:dyDescent="0.25">
      <c r="A17" s="98">
        <f t="shared" si="0"/>
        <v>945.21377758323513</v>
      </c>
      <c r="B17" s="76" t="str">
        <f>+'RESUMEN LOTES'!C17</f>
        <v>UNLOFT S.A.S.</v>
      </c>
      <c r="C17" s="82">
        <f>+'RESUMEN LOTES'!J17</f>
        <v>545.21377758323513</v>
      </c>
      <c r="D17" s="136">
        <v>100</v>
      </c>
      <c r="E17" s="71">
        <v>75</v>
      </c>
      <c r="F17" s="71">
        <v>100</v>
      </c>
      <c r="G17" s="71">
        <v>50</v>
      </c>
      <c r="H17" s="71">
        <v>75</v>
      </c>
      <c r="I17" s="127">
        <f t="shared" si="1"/>
        <v>300</v>
      </c>
      <c r="K17" s="68">
        <v>13</v>
      </c>
      <c r="L17" s="117" t="str">
        <f>+B11</f>
        <v>FUNACTIVA</v>
      </c>
      <c r="M17" s="81">
        <f>+LARGE($A$5:$A$17,13)</f>
        <v>0</v>
      </c>
    </row>
  </sheetData>
  <mergeCells count="9">
    <mergeCell ref="K2:M2"/>
    <mergeCell ref="A2:I2"/>
    <mergeCell ref="K3:M4"/>
    <mergeCell ref="B3:B4"/>
    <mergeCell ref="C3:C4"/>
    <mergeCell ref="I3:I4"/>
    <mergeCell ref="E3:H3"/>
    <mergeCell ref="A3:A4"/>
    <mergeCell ref="D3:D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7BA0-28C5-4754-B968-945C45805447}">
  <dimension ref="B1:L23"/>
  <sheetViews>
    <sheetView zoomScaleNormal="100" workbookViewId="0">
      <selection activeCell="B21" sqref="B21"/>
    </sheetView>
  </sheetViews>
  <sheetFormatPr baseColWidth="10" defaultColWidth="11.42578125" defaultRowHeight="16.5" x14ac:dyDescent="0.25"/>
  <cols>
    <col min="1" max="1" width="3" style="64" customWidth="1"/>
    <col min="2" max="2" width="40.7109375" style="91" bestFit="1" customWidth="1"/>
    <col min="3" max="3" width="19.28515625" style="64" bestFit="1" customWidth="1"/>
    <col min="4" max="4" width="6" style="64" bestFit="1" customWidth="1"/>
    <col min="5" max="5" width="3" style="64" customWidth="1"/>
    <col min="6" max="6" width="40.7109375" style="91" bestFit="1" customWidth="1"/>
    <col min="7" max="7" width="17.28515625" style="64" bestFit="1" customWidth="1"/>
    <col min="8" max="8" width="5.42578125" style="64" bestFit="1" customWidth="1"/>
    <col min="9" max="9" width="3" style="64" customWidth="1"/>
    <col min="10" max="10" width="40.7109375" style="91" bestFit="1" customWidth="1"/>
    <col min="11" max="11" width="16.85546875" style="64" bestFit="1" customWidth="1"/>
    <col min="12" max="16384" width="11.42578125" style="64"/>
  </cols>
  <sheetData>
    <row r="1" spans="2:12" x14ac:dyDescent="0.25">
      <c r="E1" s="92"/>
    </row>
    <row r="2" spans="2:12" x14ac:dyDescent="0.25">
      <c r="B2" s="97" t="s">
        <v>308</v>
      </c>
      <c r="C2" s="87" t="s">
        <v>309</v>
      </c>
      <c r="D2" s="106"/>
      <c r="E2" s="85"/>
      <c r="F2" s="96" t="s">
        <v>308</v>
      </c>
      <c r="G2" s="88" t="s">
        <v>311</v>
      </c>
      <c r="H2" s="106"/>
      <c r="I2" s="65"/>
      <c r="J2" s="96" t="s">
        <v>308</v>
      </c>
      <c r="K2" s="88" t="s">
        <v>312</v>
      </c>
    </row>
    <row r="3" spans="2:12" x14ac:dyDescent="0.25">
      <c r="B3" s="90" t="s">
        <v>288</v>
      </c>
      <c r="C3" s="66">
        <v>178457438</v>
      </c>
      <c r="D3" s="86"/>
      <c r="E3" s="84"/>
      <c r="F3" s="90" t="s">
        <v>325</v>
      </c>
      <c r="G3" s="74">
        <v>281735925</v>
      </c>
      <c r="H3" s="86"/>
      <c r="I3" s="73"/>
      <c r="J3" s="90" t="s">
        <v>288</v>
      </c>
      <c r="K3" s="66">
        <v>119448459</v>
      </c>
    </row>
    <row r="4" spans="2:12" x14ac:dyDescent="0.25">
      <c r="B4" s="90" t="s">
        <v>325</v>
      </c>
      <c r="C4" s="66">
        <v>154414328</v>
      </c>
      <c r="D4" s="86"/>
      <c r="E4" s="84"/>
      <c r="F4" s="90" t="s">
        <v>288</v>
      </c>
      <c r="G4" s="74">
        <v>273710716</v>
      </c>
      <c r="H4" s="86"/>
      <c r="I4" s="73"/>
      <c r="J4" s="90" t="s">
        <v>325</v>
      </c>
      <c r="K4" s="66">
        <v>108710916</v>
      </c>
    </row>
    <row r="5" spans="2:12" x14ac:dyDescent="0.25">
      <c r="B5" s="89" t="s">
        <v>296</v>
      </c>
      <c r="C5" s="70">
        <v>144312461</v>
      </c>
      <c r="D5" s="107"/>
      <c r="E5" s="84"/>
      <c r="F5" s="89" t="s">
        <v>296</v>
      </c>
      <c r="G5" s="75">
        <v>264785755</v>
      </c>
      <c r="H5" s="107"/>
      <c r="I5" s="73"/>
      <c r="J5" s="90" t="s">
        <v>303</v>
      </c>
      <c r="K5" s="66">
        <v>103885325.06969696</v>
      </c>
    </row>
    <row r="6" spans="2:12" x14ac:dyDescent="0.25">
      <c r="B6" s="89" t="s">
        <v>292</v>
      </c>
      <c r="C6" s="70">
        <v>132417962</v>
      </c>
      <c r="D6" s="107"/>
      <c r="E6" s="84"/>
      <c r="F6" s="90" t="s">
        <v>303</v>
      </c>
      <c r="G6" s="74">
        <v>260913378.36921224</v>
      </c>
      <c r="H6" s="86"/>
      <c r="I6" s="73"/>
      <c r="J6" s="89" t="s">
        <v>296</v>
      </c>
      <c r="K6" s="70">
        <v>99153569</v>
      </c>
    </row>
    <row r="7" spans="2:12" ht="28.5" x14ac:dyDescent="0.25">
      <c r="B7" s="89" t="s">
        <v>324</v>
      </c>
      <c r="C7" s="70">
        <v>127501900</v>
      </c>
      <c r="D7" s="107"/>
      <c r="E7" s="84"/>
      <c r="F7" s="89" t="s">
        <v>317</v>
      </c>
      <c r="G7" s="75">
        <v>235646056</v>
      </c>
      <c r="H7" s="107"/>
      <c r="I7" s="73"/>
      <c r="J7" s="90" t="s">
        <v>299</v>
      </c>
      <c r="K7" s="66">
        <v>98411843</v>
      </c>
    </row>
    <row r="8" spans="2:12" x14ac:dyDescent="0.25">
      <c r="B8" s="99" t="s">
        <v>303</v>
      </c>
      <c r="C8" s="66">
        <v>127164740.01212122</v>
      </c>
      <c r="D8" s="86"/>
      <c r="E8" s="84"/>
      <c r="F8" s="99" t="s">
        <v>324</v>
      </c>
      <c r="G8" s="75">
        <v>223187300</v>
      </c>
      <c r="H8" s="107"/>
      <c r="I8" s="73"/>
      <c r="J8" s="99" t="s">
        <v>305</v>
      </c>
      <c r="K8" s="66">
        <v>97611232</v>
      </c>
    </row>
    <row r="9" spans="2:12" x14ac:dyDescent="0.25">
      <c r="B9" s="99" t="s">
        <v>299</v>
      </c>
      <c r="C9" s="66">
        <v>113877600</v>
      </c>
      <c r="D9" s="86"/>
      <c r="E9" s="84"/>
      <c r="F9" s="99" t="s">
        <v>299</v>
      </c>
      <c r="G9" s="74">
        <v>218207723</v>
      </c>
      <c r="H9" s="86"/>
      <c r="I9" s="73"/>
      <c r="J9" s="99" t="s">
        <v>292</v>
      </c>
      <c r="K9" s="70">
        <v>96785264</v>
      </c>
    </row>
    <row r="10" spans="2:12" x14ac:dyDescent="0.25">
      <c r="B10" s="90" t="s">
        <v>301</v>
      </c>
      <c r="C10" s="66">
        <v>108998349</v>
      </c>
      <c r="D10" s="86"/>
      <c r="E10" s="84"/>
      <c r="F10" s="90" t="s">
        <v>301</v>
      </c>
      <c r="G10" s="74">
        <v>198874315</v>
      </c>
      <c r="H10" s="86"/>
      <c r="I10" s="73"/>
      <c r="J10" s="89" t="s">
        <v>324</v>
      </c>
      <c r="K10" s="70">
        <v>91705300</v>
      </c>
    </row>
    <row r="11" spans="2:12" ht="28.5" x14ac:dyDescent="0.25">
      <c r="B11" s="89" t="s">
        <v>317</v>
      </c>
      <c r="C11" s="70">
        <v>108260735</v>
      </c>
      <c r="D11" s="107"/>
      <c r="E11" s="84"/>
      <c r="F11" s="90" t="s">
        <v>305</v>
      </c>
      <c r="G11" s="74">
        <v>196203844</v>
      </c>
      <c r="H11" s="86"/>
      <c r="I11" s="73"/>
      <c r="J11" s="90" t="s">
        <v>306</v>
      </c>
      <c r="K11" s="66">
        <v>89398199</v>
      </c>
    </row>
    <row r="12" spans="2:12" ht="28.5" x14ac:dyDescent="0.25">
      <c r="B12" s="90" t="s">
        <v>305</v>
      </c>
      <c r="C12" s="66">
        <v>100785846</v>
      </c>
      <c r="D12" s="86"/>
      <c r="E12" s="84"/>
      <c r="F12" s="89" t="s">
        <v>292</v>
      </c>
      <c r="G12" s="75">
        <v>187615293</v>
      </c>
      <c r="H12" s="107"/>
      <c r="I12" s="73"/>
      <c r="J12" s="89" t="s">
        <v>317</v>
      </c>
      <c r="K12" s="104">
        <v>84303156</v>
      </c>
      <c r="L12" s="109">
        <f>+(K12/$K$20)-1</f>
        <v>-8.8251217020856032E-3</v>
      </c>
    </row>
    <row r="13" spans="2:12" x14ac:dyDescent="0.25">
      <c r="B13" s="90" t="s">
        <v>306</v>
      </c>
      <c r="C13" s="66">
        <v>93450293</v>
      </c>
      <c r="D13" s="86"/>
      <c r="E13" s="84"/>
      <c r="F13" s="90" t="s">
        <v>283</v>
      </c>
      <c r="G13" s="103">
        <v>177550762</v>
      </c>
      <c r="H13" s="109">
        <f>+(G13/$G$20)-1</f>
        <v>-2.3945430592825279E-2</v>
      </c>
      <c r="I13" s="73"/>
      <c r="J13" s="90" t="s">
        <v>283</v>
      </c>
      <c r="K13" s="102">
        <v>78281520</v>
      </c>
      <c r="L13" s="109">
        <f t="shared" ref="L13:L14" si="0">+(K13/$K$20)-1</f>
        <v>-7.9623115663952748E-2</v>
      </c>
    </row>
    <row r="14" spans="2:12" x14ac:dyDescent="0.25">
      <c r="B14" s="90" t="s">
        <v>283</v>
      </c>
      <c r="C14" s="102">
        <v>80224729</v>
      </c>
      <c r="D14" s="109">
        <f>+(C14/$C$20)-1</f>
        <v>-0.13735152080148139</v>
      </c>
      <c r="E14" s="84"/>
      <c r="F14" s="90" t="s">
        <v>306</v>
      </c>
      <c r="G14" s="103">
        <v>172357747</v>
      </c>
      <c r="H14" s="109">
        <f>+(G14/$G$20)-1</f>
        <v>-5.2493131332909893E-2</v>
      </c>
      <c r="I14" s="73"/>
      <c r="J14" s="90" t="s">
        <v>301</v>
      </c>
      <c r="K14" s="102">
        <v>78104831</v>
      </c>
      <c r="L14" s="109">
        <f t="shared" si="0"/>
        <v>-8.1700495757191294E-2</v>
      </c>
    </row>
    <row r="15" spans="2:12" x14ac:dyDescent="0.25">
      <c r="B15" s="101"/>
      <c r="D15" s="105"/>
      <c r="E15" s="84"/>
      <c r="F15" s="101"/>
      <c r="G15" s="86"/>
      <c r="H15" s="86"/>
      <c r="I15" s="73"/>
      <c r="J15" s="101"/>
      <c r="K15" s="86"/>
    </row>
    <row r="16" spans="2:12" x14ac:dyDescent="0.25">
      <c r="B16" s="101"/>
      <c r="C16" s="86"/>
      <c r="D16" s="86"/>
      <c r="E16" s="84"/>
      <c r="F16" s="101"/>
      <c r="G16" s="86"/>
      <c r="H16" s="86"/>
      <c r="I16" s="73"/>
      <c r="J16" s="101"/>
      <c r="K16" s="86"/>
    </row>
    <row r="18" spans="2:11" x14ac:dyDescent="0.25">
      <c r="B18" s="100" t="s">
        <v>329</v>
      </c>
      <c r="C18" s="66">
        <f>+(C8+C9)/2</f>
        <v>120521170.0060606</v>
      </c>
      <c r="D18" s="86"/>
      <c r="E18" s="93"/>
      <c r="F18" s="100" t="s">
        <v>329</v>
      </c>
      <c r="G18" s="66">
        <f>+(G8+G9)/2</f>
        <v>220697511.5</v>
      </c>
      <c r="H18" s="86"/>
      <c r="J18" s="100" t="s">
        <v>329</v>
      </c>
      <c r="K18" s="66">
        <f>+(K8+K9)/2</f>
        <v>97198248</v>
      </c>
    </row>
    <row r="19" spans="2:11" x14ac:dyDescent="0.25">
      <c r="B19" s="100" t="s">
        <v>330</v>
      </c>
      <c r="C19" s="66">
        <f>+STDEV(C3:C14)</f>
        <v>27523001.071089189</v>
      </c>
      <c r="D19" s="86"/>
      <c r="F19" s="100" t="s">
        <v>330</v>
      </c>
      <c r="G19" s="66">
        <f>+STDEV(G3:G14)</f>
        <v>38790917.785840318</v>
      </c>
      <c r="H19" s="86"/>
      <c r="J19" s="100" t="s">
        <v>330</v>
      </c>
      <c r="K19" s="66">
        <f>+STDEV(K3:K14)</f>
        <v>12144482.165287979</v>
      </c>
    </row>
    <row r="20" spans="2:11" x14ac:dyDescent="0.25">
      <c r="B20" s="110" t="s">
        <v>331</v>
      </c>
      <c r="C20" s="111">
        <f>+C18-C19</f>
        <v>92998168.934971407</v>
      </c>
      <c r="D20" s="108"/>
      <c r="F20" s="110" t="s">
        <v>332</v>
      </c>
      <c r="G20" s="111">
        <f>+G18-G19</f>
        <v>181906593.71415967</v>
      </c>
      <c r="H20" s="108"/>
      <c r="J20" s="110" t="s">
        <v>331</v>
      </c>
      <c r="K20" s="111">
        <f>+K18-K19</f>
        <v>85053765.834712029</v>
      </c>
    </row>
    <row r="21" spans="2:11" x14ac:dyDescent="0.25">
      <c r="B21" s="94"/>
      <c r="E21" s="67"/>
    </row>
    <row r="22" spans="2:11" x14ac:dyDescent="0.25">
      <c r="B22" s="94"/>
      <c r="C22" s="95"/>
      <c r="D22" s="95"/>
      <c r="E22" s="67"/>
      <c r="F22" s="94"/>
      <c r="G22" s="86"/>
      <c r="H22" s="86"/>
      <c r="K22" s="95"/>
    </row>
    <row r="23" spans="2:11" x14ac:dyDescent="0.25">
      <c r="B23" s="94"/>
      <c r="C23" s="95"/>
      <c r="D23" s="95"/>
      <c r="E23" s="72"/>
      <c r="K23" s="95"/>
    </row>
  </sheetData>
  <sortState xmlns:xlrd2="http://schemas.microsoft.com/office/spreadsheetml/2017/richdata2" ref="J3:K14">
    <sortCondition descending="1" ref="K2:K14"/>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97966-FAC9-4ECE-BE2A-43A7F29132B0}">
  <sheetPr codeName="Hoja5">
    <outlinePr summaryBelow="0" summaryRight="0"/>
    <pageSetUpPr fitToPage="1"/>
  </sheetPr>
  <dimension ref="A6:F696"/>
  <sheetViews>
    <sheetView showGridLines="0" zoomScale="70" zoomScaleNormal="70" zoomScaleSheetLayoutView="80" workbookViewId="0">
      <selection activeCell="F84" sqref="F84"/>
    </sheetView>
  </sheetViews>
  <sheetFormatPr baseColWidth="10" defaultColWidth="26.7109375" defaultRowHeight="16.5" x14ac:dyDescent="0.25"/>
  <cols>
    <col min="1" max="1" width="13.85546875" style="1" bestFit="1" customWidth="1"/>
    <col min="2" max="2" width="167.42578125" style="2" customWidth="1"/>
    <col min="3" max="3" width="21.42578125" style="3" bestFit="1" customWidth="1"/>
    <col min="4" max="4" width="25.42578125" style="4" bestFit="1" customWidth="1"/>
    <col min="5" max="5" width="17.85546875" style="51" bestFit="1" customWidth="1"/>
    <col min="6" max="6" width="61.42578125" style="42" customWidth="1"/>
    <col min="7" max="16384" width="26.7109375" style="1"/>
  </cols>
  <sheetData>
    <row r="6" spans="1:6" ht="17.25" thickBot="1" x14ac:dyDescent="0.3"/>
    <row r="7" spans="1:6" ht="23.25" thickBot="1" x14ac:dyDescent="0.3">
      <c r="A7" s="144" t="s">
        <v>0</v>
      </c>
      <c r="B7" s="145"/>
      <c r="C7" s="145"/>
      <c r="D7" s="145"/>
      <c r="E7" s="145"/>
      <c r="F7" s="146"/>
    </row>
    <row r="8" spans="1:6" x14ac:dyDescent="0.25">
      <c r="A8" s="38"/>
      <c r="B8" s="36"/>
      <c r="C8" s="36"/>
      <c r="D8" s="36"/>
      <c r="E8" s="52"/>
      <c r="F8" s="43"/>
    </row>
    <row r="9" spans="1:6" x14ac:dyDescent="0.25">
      <c r="A9" s="40" t="s">
        <v>286</v>
      </c>
      <c r="B9" s="1" t="s">
        <v>288</v>
      </c>
      <c r="C9" s="39"/>
      <c r="D9" s="39"/>
      <c r="E9" s="53"/>
      <c r="F9" s="44"/>
    </row>
    <row r="10" spans="1:6" x14ac:dyDescent="0.25">
      <c r="A10" s="40" t="s">
        <v>285</v>
      </c>
      <c r="B10" s="1" t="s">
        <v>288</v>
      </c>
      <c r="C10" s="1"/>
      <c r="D10" s="1"/>
      <c r="E10" s="54"/>
      <c r="F10" s="37"/>
    </row>
    <row r="11" spans="1:6" s="7" customFormat="1" ht="14.25" x14ac:dyDescent="0.25">
      <c r="A11" s="5"/>
      <c r="B11" s="5"/>
      <c r="C11" s="5"/>
      <c r="D11" s="6"/>
      <c r="E11" s="55"/>
      <c r="F11" s="6"/>
    </row>
    <row r="12" spans="1:6" s="9" customFormat="1" ht="28.5" x14ac:dyDescent="0.25">
      <c r="A12" s="138" t="s">
        <v>1</v>
      </c>
      <c r="B12" s="139"/>
      <c r="C12" s="8" t="s">
        <v>2</v>
      </c>
      <c r="D12" s="8" t="s">
        <v>284</v>
      </c>
      <c r="E12" s="56" t="s">
        <v>293</v>
      </c>
      <c r="F12" s="8" t="s">
        <v>287</v>
      </c>
    </row>
    <row r="13" spans="1:6" s="9" customFormat="1" x14ac:dyDescent="0.25">
      <c r="A13" s="147" t="s">
        <v>3</v>
      </c>
      <c r="B13" s="148"/>
      <c r="C13" s="148"/>
      <c r="D13" s="149"/>
      <c r="E13" s="57">
        <f>SUM(D14:D26)</f>
        <v>32557802</v>
      </c>
      <c r="F13" s="48"/>
    </row>
    <row r="14" spans="1:6" s="9" customFormat="1" x14ac:dyDescent="0.25">
      <c r="A14" s="10">
        <v>1</v>
      </c>
      <c r="B14" s="11" t="s">
        <v>4</v>
      </c>
      <c r="C14" s="12">
        <v>1657345.4545454544</v>
      </c>
      <c r="D14" s="13">
        <v>1640947</v>
      </c>
      <c r="E14" s="58">
        <f>+C14-D14</f>
        <v>16398.454545454355</v>
      </c>
      <c r="F14" s="45"/>
    </row>
    <row r="15" spans="1:6" s="9" customFormat="1" x14ac:dyDescent="0.25">
      <c r="A15" s="14">
        <v>2</v>
      </c>
      <c r="B15" s="15" t="s">
        <v>5</v>
      </c>
      <c r="C15" s="12">
        <v>2819578.7878787876</v>
      </c>
      <c r="D15" s="13">
        <v>2819110</v>
      </c>
      <c r="E15" s="58">
        <f t="shared" ref="E15:E40" si="0">+C15-D15</f>
        <v>468.78787878761068</v>
      </c>
      <c r="F15" s="45"/>
    </row>
    <row r="16" spans="1:6" s="9" customFormat="1" ht="33" x14ac:dyDescent="0.25">
      <c r="A16" s="10">
        <v>3</v>
      </c>
      <c r="B16" s="11" t="s">
        <v>6</v>
      </c>
      <c r="C16" s="12">
        <v>5458133.333333333</v>
      </c>
      <c r="D16" s="13">
        <v>5414500</v>
      </c>
      <c r="E16" s="58">
        <f t="shared" si="0"/>
        <v>43633.333333333023</v>
      </c>
      <c r="F16" s="45"/>
    </row>
    <row r="17" spans="1:6" s="9" customFormat="1" ht="33" x14ac:dyDescent="0.25">
      <c r="A17" s="10">
        <v>4</v>
      </c>
      <c r="B17" s="11" t="s">
        <v>7</v>
      </c>
      <c r="C17" s="12">
        <v>9066213.333333334</v>
      </c>
      <c r="D17" s="13">
        <v>9066200</v>
      </c>
      <c r="E17" s="58">
        <f t="shared" si="0"/>
        <v>13.333333333954215</v>
      </c>
      <c r="F17" s="45"/>
    </row>
    <row r="18" spans="1:6" s="9" customFormat="1" x14ac:dyDescent="0.25">
      <c r="A18" s="14">
        <v>5</v>
      </c>
      <c r="B18" s="15" t="s">
        <v>8</v>
      </c>
      <c r="C18" s="12">
        <v>4210075.7575757578</v>
      </c>
      <c r="D18" s="13">
        <v>4046000</v>
      </c>
      <c r="E18" s="58">
        <f t="shared" si="0"/>
        <v>164075.7575757578</v>
      </c>
      <c r="F18" s="45"/>
    </row>
    <row r="19" spans="1:6" s="9" customFormat="1" ht="33" x14ac:dyDescent="0.25">
      <c r="A19" s="10">
        <v>6</v>
      </c>
      <c r="B19" s="15" t="s">
        <v>9</v>
      </c>
      <c r="C19" s="12">
        <v>6982775.7575757578</v>
      </c>
      <c r="D19" s="13">
        <v>6764211</v>
      </c>
      <c r="E19" s="58">
        <f t="shared" si="0"/>
        <v>218564.7575757578</v>
      </c>
      <c r="F19" s="45"/>
    </row>
    <row r="20" spans="1:6" s="9" customFormat="1" x14ac:dyDescent="0.25">
      <c r="A20" s="10">
        <v>7</v>
      </c>
      <c r="B20" s="11" t="s">
        <v>10</v>
      </c>
      <c r="C20" s="12">
        <v>328151.51515151508</v>
      </c>
      <c r="D20" s="13">
        <v>313158</v>
      </c>
      <c r="E20" s="58">
        <f t="shared" si="0"/>
        <v>14993.515151515079</v>
      </c>
      <c r="F20" s="45"/>
    </row>
    <row r="21" spans="1:6" s="9" customFormat="1" x14ac:dyDescent="0.25">
      <c r="A21" s="14">
        <v>8</v>
      </c>
      <c r="B21" s="11" t="s">
        <v>11</v>
      </c>
      <c r="C21" s="12">
        <v>226100</v>
      </c>
      <c r="D21" s="13">
        <v>220150</v>
      </c>
      <c r="E21" s="58">
        <f t="shared" si="0"/>
        <v>5950</v>
      </c>
      <c r="F21" s="45"/>
    </row>
    <row r="22" spans="1:6" s="9" customFormat="1" x14ac:dyDescent="0.25">
      <c r="A22" s="10">
        <v>9</v>
      </c>
      <c r="B22" s="11" t="s">
        <v>12</v>
      </c>
      <c r="C22" s="12">
        <v>210233.33333333334</v>
      </c>
      <c r="D22" s="13">
        <v>208250</v>
      </c>
      <c r="E22" s="58">
        <f t="shared" si="0"/>
        <v>1983.333333333343</v>
      </c>
      <c r="F22" s="45"/>
    </row>
    <row r="23" spans="1:6" s="9" customFormat="1" x14ac:dyDescent="0.25">
      <c r="A23" s="10">
        <v>10</v>
      </c>
      <c r="B23" s="11" t="s">
        <v>13</v>
      </c>
      <c r="C23" s="12">
        <v>209692.42424242423</v>
      </c>
      <c r="D23" s="13">
        <v>208250</v>
      </c>
      <c r="E23" s="58">
        <f t="shared" si="0"/>
        <v>1442.4242424242257</v>
      </c>
      <c r="F23" s="45"/>
    </row>
    <row r="24" spans="1:6" s="9" customFormat="1" x14ac:dyDescent="0.25">
      <c r="A24" s="14">
        <v>11</v>
      </c>
      <c r="B24" s="11" t="s">
        <v>14</v>
      </c>
      <c r="C24" s="12">
        <v>265766.66666666669</v>
      </c>
      <c r="D24" s="13">
        <v>250526</v>
      </c>
      <c r="E24" s="58">
        <f t="shared" si="0"/>
        <v>15240.666666666686</v>
      </c>
      <c r="F24" s="45"/>
    </row>
    <row r="25" spans="1:6" s="9" customFormat="1" x14ac:dyDescent="0.25">
      <c r="A25" s="10">
        <v>12</v>
      </c>
      <c r="B25" s="11" t="s">
        <v>15</v>
      </c>
      <c r="C25" s="12">
        <v>781793.93939393945</v>
      </c>
      <c r="D25" s="13">
        <v>714000</v>
      </c>
      <c r="E25" s="58">
        <f t="shared" si="0"/>
        <v>67793.93939393945</v>
      </c>
      <c r="F25" s="45"/>
    </row>
    <row r="26" spans="1:6" s="9" customFormat="1" x14ac:dyDescent="0.25">
      <c r="A26" s="10">
        <v>13</v>
      </c>
      <c r="B26" s="11" t="s">
        <v>16</v>
      </c>
      <c r="C26" s="12">
        <v>971400.60606060608</v>
      </c>
      <c r="D26" s="13">
        <v>892500</v>
      </c>
      <c r="E26" s="58">
        <f t="shared" si="0"/>
        <v>78900.606060606078</v>
      </c>
      <c r="F26" s="45"/>
    </row>
    <row r="27" spans="1:6" s="9" customFormat="1" x14ac:dyDescent="0.25">
      <c r="A27" s="147" t="s">
        <v>17</v>
      </c>
      <c r="B27" s="148"/>
      <c r="C27" s="148"/>
      <c r="D27" s="149"/>
      <c r="E27" s="59">
        <f>SUM(D28:D40)</f>
        <v>6307000</v>
      </c>
      <c r="F27" s="48"/>
    </row>
    <row r="28" spans="1:6" s="9" customFormat="1" x14ac:dyDescent="0.25">
      <c r="A28" s="10">
        <v>14</v>
      </c>
      <c r="B28" s="11" t="s">
        <v>18</v>
      </c>
      <c r="C28" s="12">
        <v>166316.92424242423</v>
      </c>
      <c r="D28" s="13">
        <v>154700</v>
      </c>
      <c r="E28" s="58">
        <f t="shared" si="0"/>
        <v>11616.924242424226</v>
      </c>
      <c r="F28" s="45"/>
    </row>
    <row r="29" spans="1:6" s="9" customFormat="1" x14ac:dyDescent="0.25">
      <c r="A29" s="10">
        <v>15</v>
      </c>
      <c r="B29" s="11" t="s">
        <v>19</v>
      </c>
      <c r="C29" s="12">
        <v>117914.57575757576</v>
      </c>
      <c r="D29" s="13">
        <v>107100</v>
      </c>
      <c r="E29" s="58">
        <f t="shared" si="0"/>
        <v>10814.57575757576</v>
      </c>
      <c r="F29" s="45"/>
    </row>
    <row r="30" spans="1:6" s="9" customFormat="1" x14ac:dyDescent="0.25">
      <c r="A30" s="10">
        <v>16</v>
      </c>
      <c r="B30" s="11" t="s">
        <v>20</v>
      </c>
      <c r="C30" s="12">
        <v>153717.34848484848</v>
      </c>
      <c r="D30" s="13">
        <v>148750</v>
      </c>
      <c r="E30" s="58">
        <f t="shared" si="0"/>
        <v>4967.3484848484804</v>
      </c>
      <c r="F30" s="45"/>
    </row>
    <row r="31" spans="1:6" s="9" customFormat="1" x14ac:dyDescent="0.25">
      <c r="A31" s="10">
        <v>17</v>
      </c>
      <c r="B31" s="11" t="s">
        <v>21</v>
      </c>
      <c r="C31" s="12">
        <v>246654.54545454544</v>
      </c>
      <c r="D31" s="13">
        <v>238000</v>
      </c>
      <c r="E31" s="58">
        <f t="shared" si="0"/>
        <v>8654.5454545454413</v>
      </c>
      <c r="F31" s="45"/>
    </row>
    <row r="32" spans="1:6" s="9" customFormat="1" x14ac:dyDescent="0.25">
      <c r="A32" s="10">
        <v>18</v>
      </c>
      <c r="B32" s="15" t="s">
        <v>22</v>
      </c>
      <c r="C32" s="12">
        <v>488332.72727272724</v>
      </c>
      <c r="D32" s="13">
        <v>452200</v>
      </c>
      <c r="E32" s="58">
        <f t="shared" si="0"/>
        <v>36132.727272727236</v>
      </c>
      <c r="F32" s="45"/>
    </row>
    <row r="33" spans="1:6" s="9" customFormat="1" x14ac:dyDescent="0.25">
      <c r="A33" s="10">
        <v>19</v>
      </c>
      <c r="B33" s="15" t="s">
        <v>23</v>
      </c>
      <c r="C33" s="12">
        <v>749339.39393939392</v>
      </c>
      <c r="D33" s="13">
        <v>714000</v>
      </c>
      <c r="E33" s="58">
        <f t="shared" si="0"/>
        <v>35339.393939393922</v>
      </c>
      <c r="F33" s="45"/>
    </row>
    <row r="34" spans="1:6" s="9" customFormat="1" x14ac:dyDescent="0.25">
      <c r="A34" s="10">
        <v>20</v>
      </c>
      <c r="B34" s="11" t="s">
        <v>24</v>
      </c>
      <c r="C34" s="12">
        <v>681833.93939393933</v>
      </c>
      <c r="D34" s="13">
        <v>678300</v>
      </c>
      <c r="E34" s="58">
        <f t="shared" si="0"/>
        <v>3533.939393939334</v>
      </c>
      <c r="F34" s="45"/>
    </row>
    <row r="35" spans="1:6" s="9" customFormat="1" x14ac:dyDescent="0.25">
      <c r="A35" s="10">
        <v>21</v>
      </c>
      <c r="B35" s="11" t="s">
        <v>25</v>
      </c>
      <c r="C35" s="12">
        <v>374850</v>
      </c>
      <c r="D35" s="13">
        <v>357000</v>
      </c>
      <c r="E35" s="58">
        <f t="shared" si="0"/>
        <v>17850</v>
      </c>
      <c r="F35" s="45"/>
    </row>
    <row r="36" spans="1:6" s="9" customFormat="1" x14ac:dyDescent="0.25">
      <c r="A36" s="10">
        <v>22</v>
      </c>
      <c r="B36" s="11" t="s">
        <v>26</v>
      </c>
      <c r="C36" s="12">
        <v>733472.72727272718</v>
      </c>
      <c r="D36" s="13">
        <v>731850</v>
      </c>
      <c r="E36" s="58">
        <f t="shared" si="0"/>
        <v>1622.7272727271775</v>
      </c>
      <c r="F36" s="45"/>
    </row>
    <row r="37" spans="1:6" s="9" customFormat="1" x14ac:dyDescent="0.25">
      <c r="A37" s="10">
        <v>23</v>
      </c>
      <c r="B37" s="11" t="s">
        <v>27</v>
      </c>
      <c r="C37" s="12">
        <v>763222.72727272718</v>
      </c>
      <c r="D37" s="13">
        <v>749700</v>
      </c>
      <c r="E37" s="58">
        <f t="shared" si="0"/>
        <v>13522.727272727177</v>
      </c>
      <c r="F37" s="45"/>
    </row>
    <row r="38" spans="1:6" s="9" customFormat="1" x14ac:dyDescent="0.25">
      <c r="A38" s="10">
        <v>24</v>
      </c>
      <c r="B38" s="11" t="s">
        <v>28</v>
      </c>
      <c r="C38" s="12">
        <v>374850</v>
      </c>
      <c r="D38" s="13">
        <v>357000</v>
      </c>
      <c r="E38" s="58">
        <f t="shared" si="0"/>
        <v>17850</v>
      </c>
      <c r="F38" s="45"/>
    </row>
    <row r="39" spans="1:6" s="9" customFormat="1" x14ac:dyDescent="0.25">
      <c r="A39" s="10">
        <v>25</v>
      </c>
      <c r="B39" s="11" t="s">
        <v>29</v>
      </c>
      <c r="C39" s="12">
        <v>859612.72727272718</v>
      </c>
      <c r="D39" s="13">
        <v>856800</v>
      </c>
      <c r="E39" s="58">
        <f t="shared" si="0"/>
        <v>2812.7272727271775</v>
      </c>
      <c r="F39" s="45"/>
    </row>
    <row r="40" spans="1:6" s="9" customFormat="1" x14ac:dyDescent="0.25">
      <c r="A40" s="10">
        <v>26</v>
      </c>
      <c r="B40" s="11" t="s">
        <v>30</v>
      </c>
      <c r="C40" s="12">
        <v>775663.63636363635</v>
      </c>
      <c r="D40" s="13">
        <v>761600</v>
      </c>
      <c r="E40" s="58">
        <f t="shared" si="0"/>
        <v>14063.636363636353</v>
      </c>
      <c r="F40" s="45"/>
    </row>
    <row r="41" spans="1:6" s="9" customFormat="1" x14ac:dyDescent="0.25">
      <c r="A41" s="147" t="s">
        <v>31</v>
      </c>
      <c r="B41" s="148"/>
      <c r="C41" s="148"/>
      <c r="D41" s="149"/>
      <c r="E41" s="59">
        <f>SUM(D42:D66)</f>
        <v>98848289</v>
      </c>
      <c r="F41" s="48"/>
    </row>
    <row r="42" spans="1:6" s="9" customFormat="1" x14ac:dyDescent="0.25">
      <c r="A42" s="10">
        <v>27</v>
      </c>
      <c r="B42" s="11" t="s">
        <v>32</v>
      </c>
      <c r="C42" s="12">
        <v>2023000</v>
      </c>
      <c r="D42" s="13">
        <v>1963500</v>
      </c>
      <c r="E42" s="58">
        <f>+C42-D42</f>
        <v>59500</v>
      </c>
      <c r="F42" s="45"/>
    </row>
    <row r="43" spans="1:6" s="9" customFormat="1" x14ac:dyDescent="0.25">
      <c r="A43" s="10">
        <v>28</v>
      </c>
      <c r="B43" s="11" t="s">
        <v>33</v>
      </c>
      <c r="C43" s="12">
        <v>2291651.5151515151</v>
      </c>
      <c r="D43" s="13">
        <v>2201500</v>
      </c>
      <c r="E43" s="58">
        <f t="shared" ref="E43:E83" si="1">+C43-D43</f>
        <v>90151.515151515137</v>
      </c>
      <c r="F43" s="45"/>
    </row>
    <row r="44" spans="1:6" s="9" customFormat="1" x14ac:dyDescent="0.25">
      <c r="A44" s="10">
        <v>29</v>
      </c>
      <c r="B44" s="11" t="s">
        <v>34</v>
      </c>
      <c r="C44" s="12">
        <v>3169727.2727272729</v>
      </c>
      <c r="D44" s="13">
        <v>3153500</v>
      </c>
      <c r="E44" s="58">
        <f t="shared" si="1"/>
        <v>16227.272727272939</v>
      </c>
      <c r="F44" s="45"/>
    </row>
    <row r="45" spans="1:6" s="9" customFormat="1" x14ac:dyDescent="0.25">
      <c r="A45" s="10">
        <v>30</v>
      </c>
      <c r="B45" s="11" t="s">
        <v>35</v>
      </c>
      <c r="C45" s="12">
        <v>4454061.8181818174</v>
      </c>
      <c r="D45" s="13">
        <v>4426800</v>
      </c>
      <c r="E45" s="58">
        <f t="shared" si="1"/>
        <v>27261.81818181742</v>
      </c>
      <c r="F45" s="45"/>
    </row>
    <row r="46" spans="1:6" s="9" customFormat="1" x14ac:dyDescent="0.25">
      <c r="A46" s="10">
        <v>31</v>
      </c>
      <c r="B46" s="15" t="s">
        <v>36</v>
      </c>
      <c r="C46" s="12">
        <v>474413.33333333331</v>
      </c>
      <c r="D46" s="13">
        <v>375789</v>
      </c>
      <c r="E46" s="58">
        <f t="shared" si="1"/>
        <v>98624.333333333314</v>
      </c>
      <c r="F46" s="45"/>
    </row>
    <row r="47" spans="1:6" s="9" customFormat="1" x14ac:dyDescent="0.25">
      <c r="A47" s="10">
        <v>32</v>
      </c>
      <c r="B47" s="11" t="s">
        <v>37</v>
      </c>
      <c r="C47" s="12">
        <v>5703345.4545454532</v>
      </c>
      <c r="D47" s="13">
        <v>5593000</v>
      </c>
      <c r="E47" s="58">
        <f t="shared" si="1"/>
        <v>110345.45454545319</v>
      </c>
      <c r="F47" s="45"/>
    </row>
    <row r="48" spans="1:6" s="9" customFormat="1" x14ac:dyDescent="0.25">
      <c r="A48" s="10">
        <v>33</v>
      </c>
      <c r="B48" s="11" t="s">
        <v>38</v>
      </c>
      <c r="C48" s="12">
        <v>1173231.8181818181</v>
      </c>
      <c r="D48" s="13">
        <v>1166200</v>
      </c>
      <c r="E48" s="58">
        <f t="shared" si="1"/>
        <v>7031.8181818181183</v>
      </c>
      <c r="F48" s="45"/>
    </row>
    <row r="49" spans="1:6" s="9" customFormat="1" x14ac:dyDescent="0.25">
      <c r="A49" s="10">
        <v>34</v>
      </c>
      <c r="B49" s="11" t="s">
        <v>39</v>
      </c>
      <c r="C49" s="12">
        <v>1847565.1515151516</v>
      </c>
      <c r="D49" s="13">
        <v>1785000</v>
      </c>
      <c r="E49" s="58">
        <f t="shared" si="1"/>
        <v>62565.151515151607</v>
      </c>
      <c r="F49" s="45"/>
    </row>
    <row r="50" spans="1:6" s="9" customFormat="1" x14ac:dyDescent="0.25">
      <c r="A50" s="10">
        <v>35</v>
      </c>
      <c r="B50" s="11" t="s">
        <v>40</v>
      </c>
      <c r="C50" s="12">
        <v>3013765.1515151518</v>
      </c>
      <c r="D50" s="13">
        <v>2975000</v>
      </c>
      <c r="E50" s="58">
        <f t="shared" si="1"/>
        <v>38765.15151515184</v>
      </c>
      <c r="F50" s="45"/>
    </row>
    <row r="51" spans="1:6" s="9" customFormat="1" x14ac:dyDescent="0.25">
      <c r="A51" s="10">
        <v>36</v>
      </c>
      <c r="B51" s="11" t="s">
        <v>41</v>
      </c>
      <c r="C51" s="12">
        <v>4402098.4848484853</v>
      </c>
      <c r="D51" s="13">
        <v>4165000</v>
      </c>
      <c r="E51" s="58">
        <f t="shared" si="1"/>
        <v>237098.48484848533</v>
      </c>
      <c r="F51" s="45"/>
    </row>
    <row r="52" spans="1:6" s="9" customFormat="1" ht="33" x14ac:dyDescent="0.25">
      <c r="A52" s="10">
        <v>37</v>
      </c>
      <c r="B52" s="11" t="s">
        <v>42</v>
      </c>
      <c r="C52" s="12">
        <v>4002006.0606060605</v>
      </c>
      <c r="D52" s="13">
        <v>3986500</v>
      </c>
      <c r="E52" s="58">
        <f t="shared" si="1"/>
        <v>15506.06060606055</v>
      </c>
      <c r="F52" s="45"/>
    </row>
    <row r="53" spans="1:6" s="9" customFormat="1" x14ac:dyDescent="0.25">
      <c r="A53" s="10">
        <v>38</v>
      </c>
      <c r="B53" s="11" t="s">
        <v>43</v>
      </c>
      <c r="C53" s="12">
        <v>4619363.6363636367</v>
      </c>
      <c r="D53" s="13">
        <v>4462500</v>
      </c>
      <c r="E53" s="58">
        <f t="shared" si="1"/>
        <v>156863.6363636367</v>
      </c>
      <c r="F53" s="45"/>
    </row>
    <row r="54" spans="1:6" s="9" customFormat="1" x14ac:dyDescent="0.25">
      <c r="A54" s="10">
        <v>39</v>
      </c>
      <c r="B54" s="11" t="s">
        <v>44</v>
      </c>
      <c r="C54" s="12">
        <v>504848.48484848486</v>
      </c>
      <c r="D54" s="13">
        <v>499800</v>
      </c>
      <c r="E54" s="58">
        <f t="shared" si="1"/>
        <v>5048.4848484848626</v>
      </c>
      <c r="F54" s="45"/>
    </row>
    <row r="55" spans="1:6" s="9" customFormat="1" x14ac:dyDescent="0.25">
      <c r="A55" s="10">
        <v>40</v>
      </c>
      <c r="B55" s="11" t="s">
        <v>45</v>
      </c>
      <c r="C55" s="12">
        <v>543072.72727272718</v>
      </c>
      <c r="D55" s="13">
        <v>523600</v>
      </c>
      <c r="E55" s="58">
        <f t="shared" si="1"/>
        <v>19472.727272727177</v>
      </c>
      <c r="F55" s="45"/>
    </row>
    <row r="56" spans="1:6" s="9" customFormat="1" x14ac:dyDescent="0.25">
      <c r="A56" s="10">
        <v>41</v>
      </c>
      <c r="B56" s="11" t="s">
        <v>46</v>
      </c>
      <c r="C56" s="12">
        <v>1075687.8787878787</v>
      </c>
      <c r="D56" s="13">
        <v>1047200</v>
      </c>
      <c r="E56" s="58">
        <f t="shared" si="1"/>
        <v>28487.878787878668</v>
      </c>
      <c r="F56" s="45"/>
    </row>
    <row r="57" spans="1:6" s="9" customFormat="1" x14ac:dyDescent="0.25">
      <c r="A57" s="10">
        <v>42</v>
      </c>
      <c r="B57" s="11" t="s">
        <v>47</v>
      </c>
      <c r="C57" s="12">
        <v>3134243.6363636362</v>
      </c>
      <c r="D57" s="13">
        <v>3094000</v>
      </c>
      <c r="E57" s="58">
        <f t="shared" si="1"/>
        <v>40243.636363636237</v>
      </c>
      <c r="F57" s="45"/>
    </row>
    <row r="58" spans="1:6" s="9" customFormat="1" x14ac:dyDescent="0.25">
      <c r="A58" s="10">
        <v>43</v>
      </c>
      <c r="B58" s="11" t="s">
        <v>48</v>
      </c>
      <c r="C58" s="12">
        <v>2254364.8484848482</v>
      </c>
      <c r="D58" s="13">
        <v>2213400</v>
      </c>
      <c r="E58" s="58">
        <f t="shared" si="1"/>
        <v>40964.84848484816</v>
      </c>
      <c r="F58" s="45"/>
    </row>
    <row r="59" spans="1:6" s="9" customFormat="1" x14ac:dyDescent="0.25">
      <c r="A59" s="10">
        <v>44</v>
      </c>
      <c r="B59" s="11" t="s">
        <v>49</v>
      </c>
      <c r="C59" s="12">
        <v>684250</v>
      </c>
      <c r="D59" s="13">
        <v>654500</v>
      </c>
      <c r="E59" s="58">
        <f t="shared" si="1"/>
        <v>29750</v>
      </c>
      <c r="F59" s="45"/>
    </row>
    <row r="60" spans="1:6" s="9" customFormat="1" ht="33" x14ac:dyDescent="0.25">
      <c r="A60" s="10">
        <v>45</v>
      </c>
      <c r="B60" s="15" t="s">
        <v>50</v>
      </c>
      <c r="C60" s="12">
        <v>9242910.3030303027</v>
      </c>
      <c r="D60" s="13">
        <v>9222500</v>
      </c>
      <c r="E60" s="58">
        <f t="shared" si="1"/>
        <v>20410.303030302748</v>
      </c>
      <c r="F60" s="45"/>
    </row>
    <row r="61" spans="1:6" s="9" customFormat="1" ht="49.5" x14ac:dyDescent="0.25">
      <c r="A61" s="10">
        <v>46</v>
      </c>
      <c r="B61" s="15" t="s">
        <v>51</v>
      </c>
      <c r="C61" s="12">
        <v>13626293.333333334</v>
      </c>
      <c r="D61" s="13">
        <v>13447000</v>
      </c>
      <c r="E61" s="58">
        <f t="shared" si="1"/>
        <v>179293.33333333395</v>
      </c>
      <c r="F61" s="45"/>
    </row>
    <row r="62" spans="1:6" s="9" customFormat="1" ht="49.5" x14ac:dyDescent="0.25">
      <c r="A62" s="10">
        <v>47</v>
      </c>
      <c r="B62" s="16" t="s">
        <v>52</v>
      </c>
      <c r="C62" s="12">
        <v>8475612.7272727266</v>
      </c>
      <c r="D62" s="13">
        <v>8330000</v>
      </c>
      <c r="E62" s="58">
        <f t="shared" si="1"/>
        <v>145612.7272727266</v>
      </c>
      <c r="F62" s="45"/>
    </row>
    <row r="63" spans="1:6" s="9" customFormat="1" ht="33" x14ac:dyDescent="0.25">
      <c r="A63" s="10">
        <v>48</v>
      </c>
      <c r="B63" s="16" t="s">
        <v>53</v>
      </c>
      <c r="C63" s="12">
        <v>11227036.969696969</v>
      </c>
      <c r="D63" s="13">
        <v>11186000</v>
      </c>
      <c r="E63" s="58">
        <f t="shared" si="1"/>
        <v>41036.969696968794</v>
      </c>
      <c r="F63" s="45"/>
    </row>
    <row r="64" spans="1:6" s="9" customFormat="1" x14ac:dyDescent="0.25">
      <c r="A64" s="10">
        <v>49</v>
      </c>
      <c r="B64" s="11" t="s">
        <v>54</v>
      </c>
      <c r="C64" s="12">
        <v>2532824.8484848482</v>
      </c>
      <c r="D64" s="13">
        <v>2499000</v>
      </c>
      <c r="E64" s="58">
        <f t="shared" si="1"/>
        <v>33824.84848484816</v>
      </c>
      <c r="F64" s="45"/>
    </row>
    <row r="65" spans="1:6" s="9" customFormat="1" x14ac:dyDescent="0.25">
      <c r="A65" s="10">
        <v>50</v>
      </c>
      <c r="B65" s="11" t="s">
        <v>55</v>
      </c>
      <c r="C65" s="12">
        <v>3368637.5757575757</v>
      </c>
      <c r="D65" s="13">
        <v>3332000</v>
      </c>
      <c r="E65" s="58">
        <f t="shared" si="1"/>
        <v>36637.575757575687</v>
      </c>
      <c r="F65" s="45"/>
    </row>
    <row r="66" spans="1:6" s="9" customFormat="1" x14ac:dyDescent="0.25">
      <c r="A66" s="10">
        <v>51</v>
      </c>
      <c r="B66" s="11" t="s">
        <v>56</v>
      </c>
      <c r="C66" s="12">
        <v>6610450</v>
      </c>
      <c r="D66" s="13">
        <v>6545000</v>
      </c>
      <c r="E66" s="58">
        <f t="shared" si="1"/>
        <v>65450</v>
      </c>
      <c r="F66" s="45"/>
    </row>
    <row r="67" spans="1:6" s="9" customFormat="1" x14ac:dyDescent="0.25">
      <c r="A67" s="147" t="s">
        <v>57</v>
      </c>
      <c r="B67" s="148"/>
      <c r="C67" s="148"/>
      <c r="D67" s="149"/>
      <c r="E67" s="59">
        <f>SUM(D68:D83)</f>
        <v>40744347</v>
      </c>
      <c r="F67" s="48"/>
    </row>
    <row r="68" spans="1:6" s="9" customFormat="1" ht="49.5" x14ac:dyDescent="0.25">
      <c r="A68" s="10">
        <v>52</v>
      </c>
      <c r="B68" s="17" t="s">
        <v>58</v>
      </c>
      <c r="C68" s="12">
        <v>2840926.6666666665</v>
      </c>
      <c r="D68" s="13">
        <v>2796500</v>
      </c>
      <c r="E68" s="58">
        <f t="shared" si="1"/>
        <v>44426.666666666511</v>
      </c>
      <c r="F68" s="45"/>
    </row>
    <row r="69" spans="1:6" s="9" customFormat="1" ht="99" x14ac:dyDescent="0.25">
      <c r="A69" s="14">
        <v>53</v>
      </c>
      <c r="B69" s="17" t="s">
        <v>59</v>
      </c>
      <c r="C69" s="12">
        <v>5015849.9999999991</v>
      </c>
      <c r="D69" s="13">
        <v>4998000</v>
      </c>
      <c r="E69" s="58">
        <f t="shared" si="1"/>
        <v>17849.999999999069</v>
      </c>
      <c r="F69" s="45"/>
    </row>
    <row r="70" spans="1:6" s="9" customFormat="1" ht="33" x14ac:dyDescent="0.25">
      <c r="A70" s="10">
        <v>54</v>
      </c>
      <c r="B70" s="18" t="s">
        <v>60</v>
      </c>
      <c r="C70" s="12">
        <v>1635348.4848484846</v>
      </c>
      <c r="D70" s="13">
        <v>1606500</v>
      </c>
      <c r="E70" s="58">
        <f t="shared" si="1"/>
        <v>28848.48484848463</v>
      </c>
      <c r="F70" s="45"/>
    </row>
    <row r="71" spans="1:6" s="9" customFormat="1" ht="33" x14ac:dyDescent="0.25">
      <c r="A71" s="10">
        <v>55</v>
      </c>
      <c r="B71" s="19" t="s">
        <v>61</v>
      </c>
      <c r="C71" s="12">
        <v>1875728.4848484846</v>
      </c>
      <c r="D71" s="13">
        <v>1856400</v>
      </c>
      <c r="E71" s="58">
        <f t="shared" si="1"/>
        <v>19328.48484848463</v>
      </c>
      <c r="F71" s="45"/>
    </row>
    <row r="72" spans="1:6" s="9" customFormat="1" ht="33" x14ac:dyDescent="0.25">
      <c r="A72" s="14">
        <v>56</v>
      </c>
      <c r="B72" s="19" t="s">
        <v>62</v>
      </c>
      <c r="C72" s="12">
        <v>2661849.6969696968</v>
      </c>
      <c r="D72" s="13">
        <v>2618000</v>
      </c>
      <c r="E72" s="58">
        <f t="shared" si="1"/>
        <v>43849.696969696786</v>
      </c>
      <c r="F72" s="45"/>
    </row>
    <row r="73" spans="1:6" s="9" customFormat="1" ht="33" x14ac:dyDescent="0.25">
      <c r="A73" s="10">
        <v>57</v>
      </c>
      <c r="B73" s="19" t="s">
        <v>63</v>
      </c>
      <c r="C73" s="12">
        <v>3091656.0606060605</v>
      </c>
      <c r="D73" s="13">
        <v>3034500</v>
      </c>
      <c r="E73" s="58">
        <f t="shared" si="1"/>
        <v>57156.06060606055</v>
      </c>
      <c r="F73" s="45"/>
    </row>
    <row r="74" spans="1:6" s="9" customFormat="1" ht="33" x14ac:dyDescent="0.25">
      <c r="A74" s="10">
        <v>58</v>
      </c>
      <c r="B74" s="18" t="s">
        <v>64</v>
      </c>
      <c r="C74" s="12">
        <v>3826607.272727272</v>
      </c>
      <c r="D74" s="13">
        <v>3808000</v>
      </c>
      <c r="E74" s="58">
        <f t="shared" si="1"/>
        <v>18607.272727272008</v>
      </c>
      <c r="F74" s="45"/>
    </row>
    <row r="75" spans="1:6" s="9" customFormat="1" ht="33" x14ac:dyDescent="0.25">
      <c r="A75" s="14">
        <v>59</v>
      </c>
      <c r="B75" s="18" t="s">
        <v>65</v>
      </c>
      <c r="C75" s="12">
        <v>4801469.6969696963</v>
      </c>
      <c r="D75" s="13">
        <v>4641000</v>
      </c>
      <c r="E75" s="58">
        <f t="shared" si="1"/>
        <v>160469.69696969632</v>
      </c>
      <c r="F75" s="45"/>
    </row>
    <row r="76" spans="1:6" s="9" customFormat="1" ht="33" x14ac:dyDescent="0.25">
      <c r="A76" s="10">
        <v>60</v>
      </c>
      <c r="B76" s="18" t="s">
        <v>66</v>
      </c>
      <c r="C76" s="12">
        <v>5626175.7575757578</v>
      </c>
      <c r="D76" s="13">
        <v>5474000</v>
      </c>
      <c r="E76" s="58">
        <f t="shared" si="1"/>
        <v>152175.7575757578</v>
      </c>
      <c r="F76" s="45"/>
    </row>
    <row r="77" spans="1:6" s="9" customFormat="1" ht="33" x14ac:dyDescent="0.25">
      <c r="A77" s="10">
        <v>61</v>
      </c>
      <c r="B77" s="20" t="s">
        <v>67</v>
      </c>
      <c r="C77" s="12">
        <v>476540.90909090912</v>
      </c>
      <c r="D77" s="13">
        <v>440300</v>
      </c>
      <c r="E77" s="58">
        <f t="shared" si="1"/>
        <v>36240.909090909117</v>
      </c>
      <c r="F77" s="45"/>
    </row>
    <row r="78" spans="1:6" s="9" customFormat="1" x14ac:dyDescent="0.25">
      <c r="A78" s="14">
        <v>62</v>
      </c>
      <c r="B78" s="20" t="s">
        <v>68</v>
      </c>
      <c r="C78" s="12">
        <v>385307.57575757575</v>
      </c>
      <c r="D78" s="13">
        <v>357000</v>
      </c>
      <c r="E78" s="58">
        <f t="shared" si="1"/>
        <v>28307.575757575745</v>
      </c>
      <c r="F78" s="45"/>
    </row>
    <row r="79" spans="1:6" s="9" customFormat="1" ht="33" x14ac:dyDescent="0.25">
      <c r="A79" s="10">
        <v>63</v>
      </c>
      <c r="B79" s="20" t="s">
        <v>69</v>
      </c>
      <c r="C79" s="12">
        <v>345640.90909090912</v>
      </c>
      <c r="D79" s="13">
        <v>345100</v>
      </c>
      <c r="E79" s="58">
        <f t="shared" si="1"/>
        <v>540.90909090911737</v>
      </c>
      <c r="F79" s="45"/>
    </row>
    <row r="80" spans="1:6" s="9" customFormat="1" ht="33" x14ac:dyDescent="0.25">
      <c r="A80" s="10">
        <v>64</v>
      </c>
      <c r="B80" s="20" t="s">
        <v>70</v>
      </c>
      <c r="C80" s="12">
        <v>345640.90909090912</v>
      </c>
      <c r="D80" s="13">
        <v>345100</v>
      </c>
      <c r="E80" s="58">
        <f t="shared" si="1"/>
        <v>540.90909090911737</v>
      </c>
      <c r="F80" s="45"/>
    </row>
    <row r="81" spans="1:6" s="9" customFormat="1" x14ac:dyDescent="0.25">
      <c r="A81" s="14">
        <v>65</v>
      </c>
      <c r="B81" s="20" t="s">
        <v>71</v>
      </c>
      <c r="C81" s="12">
        <v>1967466.6666666667</v>
      </c>
      <c r="D81" s="13">
        <v>1878947</v>
      </c>
      <c r="E81" s="58">
        <f t="shared" si="1"/>
        <v>88519.666666666744</v>
      </c>
      <c r="F81" s="45"/>
    </row>
    <row r="82" spans="1:6" s="9" customFormat="1" x14ac:dyDescent="0.25">
      <c r="A82" s="10">
        <v>66</v>
      </c>
      <c r="B82" s="11" t="s">
        <v>72</v>
      </c>
      <c r="C82" s="12">
        <v>2356200</v>
      </c>
      <c r="D82" s="13">
        <v>2261000</v>
      </c>
      <c r="E82" s="58">
        <f t="shared" si="1"/>
        <v>95200</v>
      </c>
      <c r="F82" s="45"/>
    </row>
    <row r="83" spans="1:6" s="9" customFormat="1" x14ac:dyDescent="0.25">
      <c r="A83" s="10">
        <v>67</v>
      </c>
      <c r="B83" s="11" t="s">
        <v>73</v>
      </c>
      <c r="C83" s="12">
        <v>4284000</v>
      </c>
      <c r="D83" s="13">
        <v>4284000</v>
      </c>
      <c r="E83" s="58">
        <f t="shared" si="1"/>
        <v>0</v>
      </c>
      <c r="F83" s="45"/>
    </row>
    <row r="84" spans="1:6" s="9" customFormat="1" ht="33" x14ac:dyDescent="0.25">
      <c r="A84" s="150" t="s">
        <v>74</v>
      </c>
      <c r="B84" s="151"/>
      <c r="C84" s="152"/>
      <c r="D84" s="21">
        <f>SUM(D14:D83)</f>
        <v>178457438</v>
      </c>
      <c r="E84" s="60">
        <f>+E13+E27+E41+E67</f>
        <v>178457438</v>
      </c>
      <c r="F84" s="50" t="s">
        <v>326</v>
      </c>
    </row>
    <row r="85" spans="1:6" s="9" customFormat="1" x14ac:dyDescent="0.25">
      <c r="A85" s="153"/>
      <c r="B85" s="153"/>
      <c r="C85" s="22"/>
      <c r="D85" s="23"/>
      <c r="E85" s="61"/>
      <c r="F85" s="46"/>
    </row>
    <row r="86" spans="1:6" s="9" customFormat="1" x14ac:dyDescent="0.25">
      <c r="A86" s="24"/>
      <c r="B86" s="25"/>
      <c r="C86" s="26"/>
      <c r="D86" s="27"/>
      <c r="E86" s="62"/>
      <c r="F86" s="27"/>
    </row>
    <row r="87" spans="1:6" s="9" customFormat="1" ht="28.5" x14ac:dyDescent="0.25">
      <c r="A87" s="138" t="s">
        <v>75</v>
      </c>
      <c r="B87" s="139"/>
      <c r="C87" s="8" t="s">
        <v>2</v>
      </c>
      <c r="D87" s="8" t="s">
        <v>284</v>
      </c>
      <c r="E87" s="56" t="s">
        <v>293</v>
      </c>
      <c r="F87" s="8" t="s">
        <v>287</v>
      </c>
    </row>
    <row r="88" spans="1:6" s="9" customFormat="1" x14ac:dyDescent="0.25">
      <c r="A88" s="143" t="s">
        <v>76</v>
      </c>
      <c r="B88" s="143"/>
      <c r="C88" s="143"/>
      <c r="D88" s="143"/>
      <c r="E88" s="59">
        <f>SUM(D89:D137)</f>
        <v>230638346</v>
      </c>
      <c r="F88" s="48"/>
    </row>
    <row r="89" spans="1:6" s="9" customFormat="1" x14ac:dyDescent="0.25">
      <c r="A89" s="10">
        <v>68</v>
      </c>
      <c r="B89" s="11" t="s">
        <v>77</v>
      </c>
      <c r="C89" s="12">
        <v>313186.36363636359</v>
      </c>
      <c r="D89" s="41">
        <v>255000</v>
      </c>
      <c r="E89" s="58">
        <f t="shared" ref="E89:E152" si="2">+C89-D89</f>
        <v>58186.363636363589</v>
      </c>
      <c r="F89" s="45"/>
    </row>
    <row r="90" spans="1:6" s="9" customFormat="1" x14ac:dyDescent="0.25">
      <c r="A90" s="10">
        <v>69</v>
      </c>
      <c r="B90" s="11" t="s">
        <v>78</v>
      </c>
      <c r="C90" s="12">
        <v>367277.27272727271</v>
      </c>
      <c r="D90" s="41">
        <v>306000</v>
      </c>
      <c r="E90" s="58">
        <f t="shared" si="2"/>
        <v>61277.272727272706</v>
      </c>
      <c r="F90" s="45"/>
    </row>
    <row r="91" spans="1:6" s="9" customFormat="1" x14ac:dyDescent="0.25">
      <c r="A91" s="10">
        <v>70</v>
      </c>
      <c r="B91" s="11" t="s">
        <v>79</v>
      </c>
      <c r="C91" s="12">
        <v>604556.06060606055</v>
      </c>
      <c r="D91" s="41">
        <v>595000</v>
      </c>
      <c r="E91" s="58">
        <f t="shared" si="2"/>
        <v>9556.0606060605496</v>
      </c>
      <c r="F91" s="47"/>
    </row>
    <row r="92" spans="1:6" s="9" customFormat="1" x14ac:dyDescent="0.25">
      <c r="A92" s="10">
        <v>71</v>
      </c>
      <c r="B92" s="11" t="s">
        <v>80</v>
      </c>
      <c r="C92" s="12">
        <v>435972.72727272724</v>
      </c>
      <c r="D92" s="41">
        <v>425000</v>
      </c>
      <c r="E92" s="58">
        <f t="shared" si="2"/>
        <v>10972.727272727236</v>
      </c>
      <c r="F92" s="47"/>
    </row>
    <row r="93" spans="1:6" s="9" customFormat="1" x14ac:dyDescent="0.25">
      <c r="A93" s="10">
        <v>72</v>
      </c>
      <c r="B93" s="11" t="s">
        <v>81</v>
      </c>
      <c r="C93" s="12">
        <v>352853.03030303027</v>
      </c>
      <c r="D93" s="41">
        <v>340000</v>
      </c>
      <c r="E93" s="58">
        <f t="shared" si="2"/>
        <v>12853.030303030275</v>
      </c>
      <c r="F93" s="47"/>
    </row>
    <row r="94" spans="1:6" s="9" customFormat="1" x14ac:dyDescent="0.25">
      <c r="A94" s="10">
        <v>73</v>
      </c>
      <c r="B94" s="11" t="s">
        <v>82</v>
      </c>
      <c r="C94" s="12">
        <v>424072.72727272724</v>
      </c>
      <c r="D94" s="41">
        <v>374000</v>
      </c>
      <c r="E94" s="58">
        <f t="shared" si="2"/>
        <v>50072.727272727236</v>
      </c>
      <c r="F94" s="47"/>
    </row>
    <row r="95" spans="1:6" s="9" customFormat="1" x14ac:dyDescent="0.25">
      <c r="A95" s="10">
        <v>74</v>
      </c>
      <c r="B95" s="11" t="s">
        <v>83</v>
      </c>
      <c r="C95" s="12">
        <v>653959.09090909094</v>
      </c>
      <c r="D95" s="41">
        <v>612000</v>
      </c>
      <c r="E95" s="58">
        <f t="shared" si="2"/>
        <v>41959.090909090941</v>
      </c>
      <c r="F95" s="47"/>
    </row>
    <row r="96" spans="1:6" s="9" customFormat="1" x14ac:dyDescent="0.25">
      <c r="A96" s="10">
        <v>75</v>
      </c>
      <c r="B96" s="28" t="s">
        <v>84</v>
      </c>
      <c r="C96" s="12">
        <v>3207410.606060606</v>
      </c>
      <c r="D96" s="41">
        <v>2380000</v>
      </c>
      <c r="E96" s="58">
        <f t="shared" si="2"/>
        <v>827410.60606060596</v>
      </c>
      <c r="F96" s="47"/>
    </row>
    <row r="97" spans="1:6" s="9" customFormat="1" x14ac:dyDescent="0.25">
      <c r="A97" s="10">
        <v>76</v>
      </c>
      <c r="B97" s="28" t="s">
        <v>85</v>
      </c>
      <c r="C97" s="12">
        <v>3906625.7575757578</v>
      </c>
      <c r="D97" s="41">
        <v>3400000</v>
      </c>
      <c r="E97" s="58">
        <f t="shared" si="2"/>
        <v>506625.7575757578</v>
      </c>
      <c r="F97" s="45"/>
    </row>
    <row r="98" spans="1:6" s="9" customFormat="1" x14ac:dyDescent="0.25">
      <c r="A98" s="10">
        <v>77</v>
      </c>
      <c r="B98" s="28" t="s">
        <v>86</v>
      </c>
      <c r="C98" s="12">
        <v>3798443.9393939395</v>
      </c>
      <c r="D98" s="41">
        <v>3060000</v>
      </c>
      <c r="E98" s="58">
        <f t="shared" si="2"/>
        <v>738443.93939393945</v>
      </c>
      <c r="F98" s="45"/>
    </row>
    <row r="99" spans="1:6" s="9" customFormat="1" x14ac:dyDescent="0.25">
      <c r="A99" s="10">
        <v>78</v>
      </c>
      <c r="B99" s="11" t="s">
        <v>87</v>
      </c>
      <c r="C99" s="12">
        <v>3838110.606060606</v>
      </c>
      <c r="D99" s="41">
        <v>2380000</v>
      </c>
      <c r="E99" s="58">
        <f t="shared" si="2"/>
        <v>1458110.606060606</v>
      </c>
      <c r="F99" s="45"/>
    </row>
    <row r="100" spans="1:6" s="9" customFormat="1" x14ac:dyDescent="0.25">
      <c r="A100" s="10">
        <v>79</v>
      </c>
      <c r="B100" s="11" t="s">
        <v>88</v>
      </c>
      <c r="C100" s="12">
        <v>4879721.2121212119</v>
      </c>
      <c r="D100" s="41">
        <v>3740000</v>
      </c>
      <c r="E100" s="58">
        <f t="shared" si="2"/>
        <v>1139721.2121212119</v>
      </c>
      <c r="F100" s="45"/>
    </row>
    <row r="101" spans="1:6" s="9" customFormat="1" x14ac:dyDescent="0.25">
      <c r="A101" s="10">
        <v>80</v>
      </c>
      <c r="B101" s="11" t="s">
        <v>89</v>
      </c>
      <c r="C101" s="12">
        <v>4973334.5454545459</v>
      </c>
      <c r="D101" s="41">
        <v>4250000</v>
      </c>
      <c r="E101" s="58">
        <f t="shared" si="2"/>
        <v>723334.54545454588</v>
      </c>
      <c r="F101" s="45"/>
    </row>
    <row r="102" spans="1:6" s="9" customFormat="1" x14ac:dyDescent="0.25">
      <c r="A102" s="10">
        <v>81</v>
      </c>
      <c r="B102" s="11" t="s">
        <v>90</v>
      </c>
      <c r="C102" s="12">
        <v>5959015.1515151514</v>
      </c>
      <c r="D102" s="41">
        <v>4760000</v>
      </c>
      <c r="E102" s="58">
        <f t="shared" si="2"/>
        <v>1199015.1515151514</v>
      </c>
      <c r="F102" s="45"/>
    </row>
    <row r="103" spans="1:6" s="9" customFormat="1" x14ac:dyDescent="0.25">
      <c r="A103" s="10">
        <v>82</v>
      </c>
      <c r="B103" s="11" t="s">
        <v>91</v>
      </c>
      <c r="C103" s="12">
        <v>7170651.5151515156</v>
      </c>
      <c r="D103" s="41">
        <v>5950000</v>
      </c>
      <c r="E103" s="58">
        <f t="shared" si="2"/>
        <v>1220651.5151515156</v>
      </c>
      <c r="F103" s="45"/>
    </row>
    <row r="104" spans="1:6" s="9" customFormat="1" x14ac:dyDescent="0.25">
      <c r="A104" s="10">
        <v>83</v>
      </c>
      <c r="B104" s="11" t="s">
        <v>92</v>
      </c>
      <c r="C104" s="12">
        <v>8185757.5757575752</v>
      </c>
      <c r="D104" s="41">
        <v>7616000</v>
      </c>
      <c r="E104" s="58">
        <f t="shared" si="2"/>
        <v>569757.57575757522</v>
      </c>
      <c r="F104" s="45"/>
    </row>
    <row r="105" spans="1:6" s="9" customFormat="1" x14ac:dyDescent="0.25">
      <c r="A105" s="10">
        <v>84</v>
      </c>
      <c r="B105" s="11" t="s">
        <v>93</v>
      </c>
      <c r="C105" s="12">
        <v>10201112.727272727</v>
      </c>
      <c r="D105" s="41">
        <v>8236500</v>
      </c>
      <c r="E105" s="58">
        <f t="shared" si="2"/>
        <v>1964612.7272727266</v>
      </c>
      <c r="F105" s="45"/>
    </row>
    <row r="106" spans="1:6" s="9" customFormat="1" x14ac:dyDescent="0.25">
      <c r="A106" s="10">
        <v>85</v>
      </c>
      <c r="B106" s="11" t="s">
        <v>94</v>
      </c>
      <c r="C106" s="12">
        <v>11504775.757575758</v>
      </c>
      <c r="D106" s="41">
        <v>8500000</v>
      </c>
      <c r="E106" s="58">
        <f t="shared" si="2"/>
        <v>3004775.7575757578</v>
      </c>
      <c r="F106" s="45"/>
    </row>
    <row r="107" spans="1:6" s="9" customFormat="1" x14ac:dyDescent="0.25">
      <c r="A107" s="10">
        <v>86</v>
      </c>
      <c r="B107" s="11" t="s">
        <v>95</v>
      </c>
      <c r="C107" s="12">
        <v>13261648.484848484</v>
      </c>
      <c r="D107" s="41">
        <v>10506000</v>
      </c>
      <c r="E107" s="58">
        <f t="shared" si="2"/>
        <v>2755648.4848484844</v>
      </c>
      <c r="F107" s="45"/>
    </row>
    <row r="108" spans="1:6" s="9" customFormat="1" x14ac:dyDescent="0.25">
      <c r="A108" s="10">
        <v>87</v>
      </c>
      <c r="B108" s="11" t="s">
        <v>96</v>
      </c>
      <c r="C108" s="12">
        <v>9154345.4545454532</v>
      </c>
      <c r="D108" s="41">
        <v>9153846</v>
      </c>
      <c r="E108" s="58">
        <f t="shared" si="2"/>
        <v>499.4545454531908</v>
      </c>
      <c r="F108" s="45"/>
    </row>
    <row r="109" spans="1:6" s="9" customFormat="1" x14ac:dyDescent="0.25">
      <c r="A109" s="10">
        <v>88</v>
      </c>
      <c r="B109" s="11" t="s">
        <v>97</v>
      </c>
      <c r="C109" s="12">
        <v>34072945.454545453</v>
      </c>
      <c r="D109" s="41">
        <v>26860000</v>
      </c>
      <c r="E109" s="58">
        <f t="shared" si="2"/>
        <v>7212945.4545454532</v>
      </c>
      <c r="F109" s="45"/>
    </row>
    <row r="110" spans="1:6" s="9" customFormat="1" x14ac:dyDescent="0.25">
      <c r="A110" s="10">
        <v>89</v>
      </c>
      <c r="B110" s="11" t="s">
        <v>98</v>
      </c>
      <c r="C110" s="12">
        <v>38615860.606060602</v>
      </c>
      <c r="D110" s="41">
        <v>33490000</v>
      </c>
      <c r="E110" s="58">
        <f t="shared" si="2"/>
        <v>5125860.6060606018</v>
      </c>
      <c r="F110" s="45"/>
    </row>
    <row r="111" spans="1:6" s="9" customFormat="1" x14ac:dyDescent="0.25">
      <c r="A111" s="10">
        <v>90</v>
      </c>
      <c r="B111" s="11" t="s">
        <v>99</v>
      </c>
      <c r="C111" s="12">
        <v>1153398.4848484849</v>
      </c>
      <c r="D111" s="41">
        <v>850000</v>
      </c>
      <c r="E111" s="58">
        <f t="shared" si="2"/>
        <v>303398.48484848486</v>
      </c>
      <c r="F111" s="45"/>
    </row>
    <row r="112" spans="1:6" s="9" customFormat="1" x14ac:dyDescent="0.25">
      <c r="A112" s="10">
        <v>91</v>
      </c>
      <c r="B112" s="11" t="s">
        <v>100</v>
      </c>
      <c r="C112" s="12">
        <v>1507910.303030303</v>
      </c>
      <c r="D112" s="41">
        <v>1275000</v>
      </c>
      <c r="E112" s="58">
        <f t="shared" si="2"/>
        <v>232910.30303030298</v>
      </c>
      <c r="F112" s="45"/>
    </row>
    <row r="113" spans="1:6" s="9" customFormat="1" x14ac:dyDescent="0.25">
      <c r="A113" s="10">
        <v>92</v>
      </c>
      <c r="B113" s="15" t="s">
        <v>101</v>
      </c>
      <c r="C113" s="12">
        <v>1757413.6363636365</v>
      </c>
      <c r="D113" s="41">
        <v>1360000</v>
      </c>
      <c r="E113" s="58">
        <f t="shared" si="2"/>
        <v>397413.63636363647</v>
      </c>
      <c r="F113" s="45"/>
    </row>
    <row r="114" spans="1:6" s="9" customFormat="1" ht="33" x14ac:dyDescent="0.25">
      <c r="A114" s="10">
        <v>93</v>
      </c>
      <c r="B114" s="11" t="s">
        <v>102</v>
      </c>
      <c r="C114" s="12">
        <v>3109794.5454545454</v>
      </c>
      <c r="D114" s="13">
        <v>1700000</v>
      </c>
      <c r="E114" s="58">
        <f t="shared" si="2"/>
        <v>1409794.5454545454</v>
      </c>
      <c r="F114" s="45"/>
    </row>
    <row r="115" spans="1:6" s="9" customFormat="1" ht="33" x14ac:dyDescent="0.25">
      <c r="A115" s="10">
        <v>94</v>
      </c>
      <c r="B115" s="15" t="s">
        <v>103</v>
      </c>
      <c r="C115" s="12">
        <v>4901213.333333333</v>
      </c>
      <c r="D115" s="13">
        <v>2550000</v>
      </c>
      <c r="E115" s="58">
        <f t="shared" si="2"/>
        <v>2351213.333333333</v>
      </c>
      <c r="F115" s="45"/>
    </row>
    <row r="116" spans="1:6" s="9" customFormat="1" x14ac:dyDescent="0.25">
      <c r="A116" s="10">
        <v>95</v>
      </c>
      <c r="B116" s="11" t="s">
        <v>104</v>
      </c>
      <c r="C116" s="12">
        <v>7524045.4545454541</v>
      </c>
      <c r="D116" s="13">
        <v>6460000</v>
      </c>
      <c r="E116" s="58">
        <f t="shared" si="2"/>
        <v>1064045.4545454541</v>
      </c>
      <c r="F116" s="45"/>
    </row>
    <row r="117" spans="1:6" s="9" customFormat="1" x14ac:dyDescent="0.25">
      <c r="A117" s="10">
        <v>96</v>
      </c>
      <c r="B117" s="11" t="s">
        <v>105</v>
      </c>
      <c r="C117" s="12">
        <v>11484581.818181818</v>
      </c>
      <c r="D117" s="13">
        <v>7650000</v>
      </c>
      <c r="E117" s="58">
        <f t="shared" si="2"/>
        <v>3834581.8181818184</v>
      </c>
      <c r="F117" s="45"/>
    </row>
    <row r="118" spans="1:6" s="9" customFormat="1" x14ac:dyDescent="0.25">
      <c r="A118" s="10">
        <v>97</v>
      </c>
      <c r="B118" s="11" t="s">
        <v>106</v>
      </c>
      <c r="C118" s="12">
        <v>13658279.090909088</v>
      </c>
      <c r="D118" s="13">
        <v>10030000</v>
      </c>
      <c r="E118" s="58">
        <f t="shared" si="2"/>
        <v>3628279.090909088</v>
      </c>
      <c r="F118" s="45"/>
    </row>
    <row r="119" spans="1:6" s="9" customFormat="1" x14ac:dyDescent="0.25">
      <c r="A119" s="10">
        <v>98</v>
      </c>
      <c r="B119" s="11" t="s">
        <v>107</v>
      </c>
      <c r="C119" s="12">
        <v>16356946.666666666</v>
      </c>
      <c r="D119" s="13">
        <v>11560000</v>
      </c>
      <c r="E119" s="58">
        <f t="shared" si="2"/>
        <v>4796946.666666666</v>
      </c>
      <c r="F119" s="45"/>
    </row>
    <row r="120" spans="1:6" s="9" customFormat="1" x14ac:dyDescent="0.25">
      <c r="A120" s="10">
        <v>99</v>
      </c>
      <c r="B120" s="11" t="s">
        <v>108</v>
      </c>
      <c r="C120" s="12">
        <v>21067327.272727273</v>
      </c>
      <c r="D120" s="13">
        <v>16660000</v>
      </c>
      <c r="E120" s="58">
        <f t="shared" si="2"/>
        <v>4407327.2727272734</v>
      </c>
      <c r="F120" s="45"/>
    </row>
    <row r="121" spans="1:6" s="9" customFormat="1" ht="33" x14ac:dyDescent="0.25">
      <c r="A121" s="10">
        <v>100</v>
      </c>
      <c r="B121" s="11" t="s">
        <v>109</v>
      </c>
      <c r="C121" s="12">
        <v>1660050</v>
      </c>
      <c r="D121" s="13">
        <v>1615000</v>
      </c>
      <c r="E121" s="58">
        <f t="shared" si="2"/>
        <v>45050</v>
      </c>
      <c r="F121" s="45"/>
    </row>
    <row r="122" spans="1:6" s="9" customFormat="1" ht="33" x14ac:dyDescent="0.25">
      <c r="A122" s="10">
        <v>101</v>
      </c>
      <c r="B122" s="15" t="s">
        <v>110</v>
      </c>
      <c r="C122" s="12">
        <v>12028916.666666666</v>
      </c>
      <c r="D122" s="13">
        <v>10200000</v>
      </c>
      <c r="E122" s="58">
        <f t="shared" si="2"/>
        <v>1828916.666666666</v>
      </c>
      <c r="F122" s="45"/>
    </row>
    <row r="123" spans="1:6" s="9" customFormat="1" ht="33" x14ac:dyDescent="0.25">
      <c r="A123" s="10">
        <v>102</v>
      </c>
      <c r="B123" s="11" t="s">
        <v>111</v>
      </c>
      <c r="C123" s="12">
        <v>21723630.303030301</v>
      </c>
      <c r="D123" s="13">
        <v>19125000</v>
      </c>
      <c r="E123" s="58">
        <f t="shared" si="2"/>
        <v>2598630.3030303009</v>
      </c>
      <c r="F123" s="45"/>
    </row>
    <row r="124" spans="1:6" s="9" customFormat="1" x14ac:dyDescent="0.25">
      <c r="A124" s="10">
        <v>103</v>
      </c>
      <c r="B124" s="11" t="s">
        <v>112</v>
      </c>
      <c r="C124" s="12">
        <v>43327.539393939391</v>
      </c>
      <c r="D124" s="13">
        <v>34000</v>
      </c>
      <c r="E124" s="58">
        <f t="shared" si="2"/>
        <v>9327.5393939393907</v>
      </c>
      <c r="F124" s="45"/>
    </row>
    <row r="125" spans="1:6" s="9" customFormat="1" ht="33" x14ac:dyDescent="0.25">
      <c r="A125" s="10">
        <v>104</v>
      </c>
      <c r="B125" s="11" t="s">
        <v>113</v>
      </c>
      <c r="C125" s="12">
        <v>935231.81818181823</v>
      </c>
      <c r="D125" s="13">
        <v>680000</v>
      </c>
      <c r="E125" s="58">
        <f t="shared" si="2"/>
        <v>255231.81818181823</v>
      </c>
      <c r="F125" s="45"/>
    </row>
    <row r="126" spans="1:6" s="9" customFormat="1" ht="33" x14ac:dyDescent="0.25">
      <c r="A126" s="10">
        <v>105</v>
      </c>
      <c r="B126" s="11" t="s">
        <v>114</v>
      </c>
      <c r="C126" s="12">
        <v>1116696</v>
      </c>
      <c r="D126" s="13">
        <v>595000</v>
      </c>
      <c r="E126" s="58">
        <f t="shared" si="2"/>
        <v>521696</v>
      </c>
      <c r="F126" s="45"/>
    </row>
    <row r="127" spans="1:6" s="9" customFormat="1" ht="33" x14ac:dyDescent="0.25">
      <c r="A127" s="10">
        <v>106</v>
      </c>
      <c r="B127" s="11" t="s">
        <v>115</v>
      </c>
      <c r="C127" s="12">
        <v>102592.42424242424</v>
      </c>
      <c r="D127" s="13">
        <v>68000</v>
      </c>
      <c r="E127" s="58">
        <f t="shared" si="2"/>
        <v>34592.42424242424</v>
      </c>
      <c r="F127" s="45"/>
    </row>
    <row r="128" spans="1:6" s="9" customFormat="1" x14ac:dyDescent="0.25">
      <c r="A128" s="10">
        <v>107</v>
      </c>
      <c r="B128" s="11" t="s">
        <v>116</v>
      </c>
      <c r="C128" s="12">
        <v>46247.727272727272</v>
      </c>
      <c r="D128" s="13">
        <v>34000</v>
      </c>
      <c r="E128" s="58">
        <f t="shared" si="2"/>
        <v>12247.727272727272</v>
      </c>
      <c r="F128" s="45"/>
    </row>
    <row r="129" spans="1:6" s="9" customFormat="1" x14ac:dyDescent="0.25">
      <c r="A129" s="10">
        <v>108</v>
      </c>
      <c r="B129" s="11" t="s">
        <v>117</v>
      </c>
      <c r="C129" s="12">
        <v>178860.60606060605</v>
      </c>
      <c r="D129" s="13">
        <v>136000</v>
      </c>
      <c r="E129" s="58">
        <f t="shared" si="2"/>
        <v>42860.606060606049</v>
      </c>
      <c r="F129" s="45"/>
    </row>
    <row r="130" spans="1:6" s="9" customFormat="1" x14ac:dyDescent="0.25">
      <c r="A130" s="10">
        <v>109</v>
      </c>
      <c r="B130" s="11" t="s">
        <v>118</v>
      </c>
      <c r="C130" s="12">
        <v>60491.666666666664</v>
      </c>
      <c r="D130" s="13">
        <v>15300</v>
      </c>
      <c r="E130" s="58">
        <f t="shared" si="2"/>
        <v>45191.666666666664</v>
      </c>
      <c r="F130" s="45"/>
    </row>
    <row r="131" spans="1:6" s="9" customFormat="1" ht="33" x14ac:dyDescent="0.25">
      <c r="A131" s="10">
        <v>110</v>
      </c>
      <c r="B131" s="11" t="s">
        <v>119</v>
      </c>
      <c r="C131" s="12">
        <v>458510.60606060602</v>
      </c>
      <c r="D131" s="13">
        <v>289000</v>
      </c>
      <c r="E131" s="58">
        <f t="shared" si="2"/>
        <v>169510.60606060602</v>
      </c>
      <c r="F131" s="45"/>
    </row>
    <row r="132" spans="1:6" s="9" customFormat="1" x14ac:dyDescent="0.25">
      <c r="A132" s="10">
        <v>111</v>
      </c>
      <c r="B132" s="11" t="s">
        <v>120</v>
      </c>
      <c r="C132" s="12">
        <v>80180.757575757569</v>
      </c>
      <c r="D132" s="13">
        <v>68000</v>
      </c>
      <c r="E132" s="58">
        <f t="shared" si="2"/>
        <v>12180.757575757569</v>
      </c>
      <c r="F132" s="45"/>
    </row>
    <row r="133" spans="1:6" s="9" customFormat="1" x14ac:dyDescent="0.25">
      <c r="A133" s="10">
        <v>112</v>
      </c>
      <c r="B133" s="11" t="s">
        <v>121</v>
      </c>
      <c r="C133" s="12">
        <v>27496.212121212116</v>
      </c>
      <c r="D133" s="13">
        <v>18700</v>
      </c>
      <c r="E133" s="58">
        <f t="shared" si="2"/>
        <v>8796.2121212121165</v>
      </c>
      <c r="F133" s="45"/>
    </row>
    <row r="134" spans="1:6" s="9" customFormat="1" x14ac:dyDescent="0.25">
      <c r="A134" s="10">
        <v>113</v>
      </c>
      <c r="B134" s="11" t="s">
        <v>122</v>
      </c>
      <c r="C134" s="12">
        <v>192621.33333333334</v>
      </c>
      <c r="D134" s="13">
        <v>136000</v>
      </c>
      <c r="E134" s="58">
        <f t="shared" si="2"/>
        <v>56621.333333333343</v>
      </c>
      <c r="F134" s="45"/>
    </row>
    <row r="135" spans="1:6" s="9" customFormat="1" x14ac:dyDescent="0.25">
      <c r="A135" s="10">
        <v>114</v>
      </c>
      <c r="B135" s="11" t="s">
        <v>123</v>
      </c>
      <c r="C135" s="12">
        <v>318343.03030303027</v>
      </c>
      <c r="D135" s="13">
        <v>204000</v>
      </c>
      <c r="E135" s="58">
        <f t="shared" si="2"/>
        <v>114343.03030303027</v>
      </c>
      <c r="F135" s="45"/>
    </row>
    <row r="136" spans="1:6" s="9" customFormat="1" x14ac:dyDescent="0.25">
      <c r="A136" s="10">
        <v>115</v>
      </c>
      <c r="B136" s="11" t="s">
        <v>124</v>
      </c>
      <c r="C136" s="12">
        <v>63214.242424242424</v>
      </c>
      <c r="D136" s="13">
        <v>51000</v>
      </c>
      <c r="E136" s="58">
        <f t="shared" si="2"/>
        <v>12214.242424242424</v>
      </c>
      <c r="F136" s="45"/>
    </row>
    <row r="137" spans="1:6" s="9" customFormat="1" x14ac:dyDescent="0.25">
      <c r="A137" s="10">
        <v>116</v>
      </c>
      <c r="B137" s="11" t="s">
        <v>125</v>
      </c>
      <c r="C137" s="12">
        <v>98625.757575757569</v>
      </c>
      <c r="D137" s="13">
        <v>85000</v>
      </c>
      <c r="E137" s="58">
        <f t="shared" si="2"/>
        <v>13625.757575757569</v>
      </c>
      <c r="F137" s="45"/>
    </row>
    <row r="138" spans="1:6" s="9" customFormat="1" x14ac:dyDescent="0.25">
      <c r="A138" s="142" t="s">
        <v>126</v>
      </c>
      <c r="B138" s="142"/>
      <c r="C138" s="142"/>
      <c r="D138" s="142"/>
      <c r="E138" s="59">
        <f>SUM(D139:D156)</f>
        <v>1373238</v>
      </c>
      <c r="F138" s="48"/>
    </row>
    <row r="139" spans="1:6" s="9" customFormat="1" x14ac:dyDescent="0.25">
      <c r="A139" s="14">
        <v>117</v>
      </c>
      <c r="B139" s="15" t="s">
        <v>127</v>
      </c>
      <c r="C139" s="12">
        <v>1284.8033333333301</v>
      </c>
      <c r="D139" s="13">
        <v>1190</v>
      </c>
      <c r="E139" s="58">
        <f t="shared" si="2"/>
        <v>94.803333333330102</v>
      </c>
      <c r="F139" s="45"/>
    </row>
    <row r="140" spans="1:6" s="9" customFormat="1" x14ac:dyDescent="0.25">
      <c r="A140" s="14">
        <v>118</v>
      </c>
      <c r="B140" s="15" t="s">
        <v>128</v>
      </c>
      <c r="C140" s="12">
        <v>1567.8790909090906</v>
      </c>
      <c r="D140" s="13">
        <v>1360</v>
      </c>
      <c r="E140" s="58">
        <f t="shared" si="2"/>
        <v>207.87909090909056</v>
      </c>
      <c r="F140" s="45"/>
    </row>
    <row r="141" spans="1:6" s="9" customFormat="1" x14ac:dyDescent="0.25">
      <c r="A141" s="14">
        <v>119</v>
      </c>
      <c r="B141" s="15" t="s">
        <v>129</v>
      </c>
      <c r="C141" s="12">
        <v>1274.9227272727273</v>
      </c>
      <c r="D141" s="13">
        <v>1258</v>
      </c>
      <c r="E141" s="58">
        <f t="shared" si="2"/>
        <v>16.922727272727343</v>
      </c>
      <c r="F141" s="45"/>
    </row>
    <row r="142" spans="1:6" s="9" customFormat="1" x14ac:dyDescent="0.25">
      <c r="A142" s="14">
        <v>120</v>
      </c>
      <c r="B142" s="15" t="s">
        <v>130</v>
      </c>
      <c r="C142" s="12">
        <v>1412.8184848484846</v>
      </c>
      <c r="D142" s="13">
        <v>1326</v>
      </c>
      <c r="E142" s="58">
        <f t="shared" si="2"/>
        <v>86.818484848484559</v>
      </c>
      <c r="F142" s="45"/>
    </row>
    <row r="143" spans="1:6" s="9" customFormat="1" x14ac:dyDescent="0.25">
      <c r="A143" s="14">
        <v>121</v>
      </c>
      <c r="B143" s="15" t="s">
        <v>131</v>
      </c>
      <c r="C143" s="12">
        <v>1039.8075757575757</v>
      </c>
      <c r="D143" s="13">
        <v>1037</v>
      </c>
      <c r="E143" s="58">
        <f t="shared" si="2"/>
        <v>2.8075757575757052</v>
      </c>
      <c r="F143" s="45"/>
    </row>
    <row r="144" spans="1:6" s="9" customFormat="1" x14ac:dyDescent="0.25">
      <c r="A144" s="14">
        <v>122</v>
      </c>
      <c r="B144" s="15" t="s">
        <v>132</v>
      </c>
      <c r="C144" s="12">
        <v>1075.9042424242423</v>
      </c>
      <c r="D144" s="13">
        <v>1054</v>
      </c>
      <c r="E144" s="58">
        <f t="shared" si="2"/>
        <v>21.904242424242284</v>
      </c>
      <c r="F144" s="45"/>
    </row>
    <row r="145" spans="1:6" s="9" customFormat="1" x14ac:dyDescent="0.25">
      <c r="A145" s="14">
        <v>123</v>
      </c>
      <c r="B145" s="15" t="s">
        <v>133</v>
      </c>
      <c r="C145" s="12">
        <v>836.06515151515157</v>
      </c>
      <c r="D145" s="13">
        <v>833</v>
      </c>
      <c r="E145" s="58">
        <f t="shared" si="2"/>
        <v>3.0651515151515696</v>
      </c>
      <c r="F145" s="45"/>
    </row>
    <row r="146" spans="1:6" s="9" customFormat="1" ht="33" x14ac:dyDescent="0.25">
      <c r="A146" s="14">
        <v>124</v>
      </c>
      <c r="B146" s="11" t="s">
        <v>134</v>
      </c>
      <c r="C146" s="12">
        <v>20747.469696969696</v>
      </c>
      <c r="D146" s="13">
        <v>20145</v>
      </c>
      <c r="E146" s="58">
        <f t="shared" si="2"/>
        <v>602.46969696969609</v>
      </c>
      <c r="F146" s="45"/>
    </row>
    <row r="147" spans="1:6" s="9" customFormat="1" x14ac:dyDescent="0.25">
      <c r="A147" s="14">
        <v>125</v>
      </c>
      <c r="B147" s="11" t="s">
        <v>135</v>
      </c>
      <c r="C147" s="12">
        <v>4562.2436363636361</v>
      </c>
      <c r="D147" s="13">
        <v>4505</v>
      </c>
      <c r="E147" s="58">
        <f t="shared" si="2"/>
        <v>57.243636363636142</v>
      </c>
      <c r="F147" s="45"/>
    </row>
    <row r="148" spans="1:6" s="9" customFormat="1" x14ac:dyDescent="0.25">
      <c r="A148" s="14">
        <v>126</v>
      </c>
      <c r="B148" s="11" t="s">
        <v>136</v>
      </c>
      <c r="C148" s="12">
        <v>6453.045454545455</v>
      </c>
      <c r="D148" s="13">
        <v>6324</v>
      </c>
      <c r="E148" s="58">
        <f t="shared" si="2"/>
        <v>129.04545454545496</v>
      </c>
      <c r="F148" s="45"/>
    </row>
    <row r="149" spans="1:6" s="9" customFormat="1" x14ac:dyDescent="0.25">
      <c r="A149" s="14">
        <v>127</v>
      </c>
      <c r="B149" s="11" t="s">
        <v>137</v>
      </c>
      <c r="C149" s="12">
        <v>4488.1030303030302</v>
      </c>
      <c r="D149" s="13">
        <v>4480</v>
      </c>
      <c r="E149" s="58">
        <f t="shared" si="2"/>
        <v>8.1030303030302093</v>
      </c>
      <c r="F149" s="45"/>
    </row>
    <row r="150" spans="1:6" s="9" customFormat="1" x14ac:dyDescent="0.25">
      <c r="A150" s="14">
        <v>128</v>
      </c>
      <c r="B150" s="15" t="s">
        <v>138</v>
      </c>
      <c r="C150" s="12">
        <v>405575.0066666666</v>
      </c>
      <c r="D150" s="13">
        <v>401124</v>
      </c>
      <c r="E150" s="58">
        <f t="shared" si="2"/>
        <v>4451.0066666665953</v>
      </c>
      <c r="F150" s="45"/>
    </row>
    <row r="151" spans="1:6" s="9" customFormat="1" x14ac:dyDescent="0.25">
      <c r="A151" s="14">
        <v>129</v>
      </c>
      <c r="B151" s="11" t="s">
        <v>139</v>
      </c>
      <c r="C151" s="12">
        <v>69725.345454545444</v>
      </c>
      <c r="D151" s="13">
        <v>68000</v>
      </c>
      <c r="E151" s="58">
        <f t="shared" si="2"/>
        <v>1725.3454545454442</v>
      </c>
      <c r="F151" s="45"/>
    </row>
    <row r="152" spans="1:6" s="9" customFormat="1" x14ac:dyDescent="0.25">
      <c r="A152" s="14">
        <v>130</v>
      </c>
      <c r="B152" s="11" t="s">
        <v>140</v>
      </c>
      <c r="C152" s="12">
        <v>11862.136363636362</v>
      </c>
      <c r="D152" s="13">
        <v>11849</v>
      </c>
      <c r="E152" s="58">
        <f t="shared" si="2"/>
        <v>13.136363636362148</v>
      </c>
      <c r="F152" s="45"/>
    </row>
    <row r="153" spans="1:6" s="9" customFormat="1" x14ac:dyDescent="0.25">
      <c r="A153" s="14">
        <v>131</v>
      </c>
      <c r="B153" s="11" t="s">
        <v>141</v>
      </c>
      <c r="C153" s="12">
        <v>477586.66666666669</v>
      </c>
      <c r="D153" s="13">
        <v>470900</v>
      </c>
      <c r="E153" s="58">
        <f t="shared" ref="E153:E168" si="3">+C153-D153</f>
        <v>6686.6666666666861</v>
      </c>
      <c r="F153" s="45"/>
    </row>
    <row r="154" spans="1:6" s="9" customFormat="1" x14ac:dyDescent="0.25">
      <c r="A154" s="14">
        <v>132</v>
      </c>
      <c r="B154" s="15" t="s">
        <v>142</v>
      </c>
      <c r="C154" s="12">
        <v>30260.618181818183</v>
      </c>
      <c r="D154" s="13">
        <v>30260</v>
      </c>
      <c r="E154" s="58">
        <f t="shared" si="3"/>
        <v>0.61818181818307494</v>
      </c>
      <c r="F154" s="45"/>
    </row>
    <row r="155" spans="1:6" s="9" customFormat="1" x14ac:dyDescent="0.25">
      <c r="A155" s="14">
        <v>133</v>
      </c>
      <c r="B155" s="11" t="s">
        <v>143</v>
      </c>
      <c r="C155" s="12">
        <v>30260.618181818183</v>
      </c>
      <c r="D155" s="13">
        <v>30260</v>
      </c>
      <c r="E155" s="58">
        <f t="shared" si="3"/>
        <v>0.61818181818307494</v>
      </c>
      <c r="F155" s="45"/>
    </row>
    <row r="156" spans="1:6" s="9" customFormat="1" x14ac:dyDescent="0.25">
      <c r="A156" s="14">
        <v>134</v>
      </c>
      <c r="B156" s="11" t="s">
        <v>144</v>
      </c>
      <c r="C156" s="12">
        <v>325814.06666666659</v>
      </c>
      <c r="D156" s="13">
        <v>317333</v>
      </c>
      <c r="E156" s="58">
        <f t="shared" si="3"/>
        <v>8481.0666666665929</v>
      </c>
      <c r="F156" s="45"/>
    </row>
    <row r="157" spans="1:6" s="9" customFormat="1" x14ac:dyDescent="0.25">
      <c r="A157" s="143" t="s">
        <v>145</v>
      </c>
      <c r="B157" s="143"/>
      <c r="C157" s="143"/>
      <c r="D157" s="143"/>
      <c r="E157" s="59">
        <f>SUM(D158:D161)</f>
        <v>1491466</v>
      </c>
      <c r="F157" s="48"/>
    </row>
    <row r="158" spans="1:6" s="9" customFormat="1" x14ac:dyDescent="0.25">
      <c r="A158" s="10">
        <v>135</v>
      </c>
      <c r="B158" s="18" t="s">
        <v>146</v>
      </c>
      <c r="C158" s="12">
        <v>624750</v>
      </c>
      <c r="D158" s="13">
        <v>602933</v>
      </c>
      <c r="E158" s="58">
        <f t="shared" si="3"/>
        <v>21817</v>
      </c>
      <c r="F158" s="45"/>
    </row>
    <row r="159" spans="1:6" s="9" customFormat="1" x14ac:dyDescent="0.25">
      <c r="A159" s="10">
        <v>136</v>
      </c>
      <c r="B159" s="19" t="s">
        <v>147</v>
      </c>
      <c r="C159" s="12">
        <v>194366.66666666666</v>
      </c>
      <c r="D159" s="13">
        <v>174533</v>
      </c>
      <c r="E159" s="58">
        <f t="shared" si="3"/>
        <v>19833.666666666657</v>
      </c>
      <c r="F159" s="45"/>
    </row>
    <row r="160" spans="1:6" s="9" customFormat="1" x14ac:dyDescent="0.25">
      <c r="A160" s="10">
        <v>137</v>
      </c>
      <c r="B160" s="19" t="s">
        <v>148</v>
      </c>
      <c r="C160" s="12">
        <v>210233.33333333334</v>
      </c>
      <c r="D160" s="13">
        <v>206267</v>
      </c>
      <c r="E160" s="58">
        <f t="shared" si="3"/>
        <v>3966.333333333343</v>
      </c>
      <c r="F160" s="45"/>
    </row>
    <row r="161" spans="1:6" s="9" customFormat="1" x14ac:dyDescent="0.25">
      <c r="A161" s="10">
        <v>138</v>
      </c>
      <c r="B161" s="19" t="s">
        <v>149</v>
      </c>
      <c r="C161" s="12">
        <v>518731.81818181818</v>
      </c>
      <c r="D161" s="13">
        <v>507733</v>
      </c>
      <c r="E161" s="58">
        <f t="shared" si="3"/>
        <v>10998.818181818177</v>
      </c>
      <c r="F161" s="45"/>
    </row>
    <row r="162" spans="1:6" s="9" customFormat="1" x14ac:dyDescent="0.25">
      <c r="A162" s="142" t="s">
        <v>150</v>
      </c>
      <c r="B162" s="142"/>
      <c r="C162" s="142"/>
      <c r="D162" s="142"/>
      <c r="E162" s="59">
        <f>SUM(D163:D165)</f>
        <v>33513375</v>
      </c>
      <c r="F162" s="48"/>
    </row>
    <row r="163" spans="1:6" s="9" customFormat="1" ht="33" x14ac:dyDescent="0.25">
      <c r="A163" s="10">
        <v>139</v>
      </c>
      <c r="B163" s="11" t="s">
        <v>151</v>
      </c>
      <c r="C163" s="12">
        <v>5408081.2121212119</v>
      </c>
      <c r="D163" s="13">
        <v>5310375</v>
      </c>
      <c r="E163" s="58">
        <f t="shared" si="3"/>
        <v>97706.212121211924</v>
      </c>
      <c r="F163" s="45"/>
    </row>
    <row r="164" spans="1:6" s="9" customFormat="1" ht="33" x14ac:dyDescent="0.25">
      <c r="A164" s="10">
        <v>140</v>
      </c>
      <c r="B164" s="11" t="s">
        <v>152</v>
      </c>
      <c r="C164" s="12">
        <v>6573776.3636363633</v>
      </c>
      <c r="D164" s="13">
        <v>6545000</v>
      </c>
      <c r="E164" s="58">
        <f t="shared" si="3"/>
        <v>28776.363636363298</v>
      </c>
      <c r="F164" s="45"/>
    </row>
    <row r="165" spans="1:6" s="9" customFormat="1" ht="33" x14ac:dyDescent="0.25">
      <c r="A165" s="10">
        <v>141</v>
      </c>
      <c r="B165" s="11" t="s">
        <v>153</v>
      </c>
      <c r="C165" s="12">
        <v>21800800</v>
      </c>
      <c r="D165" s="13">
        <v>21658000</v>
      </c>
      <c r="E165" s="58">
        <f t="shared" si="3"/>
        <v>142800</v>
      </c>
      <c r="F165" s="45"/>
    </row>
    <row r="166" spans="1:6" s="9" customFormat="1" x14ac:dyDescent="0.25">
      <c r="A166" s="142" t="s">
        <v>154</v>
      </c>
      <c r="B166" s="142"/>
      <c r="C166" s="142"/>
      <c r="D166" s="142"/>
      <c r="E166" s="59">
        <f>SUM(D167:D168)</f>
        <v>6694291</v>
      </c>
      <c r="F166" s="48"/>
    </row>
    <row r="167" spans="1:6" s="9" customFormat="1" ht="33" x14ac:dyDescent="0.25">
      <c r="A167" s="10">
        <v>142</v>
      </c>
      <c r="B167" s="11" t="s">
        <v>155</v>
      </c>
      <c r="C167" s="12">
        <v>3010916.3636363633</v>
      </c>
      <c r="D167" s="13">
        <v>2832200</v>
      </c>
      <c r="E167" s="58">
        <f t="shared" si="3"/>
        <v>178716.3636363633</v>
      </c>
      <c r="F167" s="45"/>
    </row>
    <row r="168" spans="1:6" s="9" customFormat="1" ht="33" x14ac:dyDescent="0.25">
      <c r="A168" s="10">
        <v>143</v>
      </c>
      <c r="B168" s="11" t="s">
        <v>156</v>
      </c>
      <c r="C168" s="12">
        <v>4182128.7878787876</v>
      </c>
      <c r="D168" s="13">
        <v>3862091</v>
      </c>
      <c r="E168" s="58">
        <f t="shared" si="3"/>
        <v>320037.78787878761</v>
      </c>
      <c r="F168" s="45"/>
    </row>
    <row r="169" spans="1:6" s="9" customFormat="1" ht="33" x14ac:dyDescent="0.25">
      <c r="A169" s="137" t="s">
        <v>157</v>
      </c>
      <c r="B169" s="137"/>
      <c r="C169" s="137"/>
      <c r="D169" s="21">
        <f>SUM(D89:D168)</f>
        <v>273710716</v>
      </c>
      <c r="E169" s="60">
        <f>+E88+E138+E157+E162+E166</f>
        <v>273710716</v>
      </c>
      <c r="F169" s="50" t="s">
        <v>326</v>
      </c>
    </row>
    <row r="170" spans="1:6" s="9" customFormat="1" x14ac:dyDescent="0.25">
      <c r="A170" s="24"/>
      <c r="B170" s="25"/>
      <c r="C170" s="26"/>
      <c r="D170" s="27"/>
      <c r="E170" s="62"/>
      <c r="F170" s="27"/>
    </row>
    <row r="171" spans="1:6" s="9" customFormat="1" x14ac:dyDescent="0.25">
      <c r="A171" s="24"/>
      <c r="B171" s="25"/>
      <c r="C171" s="26"/>
      <c r="D171" s="27"/>
      <c r="E171" s="62"/>
      <c r="F171" s="27"/>
    </row>
    <row r="172" spans="1:6" s="9" customFormat="1" ht="28.5" x14ac:dyDescent="0.25">
      <c r="A172" s="138" t="s">
        <v>158</v>
      </c>
      <c r="B172" s="139"/>
      <c r="C172" s="8" t="s">
        <v>2</v>
      </c>
      <c r="D172" s="8" t="s">
        <v>284</v>
      </c>
      <c r="E172" s="56" t="s">
        <v>293</v>
      </c>
      <c r="F172" s="8" t="s">
        <v>287</v>
      </c>
    </row>
    <row r="173" spans="1:6" s="9" customFormat="1" x14ac:dyDescent="0.25">
      <c r="A173" s="140" t="s">
        <v>159</v>
      </c>
      <c r="B173" s="140"/>
      <c r="C173" s="140"/>
      <c r="D173" s="140"/>
      <c r="E173" s="59">
        <f>SUM(D174:D191)</f>
        <v>3626168</v>
      </c>
      <c r="F173" s="48"/>
    </row>
    <row r="174" spans="1:6" s="9" customFormat="1" ht="66" x14ac:dyDescent="0.25">
      <c r="A174" s="14">
        <v>144</v>
      </c>
      <c r="B174" s="29" t="s">
        <v>160</v>
      </c>
      <c r="C174" s="12">
        <v>367637.87878787873</v>
      </c>
      <c r="D174" s="41">
        <v>142800</v>
      </c>
      <c r="E174" s="58">
        <f t="shared" ref="E174:E237" si="4">+C174-D174</f>
        <v>224837.87878787873</v>
      </c>
      <c r="F174" s="45"/>
    </row>
    <row r="175" spans="1:6" s="9" customFormat="1" ht="66" x14ac:dyDescent="0.25">
      <c r="A175" s="14">
        <v>145</v>
      </c>
      <c r="B175" s="29" t="s">
        <v>161</v>
      </c>
      <c r="C175" s="12">
        <v>704912.72727272718</v>
      </c>
      <c r="D175" s="41">
        <v>357000</v>
      </c>
      <c r="E175" s="58">
        <f t="shared" si="4"/>
        <v>347912.72727272718</v>
      </c>
      <c r="F175" s="45"/>
    </row>
    <row r="176" spans="1:6" s="9" customFormat="1" ht="66" x14ac:dyDescent="0.25">
      <c r="A176" s="14">
        <v>146</v>
      </c>
      <c r="B176" s="29" t="s">
        <v>162</v>
      </c>
      <c r="C176" s="12">
        <v>1016873.0303030303</v>
      </c>
      <c r="D176" s="41">
        <v>499800</v>
      </c>
      <c r="E176" s="58">
        <f t="shared" si="4"/>
        <v>517073.03030303027</v>
      </c>
      <c r="F176" s="47"/>
    </row>
    <row r="177" spans="1:6" s="9" customFormat="1" ht="66" x14ac:dyDescent="0.25">
      <c r="A177" s="14">
        <v>147</v>
      </c>
      <c r="B177" s="29" t="s">
        <v>163</v>
      </c>
      <c r="C177" s="12">
        <v>1486778.7878787878</v>
      </c>
      <c r="D177" s="41">
        <v>714000</v>
      </c>
      <c r="E177" s="58">
        <f t="shared" si="4"/>
        <v>772778.78787878784</v>
      </c>
      <c r="F177" s="47"/>
    </row>
    <row r="178" spans="1:6" s="9" customFormat="1" ht="66" x14ac:dyDescent="0.25">
      <c r="A178" s="14">
        <v>148</v>
      </c>
      <c r="B178" s="29" t="s">
        <v>164</v>
      </c>
      <c r="C178" s="12">
        <v>2660551.5151515151</v>
      </c>
      <c r="D178" s="41">
        <v>1428000</v>
      </c>
      <c r="E178" s="58">
        <f t="shared" si="4"/>
        <v>1232551.5151515151</v>
      </c>
      <c r="F178" s="45"/>
    </row>
    <row r="179" spans="1:6" s="9" customFormat="1" ht="33" x14ac:dyDescent="0.25">
      <c r="A179" s="14">
        <v>149</v>
      </c>
      <c r="B179" s="30" t="s">
        <v>165</v>
      </c>
      <c r="C179" s="12">
        <v>13845.830303030301</v>
      </c>
      <c r="D179" s="41">
        <v>11107</v>
      </c>
      <c r="E179" s="58">
        <f t="shared" si="4"/>
        <v>2738.8303030303014</v>
      </c>
      <c r="F179" s="47"/>
    </row>
    <row r="180" spans="1:6" s="9" customFormat="1" ht="33" x14ac:dyDescent="0.25">
      <c r="A180" s="14">
        <v>150</v>
      </c>
      <c r="B180" s="30" t="s">
        <v>166</v>
      </c>
      <c r="C180" s="12">
        <v>17657.436363636363</v>
      </c>
      <c r="D180" s="41">
        <v>14756</v>
      </c>
      <c r="E180" s="58">
        <f t="shared" si="4"/>
        <v>2901.4363636363632</v>
      </c>
      <c r="F180" s="47"/>
    </row>
    <row r="181" spans="1:6" s="9" customFormat="1" ht="33" x14ac:dyDescent="0.25">
      <c r="A181" s="14">
        <v>151</v>
      </c>
      <c r="B181" s="30" t="s">
        <v>167</v>
      </c>
      <c r="C181" s="12">
        <v>21714.254545454543</v>
      </c>
      <c r="D181" s="41">
        <v>18247</v>
      </c>
      <c r="E181" s="58">
        <f t="shared" si="4"/>
        <v>3467.2545454545434</v>
      </c>
      <c r="F181" s="47"/>
    </row>
    <row r="182" spans="1:6" s="9" customFormat="1" ht="49.5" x14ac:dyDescent="0.25">
      <c r="A182" s="14">
        <v>152</v>
      </c>
      <c r="B182" s="30" t="s">
        <v>168</v>
      </c>
      <c r="C182" s="12">
        <v>34533.799999999996</v>
      </c>
      <c r="D182" s="41">
        <v>30940</v>
      </c>
      <c r="E182" s="58">
        <f t="shared" si="4"/>
        <v>3593.7999999999956</v>
      </c>
      <c r="F182" s="47"/>
    </row>
    <row r="183" spans="1:6" s="9" customFormat="1" ht="49.5" x14ac:dyDescent="0.25">
      <c r="A183" s="14">
        <v>153</v>
      </c>
      <c r="B183" s="30" t="s">
        <v>169</v>
      </c>
      <c r="C183" s="12">
        <v>39841.560606060608</v>
      </c>
      <c r="D183" s="41">
        <v>35700</v>
      </c>
      <c r="E183" s="58">
        <f t="shared" si="4"/>
        <v>4141.5606060606078</v>
      </c>
      <c r="F183" s="47"/>
    </row>
    <row r="184" spans="1:6" s="9" customFormat="1" ht="49.5" x14ac:dyDescent="0.25">
      <c r="A184" s="14">
        <v>154</v>
      </c>
      <c r="B184" s="29" t="s">
        <v>170</v>
      </c>
      <c r="C184" s="12">
        <v>39841.560606060608</v>
      </c>
      <c r="D184" s="41">
        <v>37128</v>
      </c>
      <c r="E184" s="58">
        <f t="shared" si="4"/>
        <v>2713.5606060606078</v>
      </c>
      <c r="F184" s="47"/>
    </row>
    <row r="185" spans="1:6" s="9" customFormat="1" ht="33" x14ac:dyDescent="0.25">
      <c r="A185" s="14">
        <v>155</v>
      </c>
      <c r="B185" s="29" t="s">
        <v>171</v>
      </c>
      <c r="C185" s="12">
        <v>43763.151515151512</v>
      </c>
      <c r="D185" s="41">
        <v>38873</v>
      </c>
      <c r="E185" s="58">
        <f t="shared" si="4"/>
        <v>4890.1515151515123</v>
      </c>
      <c r="F185" s="47"/>
    </row>
    <row r="186" spans="1:6" s="9" customFormat="1" ht="49.5" x14ac:dyDescent="0.25">
      <c r="A186" s="14">
        <v>156</v>
      </c>
      <c r="B186" s="29" t="s">
        <v>172</v>
      </c>
      <c r="C186" s="12">
        <v>34559.763636363634</v>
      </c>
      <c r="D186" s="41">
        <v>30147</v>
      </c>
      <c r="E186" s="58">
        <f t="shared" si="4"/>
        <v>4412.7636363636339</v>
      </c>
      <c r="F186" s="47"/>
    </row>
    <row r="187" spans="1:6" s="9" customFormat="1" ht="49.5" x14ac:dyDescent="0.25">
      <c r="A187" s="14">
        <v>157</v>
      </c>
      <c r="B187" s="29" t="s">
        <v>173</v>
      </c>
      <c r="C187" s="12">
        <v>53780.066666666658</v>
      </c>
      <c r="D187" s="41">
        <v>46013</v>
      </c>
      <c r="E187" s="58">
        <f t="shared" si="4"/>
        <v>7767.0666666666584</v>
      </c>
      <c r="F187" s="47"/>
    </row>
    <row r="188" spans="1:6" s="9" customFormat="1" x14ac:dyDescent="0.25">
      <c r="A188" s="14">
        <v>158</v>
      </c>
      <c r="B188" s="29" t="s">
        <v>174</v>
      </c>
      <c r="C188" s="12">
        <v>65996.678787878787</v>
      </c>
      <c r="D188" s="41">
        <v>58707</v>
      </c>
      <c r="E188" s="58">
        <f t="shared" si="4"/>
        <v>7289.6787878787873</v>
      </c>
      <c r="F188" s="47"/>
    </row>
    <row r="189" spans="1:6" s="9" customFormat="1" x14ac:dyDescent="0.25">
      <c r="A189" s="14">
        <v>159</v>
      </c>
      <c r="B189" s="29" t="s">
        <v>175</v>
      </c>
      <c r="C189" s="12">
        <v>86502.181818181809</v>
      </c>
      <c r="D189" s="41">
        <v>79333</v>
      </c>
      <c r="E189" s="58">
        <f t="shared" si="4"/>
        <v>7169.1818181818089</v>
      </c>
      <c r="F189" s="45"/>
    </row>
    <row r="190" spans="1:6" s="9" customFormat="1" x14ac:dyDescent="0.25">
      <c r="A190" s="14">
        <v>160</v>
      </c>
      <c r="B190" s="30" t="s">
        <v>176</v>
      </c>
      <c r="C190" s="12">
        <v>86502.181818181809</v>
      </c>
      <c r="D190" s="41">
        <v>79333</v>
      </c>
      <c r="E190" s="58">
        <f t="shared" si="4"/>
        <v>7169.1818181818089</v>
      </c>
      <c r="F190" s="45"/>
    </row>
    <row r="191" spans="1:6" s="9" customFormat="1" x14ac:dyDescent="0.25">
      <c r="A191" s="14">
        <v>161</v>
      </c>
      <c r="B191" s="29" t="s">
        <v>177</v>
      </c>
      <c r="C191" s="12">
        <v>4698.6969696969691</v>
      </c>
      <c r="D191" s="41">
        <v>4284</v>
      </c>
      <c r="E191" s="58">
        <f t="shared" si="4"/>
        <v>414.69696969696906</v>
      </c>
      <c r="F191" s="45"/>
    </row>
    <row r="192" spans="1:6" s="9" customFormat="1" x14ac:dyDescent="0.25">
      <c r="A192" s="141" t="s">
        <v>178</v>
      </c>
      <c r="B192" s="141"/>
      <c r="C192" s="141"/>
      <c r="D192" s="141"/>
      <c r="E192" s="59">
        <f>SUM(D193:D223)</f>
        <v>36437799</v>
      </c>
      <c r="F192" s="48"/>
    </row>
    <row r="193" spans="1:6" s="9" customFormat="1" x14ac:dyDescent="0.25">
      <c r="A193" s="10">
        <v>162</v>
      </c>
      <c r="B193" s="30" t="s">
        <v>179</v>
      </c>
      <c r="C193" s="12">
        <v>243409.09090909091</v>
      </c>
      <c r="D193" s="13">
        <v>190400</v>
      </c>
      <c r="E193" s="58">
        <f t="shared" si="4"/>
        <v>53009.090909090912</v>
      </c>
      <c r="F193" s="45"/>
    </row>
    <row r="194" spans="1:6" s="9" customFormat="1" x14ac:dyDescent="0.25">
      <c r="A194" s="10">
        <v>163</v>
      </c>
      <c r="B194" s="30" t="s">
        <v>180</v>
      </c>
      <c r="C194" s="12">
        <v>301466.66666666669</v>
      </c>
      <c r="D194" s="13">
        <v>253867</v>
      </c>
      <c r="E194" s="58">
        <f t="shared" si="4"/>
        <v>47599.666666666686</v>
      </c>
      <c r="F194" s="45"/>
    </row>
    <row r="195" spans="1:6" s="9" customFormat="1" x14ac:dyDescent="0.25">
      <c r="A195" s="10">
        <v>164</v>
      </c>
      <c r="B195" s="30" t="s">
        <v>181</v>
      </c>
      <c r="C195" s="12">
        <v>184630.30303030301</v>
      </c>
      <c r="D195" s="13">
        <v>142800</v>
      </c>
      <c r="E195" s="58">
        <f t="shared" si="4"/>
        <v>41830.30303030301</v>
      </c>
      <c r="F195" s="45"/>
    </row>
    <row r="196" spans="1:6" s="9" customFormat="1" x14ac:dyDescent="0.25">
      <c r="A196" s="10">
        <v>165</v>
      </c>
      <c r="B196" s="30" t="s">
        <v>182</v>
      </c>
      <c r="C196" s="12">
        <v>231509.09090909091</v>
      </c>
      <c r="D196" s="13">
        <v>174533</v>
      </c>
      <c r="E196" s="58">
        <f t="shared" si="4"/>
        <v>56976.090909090912</v>
      </c>
      <c r="F196" s="45"/>
    </row>
    <row r="197" spans="1:6" s="9" customFormat="1" x14ac:dyDescent="0.25">
      <c r="A197" s="10">
        <v>166</v>
      </c>
      <c r="B197" s="30" t="s">
        <v>183</v>
      </c>
      <c r="C197" s="12">
        <v>224296.9696969697</v>
      </c>
      <c r="D197" s="13">
        <v>206267</v>
      </c>
      <c r="E197" s="58">
        <f t="shared" si="4"/>
        <v>18029.969696969696</v>
      </c>
      <c r="F197" s="45"/>
    </row>
    <row r="198" spans="1:6" s="9" customFormat="1" x14ac:dyDescent="0.25">
      <c r="A198" s="10">
        <v>167</v>
      </c>
      <c r="B198" s="30" t="s">
        <v>184</v>
      </c>
      <c r="C198" s="12">
        <v>283075.75757575757</v>
      </c>
      <c r="D198" s="13">
        <v>253867</v>
      </c>
      <c r="E198" s="58">
        <f t="shared" si="4"/>
        <v>29208.757575757569</v>
      </c>
      <c r="F198" s="45"/>
    </row>
    <row r="199" spans="1:6" s="9" customFormat="1" ht="33" x14ac:dyDescent="0.25">
      <c r="A199" s="10">
        <v>168</v>
      </c>
      <c r="B199" s="30" t="s">
        <v>185</v>
      </c>
      <c r="C199" s="12">
        <v>664416.66666666663</v>
      </c>
      <c r="D199" s="13">
        <v>602933</v>
      </c>
      <c r="E199" s="58">
        <f t="shared" si="4"/>
        <v>61483.666666666628</v>
      </c>
      <c r="F199" s="45"/>
    </row>
    <row r="200" spans="1:6" s="9" customFormat="1" x14ac:dyDescent="0.25">
      <c r="A200" s="10">
        <v>169</v>
      </c>
      <c r="B200" s="30" t="s">
        <v>186</v>
      </c>
      <c r="C200" s="12">
        <v>636289.39393939392</v>
      </c>
      <c r="D200" s="13">
        <v>587067</v>
      </c>
      <c r="E200" s="58">
        <f t="shared" si="4"/>
        <v>49222.393939393922</v>
      </c>
      <c r="F200" s="45"/>
    </row>
    <row r="201" spans="1:6" s="9" customFormat="1" ht="49.5" x14ac:dyDescent="0.25">
      <c r="A201" s="10">
        <v>170</v>
      </c>
      <c r="B201" s="30" t="s">
        <v>187</v>
      </c>
      <c r="C201" s="12">
        <v>519813.63636363641</v>
      </c>
      <c r="D201" s="13">
        <v>476000</v>
      </c>
      <c r="E201" s="58">
        <f t="shared" si="4"/>
        <v>43813.636363636411</v>
      </c>
      <c r="F201" s="45"/>
    </row>
    <row r="202" spans="1:6" s="9" customFormat="1" ht="33" x14ac:dyDescent="0.25">
      <c r="A202" s="10">
        <v>171</v>
      </c>
      <c r="B202" s="30" t="s">
        <v>188</v>
      </c>
      <c r="C202" s="12">
        <v>423351.51515151514</v>
      </c>
      <c r="D202" s="13">
        <v>317333</v>
      </c>
      <c r="E202" s="58">
        <f t="shared" si="4"/>
        <v>106018.51515151514</v>
      </c>
      <c r="F202" s="45"/>
    </row>
    <row r="203" spans="1:6" s="9" customFormat="1" ht="49.5" x14ac:dyDescent="0.25">
      <c r="A203" s="10">
        <v>172</v>
      </c>
      <c r="B203" s="30" t="s">
        <v>189</v>
      </c>
      <c r="C203" s="12">
        <v>558218.18181818177</v>
      </c>
      <c r="D203" s="13">
        <v>507733</v>
      </c>
      <c r="E203" s="58">
        <f t="shared" si="4"/>
        <v>50485.181818181765</v>
      </c>
      <c r="F203" s="45"/>
    </row>
    <row r="204" spans="1:6" s="9" customFormat="1" x14ac:dyDescent="0.25">
      <c r="A204" s="10">
        <v>173</v>
      </c>
      <c r="B204" s="29" t="s">
        <v>190</v>
      </c>
      <c r="C204" s="12">
        <v>5234196.9696969697</v>
      </c>
      <c r="D204" s="13">
        <v>4871067</v>
      </c>
      <c r="E204" s="58">
        <f t="shared" si="4"/>
        <v>363129.96969696973</v>
      </c>
      <c r="F204" s="45"/>
    </row>
    <row r="205" spans="1:6" s="9" customFormat="1" x14ac:dyDescent="0.25">
      <c r="A205" s="10">
        <v>174</v>
      </c>
      <c r="B205" s="30" t="s">
        <v>191</v>
      </c>
      <c r="C205" s="12">
        <v>1398069.696969697</v>
      </c>
      <c r="D205" s="13">
        <v>1269333</v>
      </c>
      <c r="E205" s="58">
        <f t="shared" si="4"/>
        <v>128736.69696969702</v>
      </c>
      <c r="F205" s="45"/>
    </row>
    <row r="206" spans="1:6" s="9" customFormat="1" x14ac:dyDescent="0.25">
      <c r="A206" s="10">
        <v>175</v>
      </c>
      <c r="B206" s="30" t="s">
        <v>192</v>
      </c>
      <c r="C206" s="12">
        <v>5895548.4848484844</v>
      </c>
      <c r="D206" s="13">
        <v>5077333</v>
      </c>
      <c r="E206" s="58">
        <f t="shared" si="4"/>
        <v>818215.4848484844</v>
      </c>
      <c r="F206" s="45"/>
    </row>
    <row r="207" spans="1:6" s="9" customFormat="1" x14ac:dyDescent="0.25">
      <c r="A207" s="10">
        <v>176</v>
      </c>
      <c r="B207" s="30" t="s">
        <v>193</v>
      </c>
      <c r="C207" s="12">
        <v>8789772.7272727266</v>
      </c>
      <c r="D207" s="13">
        <v>7933333</v>
      </c>
      <c r="E207" s="58">
        <f t="shared" si="4"/>
        <v>856439.7272727266</v>
      </c>
      <c r="F207" s="45"/>
    </row>
    <row r="208" spans="1:6" s="9" customFormat="1" x14ac:dyDescent="0.25">
      <c r="A208" s="10">
        <v>177</v>
      </c>
      <c r="B208" s="30" t="s">
        <v>194</v>
      </c>
      <c r="C208" s="12">
        <v>155601.51515151514</v>
      </c>
      <c r="D208" s="13">
        <v>142800</v>
      </c>
      <c r="E208" s="58">
        <f t="shared" si="4"/>
        <v>12801.515151515137</v>
      </c>
      <c r="F208" s="45"/>
    </row>
    <row r="209" spans="1:6" s="9" customFormat="1" x14ac:dyDescent="0.25">
      <c r="A209" s="10">
        <v>178</v>
      </c>
      <c r="B209" s="30" t="s">
        <v>195</v>
      </c>
      <c r="C209" s="12">
        <v>224837.87878787878</v>
      </c>
      <c r="D209" s="13">
        <v>190400</v>
      </c>
      <c r="E209" s="58">
        <f t="shared" si="4"/>
        <v>34437.878787878784</v>
      </c>
      <c r="F209" s="45"/>
    </row>
    <row r="210" spans="1:6" s="9" customFormat="1" x14ac:dyDescent="0.25">
      <c r="A210" s="10">
        <v>179</v>
      </c>
      <c r="B210" s="30" t="s">
        <v>196</v>
      </c>
      <c r="C210" s="12">
        <v>286140.90909090912</v>
      </c>
      <c r="D210" s="13">
        <v>238000</v>
      </c>
      <c r="E210" s="58">
        <f t="shared" si="4"/>
        <v>48140.909090909117</v>
      </c>
      <c r="F210" s="45"/>
    </row>
    <row r="211" spans="1:6" s="9" customFormat="1" x14ac:dyDescent="0.25">
      <c r="A211" s="10">
        <v>180</v>
      </c>
      <c r="B211" s="29" t="s">
        <v>197</v>
      </c>
      <c r="C211" s="12">
        <v>199775.75757575757</v>
      </c>
      <c r="D211" s="13">
        <v>174533</v>
      </c>
      <c r="E211" s="58">
        <f t="shared" si="4"/>
        <v>25242.757575757569</v>
      </c>
      <c r="F211" s="45"/>
    </row>
    <row r="212" spans="1:6" s="9" customFormat="1" x14ac:dyDescent="0.25">
      <c r="A212" s="10">
        <v>181</v>
      </c>
      <c r="B212" s="29" t="s">
        <v>198</v>
      </c>
      <c r="C212" s="12">
        <v>243084.54545454544</v>
      </c>
      <c r="D212" s="13">
        <v>222133</v>
      </c>
      <c r="E212" s="58">
        <f t="shared" si="4"/>
        <v>20951.545454545441</v>
      </c>
      <c r="F212" s="45"/>
    </row>
    <row r="213" spans="1:6" s="9" customFormat="1" x14ac:dyDescent="0.25">
      <c r="A213" s="10">
        <v>182</v>
      </c>
      <c r="B213" s="29" t="s">
        <v>199</v>
      </c>
      <c r="C213" s="12">
        <v>221412.12121212122</v>
      </c>
      <c r="D213" s="13">
        <v>206267</v>
      </c>
      <c r="E213" s="58">
        <f t="shared" si="4"/>
        <v>15145.121212121216</v>
      </c>
      <c r="F213" s="45"/>
    </row>
    <row r="214" spans="1:6" s="9" customFormat="1" x14ac:dyDescent="0.25">
      <c r="A214" s="10">
        <v>183</v>
      </c>
      <c r="B214" s="29" t="s">
        <v>200</v>
      </c>
      <c r="C214" s="12">
        <v>275539.09090909088</v>
      </c>
      <c r="D214" s="13">
        <v>238000</v>
      </c>
      <c r="E214" s="58">
        <f t="shared" si="4"/>
        <v>37539.090909090883</v>
      </c>
      <c r="F214" s="45"/>
    </row>
    <row r="215" spans="1:6" s="9" customFormat="1" ht="66" x14ac:dyDescent="0.25">
      <c r="A215" s="10">
        <v>184</v>
      </c>
      <c r="B215" s="30" t="s">
        <v>201</v>
      </c>
      <c r="C215" s="12">
        <v>1939339.3939393938</v>
      </c>
      <c r="D215" s="13">
        <v>1586667</v>
      </c>
      <c r="E215" s="58">
        <f t="shared" si="4"/>
        <v>352672.39393939381</v>
      </c>
      <c r="F215" s="45"/>
    </row>
    <row r="216" spans="1:6" s="9" customFormat="1" ht="66" x14ac:dyDescent="0.25">
      <c r="A216" s="10">
        <v>185</v>
      </c>
      <c r="B216" s="30" t="s">
        <v>202</v>
      </c>
      <c r="C216" s="12">
        <v>2761881.8181818179</v>
      </c>
      <c r="D216" s="13">
        <v>2380000</v>
      </c>
      <c r="E216" s="58">
        <f t="shared" si="4"/>
        <v>381881.81818181789</v>
      </c>
      <c r="F216" s="45"/>
    </row>
    <row r="217" spans="1:6" s="9" customFormat="1" x14ac:dyDescent="0.25">
      <c r="A217" s="10">
        <v>186</v>
      </c>
      <c r="B217" s="30" t="s">
        <v>203</v>
      </c>
      <c r="C217" s="12">
        <v>568675.75757575757</v>
      </c>
      <c r="D217" s="13">
        <v>476000</v>
      </c>
      <c r="E217" s="58">
        <f t="shared" si="4"/>
        <v>92675.757575757569</v>
      </c>
      <c r="F217" s="45"/>
    </row>
    <row r="218" spans="1:6" s="9" customFormat="1" x14ac:dyDescent="0.25">
      <c r="A218" s="10">
        <v>187</v>
      </c>
      <c r="B218" s="30" t="s">
        <v>204</v>
      </c>
      <c r="C218" s="12">
        <v>751503.03030303027</v>
      </c>
      <c r="D218" s="13">
        <v>634667</v>
      </c>
      <c r="E218" s="58">
        <f t="shared" si="4"/>
        <v>116836.03030303027</v>
      </c>
      <c r="F218" s="45"/>
    </row>
    <row r="219" spans="1:6" s="9" customFormat="1" x14ac:dyDescent="0.25">
      <c r="A219" s="10">
        <v>188</v>
      </c>
      <c r="B219" s="30" t="s">
        <v>205</v>
      </c>
      <c r="C219" s="12">
        <v>1053150</v>
      </c>
      <c r="D219" s="13">
        <v>952000</v>
      </c>
      <c r="E219" s="58">
        <f t="shared" si="4"/>
        <v>101150</v>
      </c>
      <c r="F219" s="45"/>
    </row>
    <row r="220" spans="1:6" s="9" customFormat="1" ht="49.5" x14ac:dyDescent="0.25">
      <c r="A220" s="10">
        <v>189</v>
      </c>
      <c r="B220" s="29" t="s">
        <v>206</v>
      </c>
      <c r="C220" s="12">
        <v>5552431.8181818174</v>
      </c>
      <c r="D220" s="13">
        <v>4760000</v>
      </c>
      <c r="E220" s="58">
        <f t="shared" si="4"/>
        <v>792431.81818181742</v>
      </c>
      <c r="F220" s="45"/>
    </row>
    <row r="221" spans="1:6" s="9" customFormat="1" x14ac:dyDescent="0.25">
      <c r="A221" s="10">
        <v>190</v>
      </c>
      <c r="B221" s="30" t="s">
        <v>207</v>
      </c>
      <c r="C221" s="12">
        <v>539827.27272727271</v>
      </c>
      <c r="D221" s="13">
        <v>436333</v>
      </c>
      <c r="E221" s="58">
        <f t="shared" si="4"/>
        <v>103494.27272727271</v>
      </c>
      <c r="F221" s="45"/>
    </row>
    <row r="222" spans="1:6" s="9" customFormat="1" x14ac:dyDescent="0.25">
      <c r="A222" s="10">
        <v>191</v>
      </c>
      <c r="B222" s="30" t="s">
        <v>208</v>
      </c>
      <c r="C222" s="12">
        <v>663695.45454545447</v>
      </c>
      <c r="D222" s="13">
        <v>555333</v>
      </c>
      <c r="E222" s="58">
        <f t="shared" si="4"/>
        <v>108362.45454545447</v>
      </c>
      <c r="F222" s="45"/>
    </row>
    <row r="223" spans="1:6" s="9" customFormat="1" x14ac:dyDescent="0.25">
      <c r="A223" s="10">
        <v>192</v>
      </c>
      <c r="B223" s="29" t="s">
        <v>209</v>
      </c>
      <c r="C223" s="12">
        <v>595180.3030303031</v>
      </c>
      <c r="D223" s="13">
        <v>380800</v>
      </c>
      <c r="E223" s="58">
        <f t="shared" si="4"/>
        <v>214380.3030303031</v>
      </c>
      <c r="F223" s="45"/>
    </row>
    <row r="224" spans="1:6" s="9" customFormat="1" x14ac:dyDescent="0.25">
      <c r="A224" s="142" t="s">
        <v>210</v>
      </c>
      <c r="B224" s="142"/>
      <c r="C224" s="142"/>
      <c r="D224" s="142"/>
      <c r="E224" s="59">
        <f>SUM(D225:D260)</f>
        <v>7539330</v>
      </c>
      <c r="F224" s="48"/>
    </row>
    <row r="225" spans="1:6" s="9" customFormat="1" x14ac:dyDescent="0.25">
      <c r="A225" s="14">
        <v>193</v>
      </c>
      <c r="B225" s="31" t="s">
        <v>211</v>
      </c>
      <c r="C225" s="12">
        <v>34377.466666666667</v>
      </c>
      <c r="D225" s="13">
        <v>20230</v>
      </c>
      <c r="E225" s="58">
        <f t="shared" si="4"/>
        <v>14147.466666666667</v>
      </c>
      <c r="F225" s="45"/>
    </row>
    <row r="226" spans="1:6" s="9" customFormat="1" x14ac:dyDescent="0.25">
      <c r="A226" s="14">
        <v>194</v>
      </c>
      <c r="B226" s="31" t="s">
        <v>212</v>
      </c>
      <c r="C226" s="12">
        <v>49432.133333333331</v>
      </c>
      <c r="D226" s="13">
        <v>38930</v>
      </c>
      <c r="E226" s="58">
        <f t="shared" si="4"/>
        <v>10502.133333333331</v>
      </c>
      <c r="F226" s="45"/>
    </row>
    <row r="227" spans="1:6" s="9" customFormat="1" x14ac:dyDescent="0.25">
      <c r="A227" s="14">
        <v>195</v>
      </c>
      <c r="B227" s="31" t="s">
        <v>213</v>
      </c>
      <c r="C227" s="12">
        <v>66162.133333333346</v>
      </c>
      <c r="D227" s="13">
        <v>53720</v>
      </c>
      <c r="E227" s="58">
        <f t="shared" si="4"/>
        <v>12442.133333333346</v>
      </c>
      <c r="F227" s="45"/>
    </row>
    <row r="228" spans="1:6" s="9" customFormat="1" x14ac:dyDescent="0.25">
      <c r="A228" s="14">
        <v>196</v>
      </c>
      <c r="B228" s="31" t="s">
        <v>214</v>
      </c>
      <c r="C228" s="12">
        <v>52628.333333333336</v>
      </c>
      <c r="D228" s="13">
        <v>43010</v>
      </c>
      <c r="E228" s="58">
        <f t="shared" si="4"/>
        <v>9618.3333333333358</v>
      </c>
      <c r="F228" s="45"/>
    </row>
    <row r="229" spans="1:6" s="9" customFormat="1" x14ac:dyDescent="0.25">
      <c r="A229" s="14">
        <v>197</v>
      </c>
      <c r="B229" s="18" t="s">
        <v>215</v>
      </c>
      <c r="C229" s="12">
        <v>5684233.333333333</v>
      </c>
      <c r="D229" s="13">
        <v>5678000</v>
      </c>
      <c r="E229" s="58">
        <f t="shared" si="4"/>
        <v>6233.3333333330229</v>
      </c>
      <c r="F229" s="45"/>
    </row>
    <row r="230" spans="1:6" s="9" customFormat="1" x14ac:dyDescent="0.25">
      <c r="A230" s="14">
        <v>198</v>
      </c>
      <c r="B230" s="18" t="s">
        <v>216</v>
      </c>
      <c r="C230" s="12">
        <v>31515.166666666668</v>
      </c>
      <c r="D230" s="13">
        <v>31238</v>
      </c>
      <c r="E230" s="58">
        <f t="shared" si="4"/>
        <v>277.16666666666788</v>
      </c>
      <c r="F230" s="45"/>
    </row>
    <row r="231" spans="1:6" s="9" customFormat="1" x14ac:dyDescent="0.25">
      <c r="A231" s="14">
        <v>199</v>
      </c>
      <c r="B231" s="19" t="s">
        <v>217</v>
      </c>
      <c r="C231" s="12">
        <v>2827.0666666666671</v>
      </c>
      <c r="D231" s="13">
        <v>1105</v>
      </c>
      <c r="E231" s="58">
        <f t="shared" si="4"/>
        <v>1722.0666666666671</v>
      </c>
      <c r="F231" s="45"/>
    </row>
    <row r="232" spans="1:6" s="9" customFormat="1" ht="33" x14ac:dyDescent="0.25">
      <c r="A232" s="14">
        <v>200</v>
      </c>
      <c r="B232" s="19" t="s">
        <v>218</v>
      </c>
      <c r="C232" s="12">
        <v>23174.666666666668</v>
      </c>
      <c r="D232" s="13">
        <v>20550</v>
      </c>
      <c r="E232" s="58">
        <f t="shared" si="4"/>
        <v>2624.6666666666679</v>
      </c>
      <c r="F232" s="45"/>
    </row>
    <row r="233" spans="1:6" s="9" customFormat="1" x14ac:dyDescent="0.25">
      <c r="A233" s="14">
        <v>201</v>
      </c>
      <c r="B233" s="19" t="s">
        <v>219</v>
      </c>
      <c r="C233" s="12">
        <v>37368.799999999996</v>
      </c>
      <c r="D233" s="13">
        <v>37200</v>
      </c>
      <c r="E233" s="58">
        <f t="shared" si="4"/>
        <v>168.79999999999563</v>
      </c>
      <c r="F233" s="45"/>
    </row>
    <row r="234" spans="1:6" s="9" customFormat="1" x14ac:dyDescent="0.25">
      <c r="A234" s="14">
        <v>202</v>
      </c>
      <c r="B234" s="19" t="s">
        <v>220</v>
      </c>
      <c r="C234" s="12">
        <v>2278.5</v>
      </c>
      <c r="D234" s="13">
        <v>2200</v>
      </c>
      <c r="E234" s="58">
        <f t="shared" si="4"/>
        <v>78.5</v>
      </c>
      <c r="F234" s="45"/>
    </row>
    <row r="235" spans="1:6" s="9" customFormat="1" x14ac:dyDescent="0.25">
      <c r="A235" s="14">
        <v>203</v>
      </c>
      <c r="B235" s="19" t="s">
        <v>221</v>
      </c>
      <c r="C235" s="12">
        <v>844.719696969697</v>
      </c>
      <c r="D235" s="13">
        <v>510</v>
      </c>
      <c r="E235" s="58">
        <f t="shared" si="4"/>
        <v>334.719696969697</v>
      </c>
      <c r="F235" s="45"/>
    </row>
    <row r="236" spans="1:6" s="9" customFormat="1" x14ac:dyDescent="0.25">
      <c r="A236" s="14">
        <v>204</v>
      </c>
      <c r="B236" s="19" t="s">
        <v>222</v>
      </c>
      <c r="C236" s="12">
        <v>707.14848484848483</v>
      </c>
      <c r="D236" s="13">
        <v>425</v>
      </c>
      <c r="E236" s="58">
        <f t="shared" si="4"/>
        <v>282.14848484848483</v>
      </c>
      <c r="F236" s="45"/>
    </row>
    <row r="237" spans="1:6" s="9" customFormat="1" x14ac:dyDescent="0.25">
      <c r="A237" s="14">
        <v>205</v>
      </c>
      <c r="B237" s="19" t="s">
        <v>223</v>
      </c>
      <c r="C237" s="12">
        <v>232086.06060606058</v>
      </c>
      <c r="D237" s="13">
        <v>127500</v>
      </c>
      <c r="E237" s="58">
        <f t="shared" si="4"/>
        <v>104586.06060606058</v>
      </c>
      <c r="F237" s="45"/>
    </row>
    <row r="238" spans="1:6" s="9" customFormat="1" x14ac:dyDescent="0.25">
      <c r="A238" s="14">
        <v>206</v>
      </c>
      <c r="B238" s="19" t="s">
        <v>224</v>
      </c>
      <c r="C238" s="12">
        <v>174064.54545454544</v>
      </c>
      <c r="D238" s="13">
        <v>170000</v>
      </c>
      <c r="E238" s="58">
        <f t="shared" ref="E238:E295" si="5">+C238-D238</f>
        <v>4064.5454545454413</v>
      </c>
      <c r="F238" s="45"/>
    </row>
    <row r="239" spans="1:6" s="9" customFormat="1" x14ac:dyDescent="0.25">
      <c r="A239" s="14">
        <v>207</v>
      </c>
      <c r="B239" s="19" t="s">
        <v>225</v>
      </c>
      <c r="C239" s="12">
        <v>18310.133333333335</v>
      </c>
      <c r="D239" s="13">
        <v>16830</v>
      </c>
      <c r="E239" s="58">
        <f t="shared" si="5"/>
        <v>1480.133333333335</v>
      </c>
      <c r="F239" s="45"/>
    </row>
    <row r="240" spans="1:6" s="9" customFormat="1" x14ac:dyDescent="0.25">
      <c r="A240" s="14">
        <v>208</v>
      </c>
      <c r="B240" s="19" t="s">
        <v>226</v>
      </c>
      <c r="C240" s="12">
        <v>22857.015151515152</v>
      </c>
      <c r="D240" s="13">
        <v>22800</v>
      </c>
      <c r="E240" s="58">
        <f t="shared" si="5"/>
        <v>57.015151515151956</v>
      </c>
      <c r="F240" s="45"/>
    </row>
    <row r="241" spans="1:6" s="9" customFormat="1" ht="33" x14ac:dyDescent="0.25">
      <c r="A241" s="14">
        <v>209</v>
      </c>
      <c r="B241" s="19" t="s">
        <v>227</v>
      </c>
      <c r="C241" s="12">
        <v>28140.975757575754</v>
      </c>
      <c r="D241" s="13">
        <v>28100</v>
      </c>
      <c r="E241" s="58">
        <f t="shared" si="5"/>
        <v>40.97575757575396</v>
      </c>
      <c r="F241" s="45"/>
    </row>
    <row r="242" spans="1:6" s="9" customFormat="1" x14ac:dyDescent="0.25">
      <c r="A242" s="14">
        <v>210</v>
      </c>
      <c r="B242" s="19" t="s">
        <v>228</v>
      </c>
      <c r="C242" s="12">
        <v>32720.672727272729</v>
      </c>
      <c r="D242" s="13">
        <v>32300</v>
      </c>
      <c r="E242" s="58">
        <f t="shared" si="5"/>
        <v>420.67272727272939</v>
      </c>
      <c r="F242" s="45"/>
    </row>
    <row r="243" spans="1:6" s="9" customFormat="1" ht="33" x14ac:dyDescent="0.25">
      <c r="A243" s="14">
        <v>211</v>
      </c>
      <c r="B243" s="19" t="s">
        <v>229</v>
      </c>
      <c r="C243" s="12">
        <v>37039.651515151512</v>
      </c>
      <c r="D243" s="13">
        <v>37000</v>
      </c>
      <c r="E243" s="58">
        <f t="shared" si="5"/>
        <v>39.651515151512285</v>
      </c>
      <c r="F243" s="45"/>
    </row>
    <row r="244" spans="1:6" s="9" customFormat="1" x14ac:dyDescent="0.25">
      <c r="A244" s="14">
        <v>212</v>
      </c>
      <c r="B244" s="19" t="s">
        <v>230</v>
      </c>
      <c r="C244" s="12">
        <v>41583.648484848491</v>
      </c>
      <c r="D244" s="13">
        <v>39667</v>
      </c>
      <c r="E244" s="58">
        <f t="shared" si="5"/>
        <v>1916.6484848484906</v>
      </c>
      <c r="F244" s="45"/>
    </row>
    <row r="245" spans="1:6" s="9" customFormat="1" x14ac:dyDescent="0.25">
      <c r="A245" s="14">
        <v>213</v>
      </c>
      <c r="B245" s="19" t="s">
        <v>231</v>
      </c>
      <c r="C245" s="12">
        <v>43494.860606060603</v>
      </c>
      <c r="D245" s="13">
        <v>42047</v>
      </c>
      <c r="E245" s="58">
        <f t="shared" si="5"/>
        <v>1447.8606060606035</v>
      </c>
      <c r="F245" s="45"/>
    </row>
    <row r="246" spans="1:6" s="9" customFormat="1" ht="33" x14ac:dyDescent="0.25">
      <c r="A246" s="14">
        <v>214</v>
      </c>
      <c r="B246" s="19" t="s">
        <v>232</v>
      </c>
      <c r="C246" s="12">
        <v>59806.515151515159</v>
      </c>
      <c r="D246" s="13">
        <v>47430</v>
      </c>
      <c r="E246" s="58">
        <f t="shared" si="5"/>
        <v>12376.515151515159</v>
      </c>
      <c r="F246" s="45"/>
    </row>
    <row r="247" spans="1:6" s="9" customFormat="1" x14ac:dyDescent="0.25">
      <c r="A247" s="14">
        <v>215</v>
      </c>
      <c r="B247" s="19" t="s">
        <v>233</v>
      </c>
      <c r="C247" s="12">
        <v>88498.496969696964</v>
      </c>
      <c r="D247" s="13">
        <v>40800</v>
      </c>
      <c r="E247" s="58">
        <f t="shared" si="5"/>
        <v>47698.496969696964</v>
      </c>
      <c r="F247" s="45"/>
    </row>
    <row r="248" spans="1:6" s="9" customFormat="1" x14ac:dyDescent="0.25">
      <c r="A248" s="14">
        <v>216</v>
      </c>
      <c r="B248" s="19" t="s">
        <v>234</v>
      </c>
      <c r="C248" s="12">
        <v>70084.86969696969</v>
      </c>
      <c r="D248" s="13">
        <v>37188</v>
      </c>
      <c r="E248" s="58">
        <f t="shared" si="5"/>
        <v>32896.86969696969</v>
      </c>
      <c r="F248" s="45"/>
    </row>
    <row r="249" spans="1:6" s="9" customFormat="1" x14ac:dyDescent="0.25">
      <c r="A249" s="14">
        <v>217</v>
      </c>
      <c r="B249" s="19" t="s">
        <v>235</v>
      </c>
      <c r="C249" s="12">
        <v>45557.166666666664</v>
      </c>
      <c r="D249" s="13">
        <v>28033</v>
      </c>
      <c r="E249" s="58">
        <f t="shared" si="5"/>
        <v>17524.166666666664</v>
      </c>
      <c r="F249" s="45"/>
    </row>
    <row r="250" spans="1:6" s="9" customFormat="1" x14ac:dyDescent="0.25">
      <c r="A250" s="14">
        <v>218</v>
      </c>
      <c r="B250" s="19" t="s">
        <v>236</v>
      </c>
      <c r="C250" s="12">
        <v>18468.8</v>
      </c>
      <c r="D250" s="13">
        <v>18400</v>
      </c>
      <c r="E250" s="58">
        <f t="shared" si="5"/>
        <v>68.799999999999272</v>
      </c>
      <c r="F250" s="45"/>
    </row>
    <row r="251" spans="1:6" s="9" customFormat="1" x14ac:dyDescent="0.25">
      <c r="A251" s="14">
        <v>219</v>
      </c>
      <c r="B251" s="19" t="s">
        <v>237</v>
      </c>
      <c r="C251" s="12">
        <v>7647.0121212121221</v>
      </c>
      <c r="D251" s="13">
        <v>7438</v>
      </c>
      <c r="E251" s="58">
        <f t="shared" si="5"/>
        <v>209.01212121212211</v>
      </c>
      <c r="F251" s="45"/>
    </row>
    <row r="252" spans="1:6" s="9" customFormat="1" x14ac:dyDescent="0.25">
      <c r="A252" s="14">
        <v>220</v>
      </c>
      <c r="B252" s="19" t="s">
        <v>238</v>
      </c>
      <c r="C252" s="12">
        <v>8000.4060606060602</v>
      </c>
      <c r="D252" s="13">
        <v>2871</v>
      </c>
      <c r="E252" s="58">
        <f t="shared" si="5"/>
        <v>5129.4060606060602</v>
      </c>
      <c r="F252" s="45"/>
    </row>
    <row r="253" spans="1:6" s="9" customFormat="1" x14ac:dyDescent="0.25">
      <c r="A253" s="14">
        <v>221</v>
      </c>
      <c r="B253" s="19" t="s">
        <v>239</v>
      </c>
      <c r="C253" s="12">
        <v>6939.1424242424246</v>
      </c>
      <c r="D253" s="13">
        <v>3060</v>
      </c>
      <c r="E253" s="58">
        <f t="shared" si="5"/>
        <v>3879.1424242424246</v>
      </c>
      <c r="F253" s="45"/>
    </row>
    <row r="254" spans="1:6" s="9" customFormat="1" x14ac:dyDescent="0.25">
      <c r="A254" s="14">
        <v>222</v>
      </c>
      <c r="B254" s="19" t="s">
        <v>240</v>
      </c>
      <c r="C254" s="12">
        <v>7478.2484848484846</v>
      </c>
      <c r="D254" s="13">
        <v>2244</v>
      </c>
      <c r="E254" s="58">
        <f t="shared" si="5"/>
        <v>5234.2484848484846</v>
      </c>
      <c r="F254" s="45"/>
    </row>
    <row r="255" spans="1:6" s="9" customFormat="1" x14ac:dyDescent="0.25">
      <c r="A255" s="14">
        <v>223</v>
      </c>
      <c r="B255" s="19" t="s">
        <v>241</v>
      </c>
      <c r="C255" s="12">
        <v>4836.4484848484854</v>
      </c>
      <c r="D255" s="13">
        <v>3060</v>
      </c>
      <c r="E255" s="58">
        <f t="shared" si="5"/>
        <v>1776.4484848484854</v>
      </c>
      <c r="F255" s="45"/>
    </row>
    <row r="256" spans="1:6" s="9" customFormat="1" x14ac:dyDescent="0.25">
      <c r="A256" s="14">
        <v>224</v>
      </c>
      <c r="B256" s="19" t="s">
        <v>242</v>
      </c>
      <c r="C256" s="12">
        <v>424480</v>
      </c>
      <c r="D256" s="13">
        <v>424301</v>
      </c>
      <c r="E256" s="58">
        <f t="shared" si="5"/>
        <v>179</v>
      </c>
      <c r="F256" s="45"/>
    </row>
    <row r="257" spans="1:6" s="9" customFormat="1" x14ac:dyDescent="0.25">
      <c r="A257" s="14">
        <v>225</v>
      </c>
      <c r="B257" s="19" t="s">
        <v>243</v>
      </c>
      <c r="C257" s="12">
        <v>75402.600000000006</v>
      </c>
      <c r="D257" s="13">
        <v>59500</v>
      </c>
      <c r="E257" s="58">
        <f t="shared" si="5"/>
        <v>15902.600000000006</v>
      </c>
      <c r="F257" s="45"/>
    </row>
    <row r="258" spans="1:6" s="9" customFormat="1" x14ac:dyDescent="0.25">
      <c r="A258" s="14">
        <v>226</v>
      </c>
      <c r="B258" s="19" t="s">
        <v>244</v>
      </c>
      <c r="C258" s="12">
        <v>99134</v>
      </c>
      <c r="D258" s="13">
        <v>42330</v>
      </c>
      <c r="E258" s="58">
        <f t="shared" si="5"/>
        <v>56804</v>
      </c>
      <c r="F258" s="45"/>
    </row>
    <row r="259" spans="1:6" s="9" customFormat="1" x14ac:dyDescent="0.25">
      <c r="A259" s="14">
        <v>227</v>
      </c>
      <c r="B259" s="19" t="s">
        <v>245</v>
      </c>
      <c r="C259" s="12">
        <v>186599</v>
      </c>
      <c r="D259" s="13">
        <v>178500</v>
      </c>
      <c r="E259" s="58">
        <f t="shared" si="5"/>
        <v>8099</v>
      </c>
      <c r="F259" s="45"/>
    </row>
    <row r="260" spans="1:6" s="9" customFormat="1" x14ac:dyDescent="0.25">
      <c r="A260" s="14">
        <v>228</v>
      </c>
      <c r="B260" s="20" t="s">
        <v>246</v>
      </c>
      <c r="C260" s="12">
        <v>207071.66666666666</v>
      </c>
      <c r="D260" s="13">
        <v>200813</v>
      </c>
      <c r="E260" s="58">
        <f t="shared" si="5"/>
        <v>6258.666666666657</v>
      </c>
      <c r="F260" s="45"/>
    </row>
    <row r="261" spans="1:6" s="9" customFormat="1" x14ac:dyDescent="0.25">
      <c r="A261" s="143" t="s">
        <v>247</v>
      </c>
      <c r="B261" s="143"/>
      <c r="C261" s="143"/>
      <c r="D261" s="143"/>
      <c r="E261" s="59">
        <f>SUM(D262:D283)</f>
        <v>25232871</v>
      </c>
      <c r="F261" s="48"/>
    </row>
    <row r="262" spans="1:6" s="9" customFormat="1" x14ac:dyDescent="0.25">
      <c r="A262" s="10">
        <v>229</v>
      </c>
      <c r="B262" s="30" t="s">
        <v>248</v>
      </c>
      <c r="C262" s="12">
        <v>831737.87878787878</v>
      </c>
      <c r="D262" s="13">
        <v>825067</v>
      </c>
      <c r="E262" s="58">
        <f t="shared" si="5"/>
        <v>6670.8787878787844</v>
      </c>
      <c r="F262" s="45"/>
    </row>
    <row r="263" spans="1:6" s="9" customFormat="1" x14ac:dyDescent="0.25">
      <c r="A263" s="10">
        <v>230</v>
      </c>
      <c r="B263" s="30" t="s">
        <v>249</v>
      </c>
      <c r="C263" s="12">
        <v>1771837.8787878789</v>
      </c>
      <c r="D263" s="13">
        <v>1745333</v>
      </c>
      <c r="E263" s="58">
        <f t="shared" si="5"/>
        <v>26504.878787878901</v>
      </c>
      <c r="F263" s="45"/>
    </row>
    <row r="264" spans="1:6" s="9" customFormat="1" x14ac:dyDescent="0.25">
      <c r="A264" s="10">
        <v>231</v>
      </c>
      <c r="B264" s="30" t="s">
        <v>250</v>
      </c>
      <c r="C264" s="12">
        <v>692435.75757575757</v>
      </c>
      <c r="D264" s="13">
        <v>510000</v>
      </c>
      <c r="E264" s="58">
        <f t="shared" si="5"/>
        <v>182435.75757575757</v>
      </c>
      <c r="F264" s="45"/>
    </row>
    <row r="265" spans="1:6" s="9" customFormat="1" x14ac:dyDescent="0.25">
      <c r="A265" s="10">
        <v>232</v>
      </c>
      <c r="B265" s="30" t="s">
        <v>251</v>
      </c>
      <c r="C265" s="12">
        <v>1191622.7272727273</v>
      </c>
      <c r="D265" s="13">
        <v>1020000</v>
      </c>
      <c r="E265" s="58">
        <f t="shared" si="5"/>
        <v>171622.72727272729</v>
      </c>
      <c r="F265" s="45"/>
    </row>
    <row r="266" spans="1:6" s="9" customFormat="1" x14ac:dyDescent="0.25">
      <c r="A266" s="10">
        <v>233</v>
      </c>
      <c r="B266" s="30" t="s">
        <v>252</v>
      </c>
      <c r="C266" s="12">
        <v>983372.72727272718</v>
      </c>
      <c r="D266" s="13">
        <v>935000</v>
      </c>
      <c r="E266" s="58">
        <f t="shared" si="5"/>
        <v>48372.727272727177</v>
      </c>
      <c r="F266" s="45"/>
    </row>
    <row r="267" spans="1:6" s="9" customFormat="1" x14ac:dyDescent="0.25">
      <c r="A267" s="10">
        <v>234</v>
      </c>
      <c r="B267" s="30" t="s">
        <v>253</v>
      </c>
      <c r="C267" s="12">
        <v>1198510.303030303</v>
      </c>
      <c r="D267" s="13">
        <v>1110667</v>
      </c>
      <c r="E267" s="58">
        <f t="shared" si="5"/>
        <v>87843.303030302981</v>
      </c>
      <c r="F267" s="45"/>
    </row>
    <row r="268" spans="1:6" s="9" customFormat="1" x14ac:dyDescent="0.25">
      <c r="A268" s="10">
        <v>235</v>
      </c>
      <c r="B268" s="30" t="s">
        <v>254</v>
      </c>
      <c r="C268" s="12">
        <v>1970279.3939393938</v>
      </c>
      <c r="D268" s="13">
        <v>1904000</v>
      </c>
      <c r="E268" s="58">
        <f t="shared" si="5"/>
        <v>66279.393939393805</v>
      </c>
      <c r="F268" s="45"/>
    </row>
    <row r="269" spans="1:6" s="9" customFormat="1" x14ac:dyDescent="0.25">
      <c r="A269" s="10">
        <v>236</v>
      </c>
      <c r="B269" s="29" t="s">
        <v>255</v>
      </c>
      <c r="C269" s="12">
        <v>1296018.1818181816</v>
      </c>
      <c r="D269" s="13">
        <v>1286486</v>
      </c>
      <c r="E269" s="58">
        <f t="shared" si="5"/>
        <v>9532.1818181816489</v>
      </c>
      <c r="F269" s="45"/>
    </row>
    <row r="270" spans="1:6" s="9" customFormat="1" x14ac:dyDescent="0.25">
      <c r="A270" s="10">
        <v>237</v>
      </c>
      <c r="B270" s="29" t="s">
        <v>256</v>
      </c>
      <c r="C270" s="12">
        <v>1194507.5757575757</v>
      </c>
      <c r="D270" s="13">
        <v>1158267</v>
      </c>
      <c r="E270" s="58">
        <f t="shared" si="5"/>
        <v>36240.575757575687</v>
      </c>
      <c r="F270" s="45"/>
    </row>
    <row r="271" spans="1:6" s="9" customFormat="1" x14ac:dyDescent="0.25">
      <c r="A271" s="10">
        <v>238</v>
      </c>
      <c r="B271" s="29" t="s">
        <v>257</v>
      </c>
      <c r="C271" s="12">
        <v>1058919.696969697</v>
      </c>
      <c r="D271" s="13">
        <v>1031333</v>
      </c>
      <c r="E271" s="58">
        <f t="shared" si="5"/>
        <v>27586.696969697019</v>
      </c>
      <c r="F271" s="45"/>
    </row>
    <row r="272" spans="1:6" s="9" customFormat="1" x14ac:dyDescent="0.25">
      <c r="A272" s="10">
        <v>239</v>
      </c>
      <c r="B272" s="29" t="s">
        <v>258</v>
      </c>
      <c r="C272" s="12">
        <v>909160</v>
      </c>
      <c r="D272" s="13">
        <v>900128</v>
      </c>
      <c r="E272" s="58">
        <f t="shared" si="5"/>
        <v>9032</v>
      </c>
      <c r="F272" s="45"/>
    </row>
    <row r="273" spans="1:6" s="9" customFormat="1" x14ac:dyDescent="0.25">
      <c r="A273" s="10">
        <v>240</v>
      </c>
      <c r="B273" s="29" t="s">
        <v>259</v>
      </c>
      <c r="C273" s="12">
        <v>813743.63636363635</v>
      </c>
      <c r="D273" s="13">
        <v>809200</v>
      </c>
      <c r="E273" s="58">
        <f t="shared" si="5"/>
        <v>4543.6363636363531</v>
      </c>
      <c r="F273" s="45"/>
    </row>
    <row r="274" spans="1:6" s="9" customFormat="1" x14ac:dyDescent="0.25">
      <c r="A274" s="10">
        <v>241</v>
      </c>
      <c r="B274" s="30" t="s">
        <v>260</v>
      </c>
      <c r="C274" s="12">
        <v>717786.36363636365</v>
      </c>
      <c r="D274" s="13">
        <v>712413</v>
      </c>
      <c r="E274" s="58">
        <f t="shared" si="5"/>
        <v>5373.3636363636469</v>
      </c>
      <c r="F274" s="45"/>
    </row>
    <row r="275" spans="1:6" s="9" customFormat="1" x14ac:dyDescent="0.25">
      <c r="A275" s="10">
        <v>242</v>
      </c>
      <c r="B275" s="29" t="s">
        <v>261</v>
      </c>
      <c r="C275" s="12">
        <v>383216.06060606055</v>
      </c>
      <c r="D275" s="13">
        <v>374000</v>
      </c>
      <c r="E275" s="58">
        <f t="shared" si="5"/>
        <v>9216.0606060605496</v>
      </c>
      <c r="F275" s="45"/>
    </row>
    <row r="276" spans="1:6" s="9" customFormat="1" x14ac:dyDescent="0.25">
      <c r="A276" s="10">
        <v>243</v>
      </c>
      <c r="B276" s="30" t="s">
        <v>262</v>
      </c>
      <c r="C276" s="12">
        <v>2407406.0606060605</v>
      </c>
      <c r="D276" s="13">
        <v>2380000</v>
      </c>
      <c r="E276" s="58">
        <f t="shared" si="5"/>
        <v>27406.06060606055</v>
      </c>
      <c r="F276" s="45"/>
    </row>
    <row r="277" spans="1:6" s="9" customFormat="1" x14ac:dyDescent="0.25">
      <c r="A277" s="10">
        <v>244</v>
      </c>
      <c r="B277" s="30" t="s">
        <v>263</v>
      </c>
      <c r="C277" s="12">
        <v>2244267.8787878789</v>
      </c>
      <c r="D277" s="13">
        <v>2221333</v>
      </c>
      <c r="E277" s="58">
        <f t="shared" si="5"/>
        <v>22934.878787878901</v>
      </c>
      <c r="F277" s="45"/>
    </row>
    <row r="278" spans="1:6" s="9" customFormat="1" x14ac:dyDescent="0.25">
      <c r="A278" s="10">
        <v>245</v>
      </c>
      <c r="B278" s="30" t="s">
        <v>264</v>
      </c>
      <c r="C278" s="12">
        <v>1910851.5151515149</v>
      </c>
      <c r="D278" s="13">
        <v>1904000</v>
      </c>
      <c r="E278" s="58">
        <f t="shared" si="5"/>
        <v>6851.5151515149046</v>
      </c>
      <c r="F278" s="45"/>
    </row>
    <row r="279" spans="1:6" s="9" customFormat="1" x14ac:dyDescent="0.25">
      <c r="A279" s="10">
        <v>246</v>
      </c>
      <c r="B279" s="30" t="s">
        <v>265</v>
      </c>
      <c r="C279" s="12">
        <v>1341310.303030303</v>
      </c>
      <c r="D279" s="13">
        <v>1332800</v>
      </c>
      <c r="E279" s="58">
        <f t="shared" si="5"/>
        <v>8510.3030303029809</v>
      </c>
      <c r="F279" s="45"/>
    </row>
    <row r="280" spans="1:6" s="9" customFormat="1" x14ac:dyDescent="0.25">
      <c r="A280" s="10">
        <v>247</v>
      </c>
      <c r="B280" s="30" t="s">
        <v>266</v>
      </c>
      <c r="C280" s="12">
        <v>1455261.8181818184</v>
      </c>
      <c r="D280" s="13">
        <v>1428000</v>
      </c>
      <c r="E280" s="58">
        <f t="shared" si="5"/>
        <v>27261.818181818351</v>
      </c>
      <c r="F280" s="45"/>
    </row>
    <row r="281" spans="1:6" s="9" customFormat="1" x14ac:dyDescent="0.25">
      <c r="A281" s="10">
        <v>248</v>
      </c>
      <c r="B281" s="30" t="s">
        <v>267</v>
      </c>
      <c r="C281" s="12">
        <v>766107.5757575758</v>
      </c>
      <c r="D281" s="13">
        <v>745733</v>
      </c>
      <c r="E281" s="58">
        <f t="shared" si="5"/>
        <v>20374.575757575803</v>
      </c>
      <c r="F281" s="45"/>
    </row>
    <row r="282" spans="1:6" s="9" customFormat="1" x14ac:dyDescent="0.25">
      <c r="A282" s="10">
        <v>249</v>
      </c>
      <c r="B282" s="30" t="s">
        <v>268</v>
      </c>
      <c r="C282" s="12">
        <v>367277.27272727271</v>
      </c>
      <c r="D282" s="13">
        <v>363611</v>
      </c>
      <c r="E282" s="58">
        <f t="shared" si="5"/>
        <v>3666.2727272727061</v>
      </c>
      <c r="F282" s="45"/>
    </row>
    <row r="283" spans="1:6" s="9" customFormat="1" x14ac:dyDescent="0.25">
      <c r="A283" s="10">
        <v>250</v>
      </c>
      <c r="B283" s="30" t="s">
        <v>269</v>
      </c>
      <c r="C283" s="12">
        <v>544774.78787878796</v>
      </c>
      <c r="D283" s="13">
        <v>535500</v>
      </c>
      <c r="E283" s="58">
        <f t="shared" si="5"/>
        <v>9274.7878787879599</v>
      </c>
      <c r="F283" s="45"/>
    </row>
    <row r="284" spans="1:6" s="9" customFormat="1" x14ac:dyDescent="0.25">
      <c r="A284" s="143" t="s">
        <v>270</v>
      </c>
      <c r="B284" s="143"/>
      <c r="C284" s="143"/>
      <c r="D284" s="143"/>
      <c r="E284" s="59">
        <f>SUM(D285:D295)</f>
        <v>46612291</v>
      </c>
      <c r="F284" s="48"/>
    </row>
    <row r="285" spans="1:6" s="9" customFormat="1" ht="33" x14ac:dyDescent="0.25">
      <c r="A285" s="10">
        <v>251</v>
      </c>
      <c r="B285" s="30" t="s">
        <v>271</v>
      </c>
      <c r="C285" s="12">
        <v>5627618.1818181826</v>
      </c>
      <c r="D285" s="13">
        <v>5589868</v>
      </c>
      <c r="E285" s="58">
        <f t="shared" si="5"/>
        <v>37750.18181818258</v>
      </c>
      <c r="F285" s="45"/>
    </row>
    <row r="286" spans="1:6" s="9" customFormat="1" ht="33" x14ac:dyDescent="0.25">
      <c r="A286" s="10">
        <v>252</v>
      </c>
      <c r="B286" s="30" t="s">
        <v>272</v>
      </c>
      <c r="C286" s="12">
        <v>7130624.2424242422</v>
      </c>
      <c r="D286" s="13">
        <v>7127980</v>
      </c>
      <c r="E286" s="58">
        <f t="shared" si="5"/>
        <v>2644.2424242421985</v>
      </c>
      <c r="F286" s="45"/>
    </row>
    <row r="287" spans="1:6" s="9" customFormat="1" x14ac:dyDescent="0.25">
      <c r="A287" s="10">
        <v>253</v>
      </c>
      <c r="B287" s="30" t="s">
        <v>273</v>
      </c>
      <c r="C287" s="12">
        <v>2367378.7878787876</v>
      </c>
      <c r="D287" s="13">
        <v>2360167</v>
      </c>
      <c r="E287" s="58">
        <f t="shared" si="5"/>
        <v>7211.7878787876107</v>
      </c>
      <c r="F287" s="45"/>
    </row>
    <row r="288" spans="1:6" s="9" customFormat="1" x14ac:dyDescent="0.25">
      <c r="A288" s="10">
        <v>254</v>
      </c>
      <c r="B288" s="30" t="s">
        <v>274</v>
      </c>
      <c r="C288" s="12">
        <v>2367378.7878787876</v>
      </c>
      <c r="D288" s="13">
        <v>2360167</v>
      </c>
      <c r="E288" s="58">
        <f t="shared" si="5"/>
        <v>7211.7878787876107</v>
      </c>
      <c r="F288" s="45"/>
    </row>
    <row r="289" spans="1:6" s="9" customFormat="1" x14ac:dyDescent="0.25">
      <c r="A289" s="10">
        <v>255</v>
      </c>
      <c r="B289" s="30" t="s">
        <v>275</v>
      </c>
      <c r="C289" s="12">
        <v>3243651.5151515151</v>
      </c>
      <c r="D289" s="13">
        <v>2975000</v>
      </c>
      <c r="E289" s="58">
        <f t="shared" si="5"/>
        <v>268651.51515151514</v>
      </c>
      <c r="F289" s="45"/>
    </row>
    <row r="290" spans="1:6" s="9" customFormat="1" x14ac:dyDescent="0.25">
      <c r="A290" s="10">
        <v>256</v>
      </c>
      <c r="B290" s="30" t="s">
        <v>276</v>
      </c>
      <c r="C290" s="12">
        <v>2764045.4545454546</v>
      </c>
      <c r="D290" s="13">
        <v>2514085</v>
      </c>
      <c r="E290" s="58">
        <f t="shared" si="5"/>
        <v>249960.45454545459</v>
      </c>
      <c r="F290" s="45"/>
    </row>
    <row r="291" spans="1:6" s="9" customFormat="1" x14ac:dyDescent="0.25">
      <c r="A291" s="10">
        <v>257</v>
      </c>
      <c r="B291" s="30" t="s">
        <v>277</v>
      </c>
      <c r="C291" s="12">
        <v>2673893.9393939395</v>
      </c>
      <c r="D291" s="13">
        <v>2644444</v>
      </c>
      <c r="E291" s="58">
        <f t="shared" si="5"/>
        <v>29449.93939393945</v>
      </c>
      <c r="F291" s="45"/>
    </row>
    <row r="292" spans="1:6" s="9" customFormat="1" x14ac:dyDescent="0.25">
      <c r="A292" s="10">
        <v>258</v>
      </c>
      <c r="B292" s="30" t="s">
        <v>278</v>
      </c>
      <c r="C292" s="12">
        <v>4109106.0606060605</v>
      </c>
      <c r="D292" s="13">
        <v>3966667</v>
      </c>
      <c r="E292" s="58">
        <f t="shared" si="5"/>
        <v>142439.06060606055</v>
      </c>
      <c r="F292" s="45"/>
    </row>
    <row r="293" spans="1:6" s="9" customFormat="1" x14ac:dyDescent="0.25">
      <c r="A293" s="10">
        <v>259</v>
      </c>
      <c r="B293" s="30" t="s">
        <v>279</v>
      </c>
      <c r="C293" s="12">
        <v>5266651.5151515147</v>
      </c>
      <c r="D293" s="13">
        <v>5173913</v>
      </c>
      <c r="E293" s="58">
        <f t="shared" si="5"/>
        <v>92738.515151514672</v>
      </c>
      <c r="F293" s="45"/>
    </row>
    <row r="294" spans="1:6" s="9" customFormat="1" x14ac:dyDescent="0.25">
      <c r="A294" s="10">
        <v>260</v>
      </c>
      <c r="B294" s="30" t="s">
        <v>280</v>
      </c>
      <c r="C294" s="12">
        <v>6142924.2424242422</v>
      </c>
      <c r="D294" s="13">
        <v>5950000</v>
      </c>
      <c r="E294" s="58">
        <f t="shared" si="5"/>
        <v>192924.2424242422</v>
      </c>
      <c r="F294" s="45"/>
    </row>
    <row r="295" spans="1:6" s="9" customFormat="1" x14ac:dyDescent="0.25">
      <c r="A295" s="10">
        <v>261</v>
      </c>
      <c r="B295" s="30" t="s">
        <v>281</v>
      </c>
      <c r="C295" s="12">
        <v>6105060.6060606064</v>
      </c>
      <c r="D295" s="13">
        <v>5950000</v>
      </c>
      <c r="E295" s="58">
        <f t="shared" si="5"/>
        <v>155060.60606060643</v>
      </c>
      <c r="F295" s="45"/>
    </row>
    <row r="296" spans="1:6" s="9" customFormat="1" x14ac:dyDescent="0.25">
      <c r="A296" s="137" t="s">
        <v>282</v>
      </c>
      <c r="B296" s="137"/>
      <c r="C296" s="137"/>
      <c r="D296" s="21">
        <f>SUM(D174:D295)</f>
        <v>119448459</v>
      </c>
      <c r="E296" s="60">
        <f>+E173+E192+E224+E261+E284</f>
        <v>119448459</v>
      </c>
      <c r="F296" s="50"/>
    </row>
    <row r="297" spans="1:6" s="9" customFormat="1" x14ac:dyDescent="0.25">
      <c r="A297" s="24"/>
      <c r="B297" s="32"/>
      <c r="C297" s="26"/>
      <c r="D297" s="27"/>
      <c r="E297" s="62"/>
      <c r="F297" s="27"/>
    </row>
    <row r="298" spans="1:6" s="9" customFormat="1" x14ac:dyDescent="0.25">
      <c r="A298" s="24"/>
      <c r="B298" s="32"/>
      <c r="C298" s="26"/>
      <c r="D298" s="27"/>
      <c r="E298" s="62"/>
      <c r="F298" s="27"/>
    </row>
    <row r="299" spans="1:6" x14ac:dyDescent="0.25">
      <c r="A299" s="33"/>
      <c r="B299" s="34"/>
      <c r="C299" s="35"/>
    </row>
    <row r="300" spans="1:6" x14ac:dyDescent="0.25">
      <c r="A300" s="33"/>
      <c r="B300" s="34"/>
      <c r="C300" s="35"/>
    </row>
    <row r="301" spans="1:6" x14ac:dyDescent="0.25">
      <c r="A301" s="33"/>
      <c r="B301" s="34"/>
      <c r="C301" s="35"/>
    </row>
    <row r="302" spans="1:6" x14ac:dyDescent="0.25">
      <c r="A302" s="33"/>
      <c r="B302" s="34"/>
      <c r="C302" s="35"/>
    </row>
    <row r="303" spans="1:6" x14ac:dyDescent="0.25">
      <c r="A303" s="33"/>
      <c r="B303" s="34"/>
      <c r="C303" s="35"/>
    </row>
    <row r="304" spans="1:6" s="4" customFormat="1" x14ac:dyDescent="0.25">
      <c r="A304" s="33"/>
      <c r="B304" s="34"/>
      <c r="C304" s="35"/>
      <c r="E304" s="51"/>
      <c r="F304" s="42"/>
    </row>
    <row r="305" spans="1:6" s="4" customFormat="1" x14ac:dyDescent="0.25">
      <c r="A305" s="33"/>
      <c r="B305" s="34"/>
      <c r="C305" s="35"/>
      <c r="E305" s="51"/>
      <c r="F305" s="42"/>
    </row>
    <row r="306" spans="1:6" s="4" customFormat="1" x14ac:dyDescent="0.25">
      <c r="A306" s="33"/>
      <c r="B306" s="34"/>
      <c r="C306" s="35"/>
      <c r="E306" s="51"/>
      <c r="F306" s="42"/>
    </row>
    <row r="307" spans="1:6" s="4" customFormat="1" x14ac:dyDescent="0.25">
      <c r="A307" s="33"/>
      <c r="B307" s="34"/>
      <c r="C307" s="35"/>
      <c r="E307" s="51"/>
      <c r="F307" s="42"/>
    </row>
    <row r="308" spans="1:6" s="4" customFormat="1" x14ac:dyDescent="0.25">
      <c r="A308" s="33"/>
      <c r="B308" s="34"/>
      <c r="C308" s="35"/>
      <c r="E308" s="51"/>
      <c r="F308" s="42"/>
    </row>
    <row r="309" spans="1:6" s="4" customFormat="1" x14ac:dyDescent="0.25">
      <c r="A309" s="33"/>
      <c r="B309" s="34"/>
      <c r="C309" s="35"/>
      <c r="E309" s="51"/>
      <c r="F309" s="42"/>
    </row>
    <row r="310" spans="1:6" s="4" customFormat="1" x14ac:dyDescent="0.25">
      <c r="A310" s="33"/>
      <c r="B310" s="34"/>
      <c r="C310" s="35"/>
      <c r="E310" s="51"/>
      <c r="F310" s="42"/>
    </row>
    <row r="311" spans="1:6" s="4" customFormat="1" x14ac:dyDescent="0.25">
      <c r="A311" s="33"/>
      <c r="B311" s="34"/>
      <c r="C311" s="35"/>
      <c r="E311" s="51"/>
      <c r="F311" s="42"/>
    </row>
    <row r="312" spans="1:6" s="4" customFormat="1" x14ac:dyDescent="0.25">
      <c r="A312" s="33"/>
      <c r="B312" s="34"/>
      <c r="C312" s="35"/>
      <c r="E312" s="51"/>
      <c r="F312" s="42"/>
    </row>
    <row r="313" spans="1:6" s="4" customFormat="1" x14ac:dyDescent="0.25">
      <c r="A313" s="33"/>
      <c r="B313" s="34"/>
      <c r="C313" s="35"/>
      <c r="E313" s="51"/>
      <c r="F313" s="42"/>
    </row>
    <row r="314" spans="1:6" s="4" customFormat="1" x14ac:dyDescent="0.25">
      <c r="A314" s="33"/>
      <c r="B314" s="34"/>
      <c r="C314" s="35"/>
      <c r="E314" s="51"/>
      <c r="F314" s="42"/>
    </row>
    <row r="315" spans="1:6" s="4" customFormat="1" x14ac:dyDescent="0.25">
      <c r="A315" s="33"/>
      <c r="B315" s="34"/>
      <c r="C315" s="35"/>
      <c r="E315" s="51"/>
      <c r="F315" s="42"/>
    </row>
    <row r="316" spans="1:6" s="4" customFormat="1" x14ac:dyDescent="0.25">
      <c r="A316" s="33"/>
      <c r="B316" s="34"/>
      <c r="C316" s="35"/>
      <c r="E316" s="51"/>
      <c r="F316" s="42"/>
    </row>
    <row r="317" spans="1:6" s="4" customFormat="1" x14ac:dyDescent="0.25">
      <c r="A317" s="33"/>
      <c r="B317" s="34"/>
      <c r="C317" s="35"/>
      <c r="E317" s="51"/>
      <c r="F317" s="42"/>
    </row>
    <row r="318" spans="1:6" s="4" customFormat="1" x14ac:dyDescent="0.25">
      <c r="A318" s="33"/>
      <c r="B318" s="34"/>
      <c r="C318" s="35"/>
      <c r="E318" s="51"/>
      <c r="F318" s="42"/>
    </row>
    <row r="319" spans="1:6" s="4" customFormat="1" x14ac:dyDescent="0.25">
      <c r="A319" s="33"/>
      <c r="B319" s="34"/>
      <c r="C319" s="35"/>
      <c r="E319" s="51"/>
      <c r="F319" s="42"/>
    </row>
    <row r="320" spans="1:6" s="4" customFormat="1" x14ac:dyDescent="0.25">
      <c r="A320" s="33"/>
      <c r="B320" s="34"/>
      <c r="C320" s="35"/>
      <c r="E320" s="51"/>
      <c r="F320" s="42"/>
    </row>
    <row r="321" spans="1:6" s="4" customFormat="1" x14ac:dyDescent="0.25">
      <c r="A321" s="33"/>
      <c r="B321" s="34"/>
      <c r="C321" s="35"/>
      <c r="E321" s="51"/>
      <c r="F321" s="42"/>
    </row>
    <row r="322" spans="1:6" s="4" customFormat="1" x14ac:dyDescent="0.25">
      <c r="A322" s="33"/>
      <c r="B322" s="34"/>
      <c r="C322" s="35"/>
      <c r="E322" s="51"/>
      <c r="F322" s="42"/>
    </row>
    <row r="323" spans="1:6" s="4" customFormat="1" x14ac:dyDescent="0.25">
      <c r="A323" s="33"/>
      <c r="B323" s="34"/>
      <c r="C323" s="35"/>
      <c r="E323" s="51"/>
      <c r="F323" s="42"/>
    </row>
    <row r="324" spans="1:6" s="4" customFormat="1" x14ac:dyDescent="0.25">
      <c r="A324" s="33"/>
      <c r="B324" s="34"/>
      <c r="C324" s="35"/>
      <c r="E324" s="51"/>
      <c r="F324" s="42"/>
    </row>
    <row r="325" spans="1:6" s="4" customFormat="1" x14ac:dyDescent="0.25">
      <c r="A325" s="33"/>
      <c r="B325" s="34"/>
      <c r="C325" s="35"/>
      <c r="E325" s="51"/>
      <c r="F325" s="42"/>
    </row>
    <row r="326" spans="1:6" s="4" customFormat="1" x14ac:dyDescent="0.25">
      <c r="A326" s="33"/>
      <c r="B326" s="34"/>
      <c r="C326" s="35"/>
      <c r="E326" s="51"/>
      <c r="F326" s="42"/>
    </row>
    <row r="327" spans="1:6" s="4" customFormat="1" x14ac:dyDescent="0.25">
      <c r="A327" s="33"/>
      <c r="B327" s="34"/>
      <c r="C327" s="35"/>
      <c r="E327" s="51"/>
      <c r="F327" s="42"/>
    </row>
    <row r="328" spans="1:6" s="4" customFormat="1" x14ac:dyDescent="0.25">
      <c r="A328" s="33"/>
      <c r="B328" s="34"/>
      <c r="C328" s="35"/>
      <c r="E328" s="51"/>
      <c r="F328" s="42"/>
    </row>
    <row r="329" spans="1:6" s="4" customFormat="1" x14ac:dyDescent="0.25">
      <c r="A329" s="33"/>
      <c r="B329" s="34"/>
      <c r="C329" s="35"/>
      <c r="E329" s="51"/>
      <c r="F329" s="42"/>
    </row>
    <row r="330" spans="1:6" s="4" customFormat="1" x14ac:dyDescent="0.25">
      <c r="A330" s="33"/>
      <c r="B330" s="34"/>
      <c r="C330" s="35"/>
      <c r="E330" s="51"/>
      <c r="F330" s="42"/>
    </row>
    <row r="331" spans="1:6" s="4" customFormat="1" x14ac:dyDescent="0.25">
      <c r="A331" s="33"/>
      <c r="B331" s="34"/>
      <c r="C331" s="35"/>
      <c r="E331" s="51"/>
      <c r="F331" s="42"/>
    </row>
    <row r="332" spans="1:6" s="4" customFormat="1" x14ac:dyDescent="0.25">
      <c r="A332" s="33"/>
      <c r="B332" s="34"/>
      <c r="C332" s="35"/>
      <c r="E332" s="51"/>
      <c r="F332" s="42"/>
    </row>
    <row r="333" spans="1:6" s="4" customFormat="1" x14ac:dyDescent="0.25">
      <c r="A333" s="33"/>
      <c r="B333" s="34"/>
      <c r="C333" s="35"/>
      <c r="E333" s="51"/>
      <c r="F333" s="42"/>
    </row>
    <row r="334" spans="1:6" s="4" customFormat="1" x14ac:dyDescent="0.25">
      <c r="A334" s="33"/>
      <c r="B334" s="34"/>
      <c r="C334" s="35"/>
      <c r="E334" s="51"/>
      <c r="F334" s="42"/>
    </row>
    <row r="335" spans="1:6" s="4" customFormat="1" x14ac:dyDescent="0.25">
      <c r="A335" s="33"/>
      <c r="B335" s="34"/>
      <c r="C335" s="35"/>
      <c r="E335" s="51"/>
      <c r="F335" s="42"/>
    </row>
    <row r="336" spans="1:6" s="4" customFormat="1" x14ac:dyDescent="0.25">
      <c r="A336" s="33"/>
      <c r="B336" s="34"/>
      <c r="C336" s="35"/>
      <c r="E336" s="51"/>
      <c r="F336" s="42"/>
    </row>
    <row r="337" spans="1:6" s="4" customFormat="1" x14ac:dyDescent="0.25">
      <c r="A337" s="33"/>
      <c r="B337" s="34"/>
      <c r="C337" s="35"/>
      <c r="E337" s="51"/>
      <c r="F337" s="42"/>
    </row>
    <row r="338" spans="1:6" s="4" customFormat="1" x14ac:dyDescent="0.25">
      <c r="A338" s="33"/>
      <c r="B338" s="34"/>
      <c r="C338" s="35"/>
      <c r="E338" s="51"/>
      <c r="F338" s="42"/>
    </row>
    <row r="339" spans="1:6" s="4" customFormat="1" x14ac:dyDescent="0.25">
      <c r="A339" s="33"/>
      <c r="B339" s="34"/>
      <c r="C339" s="35"/>
      <c r="E339" s="51"/>
      <c r="F339" s="42"/>
    </row>
    <row r="340" spans="1:6" s="4" customFormat="1" x14ac:dyDescent="0.25">
      <c r="A340" s="33"/>
      <c r="B340" s="34"/>
      <c r="C340" s="35"/>
      <c r="E340" s="51"/>
      <c r="F340" s="42"/>
    </row>
    <row r="341" spans="1:6" s="4" customFormat="1" x14ac:dyDescent="0.25">
      <c r="A341" s="33"/>
      <c r="B341" s="34"/>
      <c r="C341" s="35"/>
      <c r="E341" s="51"/>
      <c r="F341" s="42"/>
    </row>
    <row r="342" spans="1:6" s="4" customFormat="1" x14ac:dyDescent="0.25">
      <c r="A342" s="33"/>
      <c r="B342" s="34"/>
      <c r="C342" s="35"/>
      <c r="E342" s="51"/>
      <c r="F342" s="42"/>
    </row>
    <row r="343" spans="1:6" s="4" customFormat="1" x14ac:dyDescent="0.25">
      <c r="A343" s="33"/>
      <c r="B343" s="34"/>
      <c r="C343" s="35"/>
      <c r="E343" s="51"/>
      <c r="F343" s="42"/>
    </row>
    <row r="344" spans="1:6" s="4" customFormat="1" x14ac:dyDescent="0.25">
      <c r="A344" s="33"/>
      <c r="B344" s="34"/>
      <c r="C344" s="35"/>
      <c r="E344" s="51"/>
      <c r="F344" s="42"/>
    </row>
    <row r="345" spans="1:6" s="4" customFormat="1" x14ac:dyDescent="0.25">
      <c r="A345" s="33"/>
      <c r="B345" s="34"/>
      <c r="C345" s="35"/>
      <c r="E345" s="51"/>
      <c r="F345" s="42"/>
    </row>
    <row r="346" spans="1:6" s="4" customFormat="1" x14ac:dyDescent="0.25">
      <c r="A346" s="33"/>
      <c r="B346" s="34"/>
      <c r="C346" s="35"/>
      <c r="E346" s="51"/>
      <c r="F346" s="42"/>
    </row>
    <row r="347" spans="1:6" s="4" customFormat="1" x14ac:dyDescent="0.25">
      <c r="A347" s="33"/>
      <c r="B347" s="34"/>
      <c r="C347" s="35"/>
      <c r="E347" s="51"/>
      <c r="F347" s="42"/>
    </row>
    <row r="348" spans="1:6" s="4" customFormat="1" x14ac:dyDescent="0.25">
      <c r="A348" s="33"/>
      <c r="B348" s="34"/>
      <c r="C348" s="35"/>
      <c r="E348" s="51"/>
      <c r="F348" s="42"/>
    </row>
    <row r="349" spans="1:6" s="4" customFormat="1" x14ac:dyDescent="0.25">
      <c r="A349" s="33"/>
      <c r="B349" s="34"/>
      <c r="C349" s="35"/>
      <c r="E349" s="51"/>
      <c r="F349" s="42"/>
    </row>
    <row r="350" spans="1:6" s="4" customFormat="1" x14ac:dyDescent="0.25">
      <c r="A350" s="33"/>
      <c r="B350" s="34"/>
      <c r="C350" s="35"/>
      <c r="E350" s="51"/>
      <c r="F350" s="42"/>
    </row>
    <row r="351" spans="1:6" s="4" customFormat="1" x14ac:dyDescent="0.25">
      <c r="A351" s="33"/>
      <c r="B351" s="34"/>
      <c r="C351" s="35"/>
      <c r="E351" s="51"/>
      <c r="F351" s="42"/>
    </row>
    <row r="352" spans="1:6" s="4" customFormat="1" x14ac:dyDescent="0.25">
      <c r="A352" s="33"/>
      <c r="B352" s="34"/>
      <c r="C352" s="35"/>
      <c r="E352" s="51"/>
      <c r="F352" s="42"/>
    </row>
    <row r="353" spans="1:6" s="4" customFormat="1" x14ac:dyDescent="0.25">
      <c r="A353" s="33"/>
      <c r="B353" s="34"/>
      <c r="C353" s="35"/>
      <c r="E353" s="51"/>
      <c r="F353" s="42"/>
    </row>
    <row r="354" spans="1:6" s="4" customFormat="1" x14ac:dyDescent="0.25">
      <c r="A354" s="33"/>
      <c r="B354" s="34"/>
      <c r="C354" s="35"/>
      <c r="E354" s="51"/>
      <c r="F354" s="42"/>
    </row>
    <row r="355" spans="1:6" s="4" customFormat="1" x14ac:dyDescent="0.25">
      <c r="A355" s="33"/>
      <c r="B355" s="34"/>
      <c r="C355" s="35"/>
      <c r="E355" s="51"/>
      <c r="F355" s="42"/>
    </row>
    <row r="356" spans="1:6" s="4" customFormat="1" x14ac:dyDescent="0.25">
      <c r="A356" s="33"/>
      <c r="B356" s="34"/>
      <c r="C356" s="35"/>
      <c r="E356" s="51"/>
      <c r="F356" s="42"/>
    </row>
    <row r="357" spans="1:6" s="4" customFormat="1" x14ac:dyDescent="0.25">
      <c r="A357" s="33"/>
      <c r="B357" s="34"/>
      <c r="C357" s="35"/>
      <c r="E357" s="51"/>
      <c r="F357" s="42"/>
    </row>
    <row r="358" spans="1:6" s="4" customFormat="1" x14ac:dyDescent="0.25">
      <c r="A358" s="33"/>
      <c r="B358" s="34"/>
      <c r="C358" s="35"/>
      <c r="E358" s="51"/>
      <c r="F358" s="42"/>
    </row>
    <row r="359" spans="1:6" s="4" customFormat="1" x14ac:dyDescent="0.25">
      <c r="A359" s="33"/>
      <c r="B359" s="34"/>
      <c r="C359" s="35"/>
      <c r="E359" s="51"/>
      <c r="F359" s="42"/>
    </row>
    <row r="360" spans="1:6" s="4" customFormat="1" x14ac:dyDescent="0.25">
      <c r="A360" s="33"/>
      <c r="B360" s="34"/>
      <c r="C360" s="35"/>
      <c r="E360" s="51"/>
      <c r="F360" s="42"/>
    </row>
    <row r="361" spans="1:6" s="4" customFormat="1" x14ac:dyDescent="0.25">
      <c r="A361" s="33"/>
      <c r="B361" s="34"/>
      <c r="C361" s="35"/>
      <c r="E361" s="51"/>
      <c r="F361" s="42"/>
    </row>
    <row r="362" spans="1:6" s="4" customFormat="1" x14ac:dyDescent="0.25">
      <c r="A362" s="33"/>
      <c r="B362" s="34"/>
      <c r="C362" s="35"/>
      <c r="E362" s="51"/>
      <c r="F362" s="42"/>
    </row>
    <row r="363" spans="1:6" s="4" customFormat="1" x14ac:dyDescent="0.25">
      <c r="A363" s="33"/>
      <c r="B363" s="34"/>
      <c r="C363" s="35"/>
      <c r="E363" s="51"/>
      <c r="F363" s="42"/>
    </row>
    <row r="364" spans="1:6" s="4" customFormat="1" x14ac:dyDescent="0.25">
      <c r="A364" s="33"/>
      <c r="B364" s="34"/>
      <c r="C364" s="35"/>
      <c r="E364" s="51"/>
      <c r="F364" s="42"/>
    </row>
    <row r="365" spans="1:6" s="4" customFormat="1" x14ac:dyDescent="0.25">
      <c r="A365" s="33"/>
      <c r="B365" s="34"/>
      <c r="C365" s="35"/>
      <c r="E365" s="51"/>
      <c r="F365" s="42"/>
    </row>
    <row r="366" spans="1:6" s="4" customFormat="1" x14ac:dyDescent="0.25">
      <c r="A366" s="33"/>
      <c r="B366" s="34"/>
      <c r="C366" s="35"/>
      <c r="E366" s="51"/>
      <c r="F366" s="42"/>
    </row>
    <row r="367" spans="1:6" s="4" customFormat="1" x14ac:dyDescent="0.25">
      <c r="A367" s="33"/>
      <c r="B367" s="34"/>
      <c r="C367" s="35"/>
      <c r="E367" s="51"/>
      <c r="F367" s="42"/>
    </row>
    <row r="368" spans="1:6" s="4" customFormat="1" x14ac:dyDescent="0.25">
      <c r="A368" s="33"/>
      <c r="B368" s="34"/>
      <c r="C368" s="35"/>
      <c r="E368" s="51"/>
      <c r="F368" s="42"/>
    </row>
    <row r="369" spans="1:6" s="4" customFormat="1" x14ac:dyDescent="0.25">
      <c r="A369" s="33"/>
      <c r="B369" s="34"/>
      <c r="C369" s="35"/>
      <c r="E369" s="51"/>
      <c r="F369" s="42"/>
    </row>
    <row r="370" spans="1:6" s="4" customFormat="1" x14ac:dyDescent="0.25">
      <c r="A370" s="33"/>
      <c r="B370" s="34"/>
      <c r="C370" s="35"/>
      <c r="E370" s="51"/>
      <c r="F370" s="42"/>
    </row>
    <row r="371" spans="1:6" s="4" customFormat="1" x14ac:dyDescent="0.25">
      <c r="A371" s="33"/>
      <c r="B371" s="34"/>
      <c r="C371" s="35"/>
      <c r="E371" s="51"/>
      <c r="F371" s="42"/>
    </row>
    <row r="372" spans="1:6" s="4" customFormat="1" x14ac:dyDescent="0.25">
      <c r="A372" s="33"/>
      <c r="B372" s="34"/>
      <c r="C372" s="35"/>
      <c r="E372" s="51"/>
      <c r="F372" s="42"/>
    </row>
    <row r="373" spans="1:6" s="4" customFormat="1" x14ac:dyDescent="0.25">
      <c r="A373" s="33"/>
      <c r="B373" s="34"/>
      <c r="C373" s="35"/>
      <c r="E373" s="51"/>
      <c r="F373" s="42"/>
    </row>
    <row r="374" spans="1:6" s="4" customFormat="1" x14ac:dyDescent="0.25">
      <c r="A374" s="33"/>
      <c r="B374" s="34"/>
      <c r="C374" s="35"/>
      <c r="E374" s="51"/>
      <c r="F374" s="42"/>
    </row>
    <row r="375" spans="1:6" s="4" customFormat="1" x14ac:dyDescent="0.25">
      <c r="A375" s="33"/>
      <c r="B375" s="34"/>
      <c r="C375" s="35"/>
      <c r="E375" s="51"/>
      <c r="F375" s="42"/>
    </row>
    <row r="376" spans="1:6" s="4" customFormat="1" x14ac:dyDescent="0.25">
      <c r="A376" s="33"/>
      <c r="B376" s="34"/>
      <c r="C376" s="35"/>
      <c r="E376" s="51"/>
      <c r="F376" s="42"/>
    </row>
    <row r="377" spans="1:6" s="4" customFormat="1" x14ac:dyDescent="0.25">
      <c r="A377" s="33"/>
      <c r="B377" s="34"/>
      <c r="C377" s="35"/>
      <c r="E377" s="51"/>
      <c r="F377" s="42"/>
    </row>
    <row r="378" spans="1:6" s="4" customFormat="1" x14ac:dyDescent="0.25">
      <c r="A378" s="33"/>
      <c r="B378" s="34"/>
      <c r="C378" s="35"/>
      <c r="E378" s="51"/>
      <c r="F378" s="42"/>
    </row>
    <row r="379" spans="1:6" s="4" customFormat="1" x14ac:dyDescent="0.25">
      <c r="A379" s="33"/>
      <c r="B379" s="34"/>
      <c r="C379" s="35"/>
      <c r="E379" s="51"/>
      <c r="F379" s="42"/>
    </row>
    <row r="380" spans="1:6" s="4" customFormat="1" x14ac:dyDescent="0.25">
      <c r="A380" s="33"/>
      <c r="B380" s="34"/>
      <c r="C380" s="35"/>
      <c r="E380" s="51"/>
      <c r="F380" s="42"/>
    </row>
    <row r="381" spans="1:6" s="4" customFormat="1" x14ac:dyDescent="0.25">
      <c r="A381" s="33"/>
      <c r="B381" s="34"/>
      <c r="C381" s="35"/>
      <c r="E381" s="51"/>
      <c r="F381" s="42"/>
    </row>
    <row r="382" spans="1:6" s="4" customFormat="1" x14ac:dyDescent="0.25">
      <c r="A382" s="33"/>
      <c r="B382" s="34"/>
      <c r="C382" s="35"/>
      <c r="E382" s="51"/>
      <c r="F382" s="42"/>
    </row>
    <row r="383" spans="1:6" s="4" customFormat="1" x14ac:dyDescent="0.25">
      <c r="A383" s="33"/>
      <c r="B383" s="34"/>
      <c r="C383" s="35"/>
      <c r="E383" s="51"/>
      <c r="F383" s="42"/>
    </row>
    <row r="384" spans="1:6" s="4" customFormat="1" x14ac:dyDescent="0.25">
      <c r="A384" s="33"/>
      <c r="B384" s="34"/>
      <c r="C384" s="35"/>
      <c r="E384" s="51"/>
      <c r="F384" s="42"/>
    </row>
    <row r="385" spans="1:6" s="4" customFormat="1" x14ac:dyDescent="0.25">
      <c r="A385" s="33"/>
      <c r="B385" s="34"/>
      <c r="C385" s="35"/>
      <c r="E385" s="51"/>
      <c r="F385" s="42"/>
    </row>
    <row r="386" spans="1:6" s="4" customFormat="1" x14ac:dyDescent="0.25">
      <c r="A386" s="33"/>
      <c r="B386" s="34"/>
      <c r="C386" s="35"/>
      <c r="E386" s="51"/>
      <c r="F386" s="42"/>
    </row>
    <row r="387" spans="1:6" s="4" customFormat="1" x14ac:dyDescent="0.25">
      <c r="A387" s="33"/>
      <c r="B387" s="34"/>
      <c r="C387" s="35"/>
      <c r="E387" s="51"/>
      <c r="F387" s="42"/>
    </row>
    <row r="388" spans="1:6" s="4" customFormat="1" x14ac:dyDescent="0.25">
      <c r="A388" s="33"/>
      <c r="B388" s="34"/>
      <c r="C388" s="35"/>
      <c r="E388" s="51"/>
      <c r="F388" s="42"/>
    </row>
    <row r="389" spans="1:6" s="4" customFormat="1" x14ac:dyDescent="0.25">
      <c r="A389" s="33"/>
      <c r="B389" s="34"/>
      <c r="C389" s="35"/>
      <c r="E389" s="51"/>
      <c r="F389" s="42"/>
    </row>
    <row r="390" spans="1:6" s="4" customFormat="1" x14ac:dyDescent="0.25">
      <c r="A390" s="33"/>
      <c r="B390" s="34"/>
      <c r="C390" s="35"/>
      <c r="E390" s="51"/>
      <c r="F390" s="42"/>
    </row>
    <row r="391" spans="1:6" s="4" customFormat="1" x14ac:dyDescent="0.25">
      <c r="A391" s="33"/>
      <c r="B391" s="34"/>
      <c r="C391" s="35"/>
      <c r="E391" s="51"/>
      <c r="F391" s="42"/>
    </row>
    <row r="392" spans="1:6" s="4" customFormat="1" x14ac:dyDescent="0.25">
      <c r="A392" s="33"/>
      <c r="B392" s="34"/>
      <c r="C392" s="35"/>
      <c r="E392" s="51"/>
      <c r="F392" s="42"/>
    </row>
    <row r="393" spans="1:6" s="4" customFormat="1" x14ac:dyDescent="0.25">
      <c r="A393" s="33"/>
      <c r="B393" s="34"/>
      <c r="C393" s="35"/>
      <c r="E393" s="51"/>
      <c r="F393" s="42"/>
    </row>
    <row r="394" spans="1:6" s="4" customFormat="1" x14ac:dyDescent="0.25">
      <c r="A394" s="33"/>
      <c r="B394" s="34"/>
      <c r="C394" s="35"/>
      <c r="E394" s="51"/>
      <c r="F394" s="42"/>
    </row>
    <row r="395" spans="1:6" s="4" customFormat="1" x14ac:dyDescent="0.25">
      <c r="A395" s="33"/>
      <c r="B395" s="34"/>
      <c r="C395" s="35"/>
      <c r="E395" s="51"/>
      <c r="F395" s="42"/>
    </row>
    <row r="396" spans="1:6" s="4" customFormat="1" x14ac:dyDescent="0.25">
      <c r="A396" s="33"/>
      <c r="B396" s="34"/>
      <c r="C396" s="35"/>
      <c r="E396" s="51"/>
      <c r="F396" s="42"/>
    </row>
    <row r="397" spans="1:6" s="4" customFormat="1" x14ac:dyDescent="0.25">
      <c r="A397" s="33"/>
      <c r="B397" s="34"/>
      <c r="C397" s="35"/>
      <c r="E397" s="51"/>
      <c r="F397" s="42"/>
    </row>
    <row r="398" spans="1:6" s="4" customFormat="1" x14ac:dyDescent="0.25">
      <c r="A398" s="33"/>
      <c r="B398" s="34"/>
      <c r="C398" s="35"/>
      <c r="E398" s="51"/>
      <c r="F398" s="42"/>
    </row>
    <row r="399" spans="1:6" s="4" customFormat="1" x14ac:dyDescent="0.25">
      <c r="A399" s="33"/>
      <c r="B399" s="34"/>
      <c r="C399" s="35"/>
      <c r="E399" s="51"/>
      <c r="F399" s="42"/>
    </row>
    <row r="400" spans="1:6" s="4" customFormat="1" x14ac:dyDescent="0.25">
      <c r="A400" s="33"/>
      <c r="B400" s="34"/>
      <c r="C400" s="35"/>
      <c r="E400" s="51"/>
      <c r="F400" s="42"/>
    </row>
    <row r="401" spans="1:6" s="4" customFormat="1" x14ac:dyDescent="0.25">
      <c r="A401" s="33"/>
      <c r="B401" s="34"/>
      <c r="C401" s="35"/>
      <c r="E401" s="51"/>
      <c r="F401" s="42"/>
    </row>
    <row r="402" spans="1:6" s="4" customFormat="1" x14ac:dyDescent="0.25">
      <c r="A402" s="33"/>
      <c r="B402" s="34"/>
      <c r="C402" s="35"/>
      <c r="E402" s="51"/>
      <c r="F402" s="42"/>
    </row>
    <row r="403" spans="1:6" s="4" customFormat="1" x14ac:dyDescent="0.25">
      <c r="A403" s="33"/>
      <c r="B403" s="34"/>
      <c r="C403" s="35"/>
      <c r="E403" s="51"/>
      <c r="F403" s="42"/>
    </row>
    <row r="404" spans="1:6" s="4" customFormat="1" x14ac:dyDescent="0.25">
      <c r="A404" s="33"/>
      <c r="B404" s="34"/>
      <c r="C404" s="35"/>
      <c r="E404" s="51"/>
      <c r="F404" s="42"/>
    </row>
    <row r="405" spans="1:6" s="4" customFormat="1" x14ac:dyDescent="0.25">
      <c r="A405" s="33"/>
      <c r="B405" s="34"/>
      <c r="C405" s="35"/>
      <c r="E405" s="51"/>
      <c r="F405" s="42"/>
    </row>
    <row r="406" spans="1:6" s="4" customFormat="1" x14ac:dyDescent="0.25">
      <c r="A406" s="33"/>
      <c r="B406" s="34"/>
      <c r="C406" s="35"/>
      <c r="E406" s="51"/>
      <c r="F406" s="42"/>
    </row>
    <row r="407" spans="1:6" s="4" customFormat="1" x14ac:dyDescent="0.25">
      <c r="A407" s="33"/>
      <c r="B407" s="34"/>
      <c r="C407" s="35"/>
      <c r="E407" s="51"/>
      <c r="F407" s="42"/>
    </row>
    <row r="408" spans="1:6" s="4" customFormat="1" x14ac:dyDescent="0.25">
      <c r="A408" s="33"/>
      <c r="B408" s="34"/>
      <c r="C408" s="35"/>
      <c r="E408" s="51"/>
      <c r="F408" s="42"/>
    </row>
    <row r="409" spans="1:6" s="4" customFormat="1" x14ac:dyDescent="0.25">
      <c r="A409" s="33"/>
      <c r="B409" s="34"/>
      <c r="C409" s="35"/>
      <c r="E409" s="51"/>
      <c r="F409" s="42"/>
    </row>
    <row r="410" spans="1:6" s="4" customFormat="1" x14ac:dyDescent="0.25">
      <c r="A410" s="33"/>
      <c r="B410" s="34"/>
      <c r="C410" s="35"/>
      <c r="E410" s="51"/>
      <c r="F410" s="42"/>
    </row>
    <row r="411" spans="1:6" s="4" customFormat="1" x14ac:dyDescent="0.25">
      <c r="A411" s="33"/>
      <c r="B411" s="34"/>
      <c r="C411" s="35"/>
      <c r="E411" s="51"/>
      <c r="F411" s="42"/>
    </row>
    <row r="412" spans="1:6" s="4" customFormat="1" x14ac:dyDescent="0.25">
      <c r="A412" s="33"/>
      <c r="B412" s="34"/>
      <c r="C412" s="35"/>
      <c r="E412" s="51"/>
      <c r="F412" s="42"/>
    </row>
    <row r="413" spans="1:6" s="4" customFormat="1" x14ac:dyDescent="0.25">
      <c r="A413" s="33"/>
      <c r="B413" s="34"/>
      <c r="C413" s="35"/>
      <c r="E413" s="51"/>
      <c r="F413" s="42"/>
    </row>
    <row r="414" spans="1:6" s="4" customFormat="1" x14ac:dyDescent="0.25">
      <c r="A414" s="33"/>
      <c r="B414" s="34"/>
      <c r="C414" s="35"/>
      <c r="E414" s="51"/>
      <c r="F414" s="42"/>
    </row>
    <row r="415" spans="1:6" s="4" customFormat="1" x14ac:dyDescent="0.25">
      <c r="A415" s="33"/>
      <c r="B415" s="34"/>
      <c r="C415" s="35"/>
      <c r="E415" s="51"/>
      <c r="F415" s="42"/>
    </row>
    <row r="416" spans="1:6" s="4" customFormat="1" x14ac:dyDescent="0.25">
      <c r="A416" s="33"/>
      <c r="B416" s="34"/>
      <c r="C416" s="35"/>
      <c r="E416" s="51"/>
      <c r="F416" s="42"/>
    </row>
    <row r="417" spans="1:6" s="4" customFormat="1" x14ac:dyDescent="0.25">
      <c r="A417" s="33"/>
      <c r="B417" s="34"/>
      <c r="C417" s="35"/>
      <c r="E417" s="51"/>
      <c r="F417" s="42"/>
    </row>
    <row r="418" spans="1:6" s="4" customFormat="1" x14ac:dyDescent="0.25">
      <c r="A418" s="33"/>
      <c r="B418" s="34"/>
      <c r="C418" s="35"/>
      <c r="E418" s="51"/>
      <c r="F418" s="42"/>
    </row>
    <row r="419" spans="1:6" s="4" customFormat="1" x14ac:dyDescent="0.25">
      <c r="A419" s="33"/>
      <c r="B419" s="34"/>
      <c r="C419" s="35"/>
      <c r="E419" s="51"/>
      <c r="F419" s="42"/>
    </row>
    <row r="420" spans="1:6" s="4" customFormat="1" x14ac:dyDescent="0.25">
      <c r="A420" s="33"/>
      <c r="B420" s="34"/>
      <c r="C420" s="35"/>
      <c r="E420" s="51"/>
      <c r="F420" s="42"/>
    </row>
    <row r="421" spans="1:6" s="4" customFormat="1" x14ac:dyDescent="0.25">
      <c r="A421" s="33"/>
      <c r="B421" s="34"/>
      <c r="C421" s="35"/>
      <c r="E421" s="51"/>
      <c r="F421" s="42"/>
    </row>
    <row r="422" spans="1:6" s="4" customFormat="1" x14ac:dyDescent="0.25">
      <c r="A422" s="33"/>
      <c r="B422" s="34"/>
      <c r="C422" s="35"/>
      <c r="E422" s="51"/>
      <c r="F422" s="42"/>
    </row>
    <row r="423" spans="1:6" s="4" customFormat="1" x14ac:dyDescent="0.25">
      <c r="A423" s="33"/>
      <c r="B423" s="34"/>
      <c r="C423" s="35"/>
      <c r="E423" s="51"/>
      <c r="F423" s="42"/>
    </row>
    <row r="424" spans="1:6" s="4" customFormat="1" x14ac:dyDescent="0.25">
      <c r="A424" s="33"/>
      <c r="B424" s="34"/>
      <c r="C424" s="35"/>
      <c r="E424" s="51"/>
      <c r="F424" s="42"/>
    </row>
    <row r="425" spans="1:6" s="4" customFormat="1" x14ac:dyDescent="0.25">
      <c r="A425" s="33"/>
      <c r="B425" s="34"/>
      <c r="C425" s="35"/>
      <c r="E425" s="51"/>
      <c r="F425" s="42"/>
    </row>
    <row r="426" spans="1:6" s="4" customFormat="1" x14ac:dyDescent="0.25">
      <c r="A426" s="33"/>
      <c r="B426" s="34"/>
      <c r="C426" s="35"/>
      <c r="E426" s="51"/>
      <c r="F426" s="42"/>
    </row>
    <row r="427" spans="1:6" s="4" customFormat="1" x14ac:dyDescent="0.25">
      <c r="A427" s="33"/>
      <c r="B427" s="34"/>
      <c r="C427" s="35"/>
      <c r="E427" s="51"/>
      <c r="F427" s="42"/>
    </row>
    <row r="428" spans="1:6" s="4" customFormat="1" x14ac:dyDescent="0.25">
      <c r="A428" s="33"/>
      <c r="B428" s="34"/>
      <c r="C428" s="35"/>
      <c r="E428" s="51"/>
      <c r="F428" s="42"/>
    </row>
    <row r="429" spans="1:6" s="4" customFormat="1" x14ac:dyDescent="0.25">
      <c r="A429" s="33"/>
      <c r="B429" s="34"/>
      <c r="C429" s="35"/>
      <c r="E429" s="51"/>
      <c r="F429" s="42"/>
    </row>
    <row r="430" spans="1:6" s="4" customFormat="1" x14ac:dyDescent="0.25">
      <c r="A430" s="33"/>
      <c r="B430" s="34"/>
      <c r="C430" s="35"/>
      <c r="E430" s="51"/>
      <c r="F430" s="42"/>
    </row>
    <row r="431" spans="1:6" s="4" customFormat="1" x14ac:dyDescent="0.25">
      <c r="A431" s="33"/>
      <c r="B431" s="34"/>
      <c r="C431" s="35"/>
      <c r="E431" s="51"/>
      <c r="F431" s="42"/>
    </row>
    <row r="432" spans="1:6" s="4" customFormat="1" x14ac:dyDescent="0.25">
      <c r="A432" s="33"/>
      <c r="B432" s="34"/>
      <c r="C432" s="35"/>
      <c r="E432" s="51"/>
      <c r="F432" s="42"/>
    </row>
    <row r="433" spans="1:6" s="4" customFormat="1" x14ac:dyDescent="0.25">
      <c r="A433" s="33"/>
      <c r="B433" s="34"/>
      <c r="C433" s="35"/>
      <c r="E433" s="51"/>
      <c r="F433" s="42"/>
    </row>
    <row r="434" spans="1:6" s="4" customFormat="1" x14ac:dyDescent="0.25">
      <c r="A434" s="33"/>
      <c r="B434" s="34"/>
      <c r="C434" s="35"/>
      <c r="E434" s="51"/>
      <c r="F434" s="42"/>
    </row>
    <row r="435" spans="1:6" s="4" customFormat="1" x14ac:dyDescent="0.25">
      <c r="A435" s="33"/>
      <c r="B435" s="34"/>
      <c r="C435" s="35"/>
      <c r="E435" s="51"/>
      <c r="F435" s="42"/>
    </row>
    <row r="436" spans="1:6" s="4" customFormat="1" x14ac:dyDescent="0.25">
      <c r="A436" s="33"/>
      <c r="B436" s="34"/>
      <c r="C436" s="35"/>
      <c r="E436" s="51"/>
      <c r="F436" s="42"/>
    </row>
    <row r="437" spans="1:6" s="4" customFormat="1" x14ac:dyDescent="0.25">
      <c r="A437" s="33"/>
      <c r="B437" s="34"/>
      <c r="C437" s="35"/>
      <c r="E437" s="51"/>
      <c r="F437" s="42"/>
    </row>
    <row r="438" spans="1:6" s="4" customFormat="1" x14ac:dyDescent="0.25">
      <c r="A438" s="33"/>
      <c r="B438" s="34"/>
      <c r="C438" s="35"/>
      <c r="E438" s="51"/>
      <c r="F438" s="42"/>
    </row>
    <row r="439" spans="1:6" s="4" customFormat="1" x14ac:dyDescent="0.25">
      <c r="A439" s="33"/>
      <c r="B439" s="34"/>
      <c r="C439" s="35"/>
      <c r="E439" s="51"/>
      <c r="F439" s="42"/>
    </row>
    <row r="440" spans="1:6" s="4" customFormat="1" x14ac:dyDescent="0.25">
      <c r="A440" s="33"/>
      <c r="B440" s="34"/>
      <c r="C440" s="35"/>
      <c r="E440" s="51"/>
      <c r="F440" s="42"/>
    </row>
    <row r="441" spans="1:6" s="4" customFormat="1" x14ac:dyDescent="0.25">
      <c r="A441" s="33"/>
      <c r="B441" s="34"/>
      <c r="C441" s="35"/>
      <c r="E441" s="51"/>
      <c r="F441" s="42"/>
    </row>
    <row r="442" spans="1:6" s="4" customFormat="1" x14ac:dyDescent="0.25">
      <c r="A442" s="33"/>
      <c r="B442" s="34"/>
      <c r="C442" s="35"/>
      <c r="E442" s="51"/>
      <c r="F442" s="42"/>
    </row>
    <row r="443" spans="1:6" s="4" customFormat="1" x14ac:dyDescent="0.25">
      <c r="A443" s="33"/>
      <c r="B443" s="34"/>
      <c r="C443" s="35"/>
      <c r="E443" s="51"/>
      <c r="F443" s="42"/>
    </row>
    <row r="444" spans="1:6" s="4" customFormat="1" x14ac:dyDescent="0.25">
      <c r="A444" s="33"/>
      <c r="B444" s="34"/>
      <c r="C444" s="35"/>
      <c r="E444" s="51"/>
      <c r="F444" s="42"/>
    </row>
    <row r="445" spans="1:6" s="4" customFormat="1" x14ac:dyDescent="0.25">
      <c r="A445" s="33"/>
      <c r="B445" s="34"/>
      <c r="C445" s="35"/>
      <c r="E445" s="51"/>
      <c r="F445" s="42"/>
    </row>
    <row r="446" spans="1:6" s="4" customFormat="1" x14ac:dyDescent="0.25">
      <c r="A446" s="33"/>
      <c r="B446" s="34"/>
      <c r="C446" s="35"/>
      <c r="E446" s="51"/>
      <c r="F446" s="42"/>
    </row>
    <row r="447" spans="1:6" s="4" customFormat="1" x14ac:dyDescent="0.25">
      <c r="A447" s="33"/>
      <c r="B447" s="34"/>
      <c r="C447" s="35"/>
      <c r="E447" s="51"/>
      <c r="F447" s="42"/>
    </row>
    <row r="448" spans="1:6" s="4" customFormat="1" x14ac:dyDescent="0.25">
      <c r="A448" s="33"/>
      <c r="B448" s="34"/>
      <c r="C448" s="35"/>
      <c r="E448" s="51"/>
      <c r="F448" s="42"/>
    </row>
    <row r="449" spans="1:6" s="4" customFormat="1" x14ac:dyDescent="0.25">
      <c r="A449" s="33"/>
      <c r="B449" s="34"/>
      <c r="C449" s="35"/>
      <c r="E449" s="51"/>
      <c r="F449" s="42"/>
    </row>
    <row r="450" spans="1:6" s="4" customFormat="1" x14ac:dyDescent="0.25">
      <c r="A450" s="33"/>
      <c r="B450" s="34"/>
      <c r="C450" s="35"/>
      <c r="E450" s="51"/>
      <c r="F450" s="42"/>
    </row>
    <row r="451" spans="1:6" s="4" customFormat="1" x14ac:dyDescent="0.25">
      <c r="A451" s="33"/>
      <c r="B451" s="34"/>
      <c r="C451" s="35"/>
      <c r="E451" s="51"/>
      <c r="F451" s="42"/>
    </row>
    <row r="452" spans="1:6" s="4" customFormat="1" x14ac:dyDescent="0.25">
      <c r="A452" s="33"/>
      <c r="B452" s="34"/>
      <c r="C452" s="35"/>
      <c r="E452" s="51"/>
      <c r="F452" s="42"/>
    </row>
    <row r="453" spans="1:6" s="4" customFormat="1" x14ac:dyDescent="0.25">
      <c r="A453" s="33"/>
      <c r="B453" s="34"/>
      <c r="C453" s="35"/>
      <c r="E453" s="51"/>
      <c r="F453" s="42"/>
    </row>
    <row r="454" spans="1:6" s="4" customFormat="1" x14ac:dyDescent="0.25">
      <c r="A454" s="33"/>
      <c r="B454" s="34"/>
      <c r="C454" s="35"/>
      <c r="E454" s="51"/>
      <c r="F454" s="42"/>
    </row>
    <row r="455" spans="1:6" s="4" customFormat="1" x14ac:dyDescent="0.25">
      <c r="A455" s="33"/>
      <c r="B455" s="34"/>
      <c r="C455" s="35"/>
      <c r="E455" s="51"/>
      <c r="F455" s="42"/>
    </row>
    <row r="456" spans="1:6" s="4" customFormat="1" x14ac:dyDescent="0.25">
      <c r="A456" s="33"/>
      <c r="B456" s="34"/>
      <c r="C456" s="35"/>
      <c r="E456" s="51"/>
      <c r="F456" s="42"/>
    </row>
    <row r="457" spans="1:6" s="4" customFormat="1" x14ac:dyDescent="0.25">
      <c r="A457" s="33"/>
      <c r="B457" s="34"/>
      <c r="C457" s="35"/>
      <c r="E457" s="51"/>
      <c r="F457" s="42"/>
    </row>
    <row r="458" spans="1:6" s="4" customFormat="1" x14ac:dyDescent="0.25">
      <c r="A458" s="33"/>
      <c r="B458" s="34"/>
      <c r="C458" s="35"/>
      <c r="E458" s="51"/>
      <c r="F458" s="42"/>
    </row>
    <row r="459" spans="1:6" s="4" customFormat="1" x14ac:dyDescent="0.25">
      <c r="A459" s="33"/>
      <c r="B459" s="34"/>
      <c r="C459" s="35"/>
      <c r="E459" s="51"/>
      <c r="F459" s="42"/>
    </row>
    <row r="460" spans="1:6" s="4" customFormat="1" x14ac:dyDescent="0.25">
      <c r="A460" s="33"/>
      <c r="B460" s="34"/>
      <c r="C460" s="35"/>
      <c r="E460" s="51"/>
      <c r="F460" s="42"/>
    </row>
    <row r="461" spans="1:6" s="4" customFormat="1" x14ac:dyDescent="0.25">
      <c r="A461" s="33"/>
      <c r="B461" s="34"/>
      <c r="C461" s="35"/>
      <c r="E461" s="51"/>
      <c r="F461" s="42"/>
    </row>
    <row r="462" spans="1:6" s="4" customFormat="1" x14ac:dyDescent="0.25">
      <c r="A462" s="33"/>
      <c r="B462" s="34"/>
      <c r="C462" s="35"/>
      <c r="E462" s="51"/>
      <c r="F462" s="42"/>
    </row>
    <row r="463" spans="1:6" s="4" customFormat="1" x14ac:dyDescent="0.25">
      <c r="A463" s="33"/>
      <c r="B463" s="34"/>
      <c r="C463" s="35"/>
      <c r="E463" s="51"/>
      <c r="F463" s="42"/>
    </row>
    <row r="464" spans="1:6" s="4" customFormat="1" x14ac:dyDescent="0.25">
      <c r="A464" s="33"/>
      <c r="B464" s="34"/>
      <c r="C464" s="35"/>
      <c r="E464" s="51"/>
      <c r="F464" s="42"/>
    </row>
    <row r="465" spans="1:6" s="4" customFormat="1" x14ac:dyDescent="0.25">
      <c r="A465" s="33"/>
      <c r="B465" s="34"/>
      <c r="C465" s="35"/>
      <c r="E465" s="51"/>
      <c r="F465" s="42"/>
    </row>
    <row r="466" spans="1:6" s="4" customFormat="1" x14ac:dyDescent="0.25">
      <c r="A466" s="33"/>
      <c r="B466" s="34"/>
      <c r="C466" s="35"/>
      <c r="E466" s="51"/>
      <c r="F466" s="42"/>
    </row>
    <row r="467" spans="1:6" s="4" customFormat="1" x14ac:dyDescent="0.25">
      <c r="A467" s="33"/>
      <c r="B467" s="34"/>
      <c r="C467" s="35"/>
      <c r="E467" s="51"/>
      <c r="F467" s="42"/>
    </row>
    <row r="468" spans="1:6" s="4" customFormat="1" x14ac:dyDescent="0.25">
      <c r="A468" s="33"/>
      <c r="B468" s="34"/>
      <c r="C468" s="35"/>
      <c r="E468" s="51"/>
      <c r="F468" s="42"/>
    </row>
    <row r="469" spans="1:6" s="4" customFormat="1" x14ac:dyDescent="0.25">
      <c r="A469" s="33"/>
      <c r="B469" s="34"/>
      <c r="C469" s="35"/>
      <c r="E469" s="51"/>
      <c r="F469" s="42"/>
    </row>
    <row r="470" spans="1:6" s="4" customFormat="1" x14ac:dyDescent="0.25">
      <c r="A470" s="33"/>
      <c r="B470" s="34"/>
      <c r="C470" s="35"/>
      <c r="E470" s="51"/>
      <c r="F470" s="42"/>
    </row>
    <row r="471" spans="1:6" s="4" customFormat="1" x14ac:dyDescent="0.25">
      <c r="A471" s="33"/>
      <c r="B471" s="34"/>
      <c r="C471" s="35"/>
      <c r="E471" s="51"/>
      <c r="F471" s="42"/>
    </row>
    <row r="472" spans="1:6" s="4" customFormat="1" x14ac:dyDescent="0.25">
      <c r="A472" s="33"/>
      <c r="B472" s="34"/>
      <c r="C472" s="35"/>
      <c r="E472" s="51"/>
      <c r="F472" s="42"/>
    </row>
    <row r="473" spans="1:6" s="4" customFormat="1" x14ac:dyDescent="0.25">
      <c r="A473" s="33"/>
      <c r="B473" s="34"/>
      <c r="C473" s="35"/>
      <c r="E473" s="51"/>
      <c r="F473" s="42"/>
    </row>
    <row r="474" spans="1:6" s="4" customFormat="1" x14ac:dyDescent="0.25">
      <c r="A474" s="33"/>
      <c r="B474" s="34"/>
      <c r="C474" s="35"/>
      <c r="E474" s="51"/>
      <c r="F474" s="42"/>
    </row>
    <row r="475" spans="1:6" s="4" customFormat="1" x14ac:dyDescent="0.25">
      <c r="A475" s="33"/>
      <c r="B475" s="34"/>
      <c r="C475" s="35"/>
      <c r="E475" s="51"/>
      <c r="F475" s="42"/>
    </row>
    <row r="476" spans="1:6" s="4" customFormat="1" x14ac:dyDescent="0.25">
      <c r="A476" s="33"/>
      <c r="B476" s="34"/>
      <c r="C476" s="35"/>
      <c r="E476" s="51"/>
      <c r="F476" s="42"/>
    </row>
    <row r="477" spans="1:6" s="4" customFormat="1" x14ac:dyDescent="0.25">
      <c r="A477" s="33"/>
      <c r="B477" s="34"/>
      <c r="C477" s="35"/>
      <c r="E477" s="51"/>
      <c r="F477" s="42"/>
    </row>
    <row r="478" spans="1:6" s="4" customFormat="1" x14ac:dyDescent="0.25">
      <c r="A478" s="33"/>
      <c r="B478" s="34"/>
      <c r="C478" s="35"/>
      <c r="E478" s="51"/>
      <c r="F478" s="42"/>
    </row>
    <row r="479" spans="1:6" s="4" customFormat="1" x14ac:dyDescent="0.25">
      <c r="A479" s="33"/>
      <c r="B479" s="34"/>
      <c r="C479" s="35"/>
      <c r="E479" s="51"/>
      <c r="F479" s="42"/>
    </row>
    <row r="480" spans="1:6" s="4" customFormat="1" x14ac:dyDescent="0.25">
      <c r="A480" s="33"/>
      <c r="B480" s="34"/>
      <c r="C480" s="35"/>
      <c r="E480" s="51"/>
      <c r="F480" s="42"/>
    </row>
    <row r="481" spans="1:6" s="4" customFormat="1" x14ac:dyDescent="0.25">
      <c r="A481" s="33"/>
      <c r="B481" s="34"/>
      <c r="C481" s="35"/>
      <c r="E481" s="51"/>
      <c r="F481" s="42"/>
    </row>
    <row r="482" spans="1:6" s="4" customFormat="1" x14ac:dyDescent="0.25">
      <c r="A482" s="33"/>
      <c r="B482" s="34"/>
      <c r="C482" s="35"/>
      <c r="E482" s="51"/>
      <c r="F482" s="42"/>
    </row>
    <row r="483" spans="1:6" s="4" customFormat="1" x14ac:dyDescent="0.25">
      <c r="A483" s="33"/>
      <c r="B483" s="34"/>
      <c r="C483" s="35"/>
      <c r="E483" s="51"/>
      <c r="F483" s="42"/>
    </row>
    <row r="484" spans="1:6" s="4" customFormat="1" x14ac:dyDescent="0.25">
      <c r="A484" s="33"/>
      <c r="B484" s="34"/>
      <c r="C484" s="35"/>
      <c r="E484" s="51"/>
      <c r="F484" s="42"/>
    </row>
    <row r="485" spans="1:6" s="4" customFormat="1" x14ac:dyDescent="0.25">
      <c r="A485" s="33"/>
      <c r="B485" s="34"/>
      <c r="C485" s="35"/>
      <c r="E485" s="51"/>
      <c r="F485" s="42"/>
    </row>
    <row r="486" spans="1:6" s="4" customFormat="1" x14ac:dyDescent="0.25">
      <c r="A486" s="33"/>
      <c r="B486" s="34"/>
      <c r="C486" s="35"/>
      <c r="E486" s="51"/>
      <c r="F486" s="42"/>
    </row>
    <row r="487" spans="1:6" s="4" customFormat="1" x14ac:dyDescent="0.25">
      <c r="A487" s="33"/>
      <c r="B487" s="34"/>
      <c r="C487" s="35"/>
      <c r="E487" s="51"/>
      <c r="F487" s="42"/>
    </row>
    <row r="488" spans="1:6" s="4" customFormat="1" x14ac:dyDescent="0.25">
      <c r="A488" s="33"/>
      <c r="B488" s="34"/>
      <c r="C488" s="35"/>
      <c r="E488" s="51"/>
      <c r="F488" s="42"/>
    </row>
    <row r="489" spans="1:6" s="4" customFormat="1" x14ac:dyDescent="0.25">
      <c r="A489" s="33"/>
      <c r="B489" s="34"/>
      <c r="C489" s="35"/>
      <c r="E489" s="51"/>
      <c r="F489" s="42"/>
    </row>
    <row r="490" spans="1:6" s="4" customFormat="1" x14ac:dyDescent="0.25">
      <c r="A490" s="33"/>
      <c r="B490" s="34"/>
      <c r="C490" s="35"/>
      <c r="E490" s="51"/>
      <c r="F490" s="42"/>
    </row>
    <row r="491" spans="1:6" s="4" customFormat="1" x14ac:dyDescent="0.25">
      <c r="A491" s="33"/>
      <c r="B491" s="34"/>
      <c r="C491" s="35"/>
      <c r="E491" s="51"/>
      <c r="F491" s="42"/>
    </row>
    <row r="492" spans="1:6" s="4" customFormat="1" x14ac:dyDescent="0.25">
      <c r="A492" s="33"/>
      <c r="B492" s="34"/>
      <c r="C492" s="35"/>
      <c r="E492" s="51"/>
      <c r="F492" s="42"/>
    </row>
    <row r="493" spans="1:6" s="4" customFormat="1" x14ac:dyDescent="0.25">
      <c r="A493" s="33"/>
      <c r="B493" s="34"/>
      <c r="C493" s="35"/>
      <c r="E493" s="51"/>
      <c r="F493" s="42"/>
    </row>
    <row r="494" spans="1:6" s="4" customFormat="1" x14ac:dyDescent="0.25">
      <c r="A494" s="33"/>
      <c r="B494" s="34"/>
      <c r="C494" s="35"/>
      <c r="E494" s="51"/>
      <c r="F494" s="42"/>
    </row>
    <row r="495" spans="1:6" s="4" customFormat="1" x14ac:dyDescent="0.25">
      <c r="A495" s="33"/>
      <c r="B495" s="34"/>
      <c r="C495" s="35"/>
      <c r="E495" s="51"/>
      <c r="F495" s="42"/>
    </row>
    <row r="496" spans="1:6" s="4" customFormat="1" x14ac:dyDescent="0.25">
      <c r="A496" s="33"/>
      <c r="B496" s="34"/>
      <c r="C496" s="35"/>
      <c r="E496" s="51"/>
      <c r="F496" s="42"/>
    </row>
    <row r="497" spans="1:6" s="4" customFormat="1" x14ac:dyDescent="0.25">
      <c r="A497" s="33"/>
      <c r="B497" s="34"/>
      <c r="C497" s="35"/>
      <c r="E497" s="51"/>
      <c r="F497" s="42"/>
    </row>
    <row r="498" spans="1:6" s="4" customFormat="1" x14ac:dyDescent="0.25">
      <c r="A498" s="33"/>
      <c r="B498" s="34"/>
      <c r="C498" s="35"/>
      <c r="E498" s="51"/>
      <c r="F498" s="42"/>
    </row>
    <row r="499" spans="1:6" s="4" customFormat="1" x14ac:dyDescent="0.25">
      <c r="A499" s="33"/>
      <c r="B499" s="34"/>
      <c r="C499" s="35"/>
      <c r="E499" s="51"/>
      <c r="F499" s="42"/>
    </row>
    <row r="500" spans="1:6" s="4" customFormat="1" x14ac:dyDescent="0.25">
      <c r="A500" s="33"/>
      <c r="B500" s="34"/>
      <c r="C500" s="35"/>
      <c r="E500" s="51"/>
      <c r="F500" s="42"/>
    </row>
    <row r="501" spans="1:6" s="4" customFormat="1" x14ac:dyDescent="0.25">
      <c r="A501" s="33"/>
      <c r="B501" s="34"/>
      <c r="C501" s="35"/>
      <c r="E501" s="51"/>
      <c r="F501" s="42"/>
    </row>
    <row r="502" spans="1:6" s="4" customFormat="1" x14ac:dyDescent="0.25">
      <c r="A502" s="33"/>
      <c r="B502" s="34"/>
      <c r="C502" s="35"/>
      <c r="E502" s="51"/>
      <c r="F502" s="42"/>
    </row>
    <row r="503" spans="1:6" s="4" customFormat="1" x14ac:dyDescent="0.25">
      <c r="A503" s="33"/>
      <c r="B503" s="34"/>
      <c r="C503" s="35"/>
      <c r="E503" s="51"/>
      <c r="F503" s="42"/>
    </row>
    <row r="504" spans="1:6" s="4" customFormat="1" x14ac:dyDescent="0.25">
      <c r="A504" s="33"/>
      <c r="B504" s="34"/>
      <c r="C504" s="35"/>
      <c r="E504" s="51"/>
      <c r="F504" s="42"/>
    </row>
    <row r="505" spans="1:6" s="4" customFormat="1" x14ac:dyDescent="0.25">
      <c r="A505" s="33"/>
      <c r="B505" s="34"/>
      <c r="C505" s="35"/>
      <c r="E505" s="51"/>
      <c r="F505" s="42"/>
    </row>
    <row r="506" spans="1:6" s="4" customFormat="1" x14ac:dyDescent="0.25">
      <c r="A506" s="33"/>
      <c r="B506" s="34"/>
      <c r="C506" s="35"/>
      <c r="E506" s="51"/>
      <c r="F506" s="42"/>
    </row>
    <row r="507" spans="1:6" s="4" customFormat="1" x14ac:dyDescent="0.25">
      <c r="A507" s="33"/>
      <c r="B507" s="34"/>
      <c r="C507" s="35"/>
      <c r="E507" s="51"/>
      <c r="F507" s="42"/>
    </row>
    <row r="508" spans="1:6" s="4" customFormat="1" x14ac:dyDescent="0.25">
      <c r="A508" s="33"/>
      <c r="B508" s="34"/>
      <c r="C508" s="35"/>
      <c r="E508" s="51"/>
      <c r="F508" s="42"/>
    </row>
    <row r="509" spans="1:6" s="4" customFormat="1" x14ac:dyDescent="0.25">
      <c r="A509" s="33"/>
      <c r="B509" s="34"/>
      <c r="C509" s="35"/>
      <c r="E509" s="51"/>
      <c r="F509" s="42"/>
    </row>
    <row r="510" spans="1:6" s="4" customFormat="1" x14ac:dyDescent="0.25">
      <c r="A510" s="33"/>
      <c r="B510" s="34"/>
      <c r="C510" s="35"/>
      <c r="E510" s="51"/>
      <c r="F510" s="42"/>
    </row>
    <row r="511" spans="1:6" s="4" customFormat="1" x14ac:dyDescent="0.25">
      <c r="A511" s="33"/>
      <c r="B511" s="34"/>
      <c r="C511" s="35"/>
      <c r="E511" s="51"/>
      <c r="F511" s="42"/>
    </row>
    <row r="512" spans="1:6" s="4" customFormat="1" x14ac:dyDescent="0.25">
      <c r="A512" s="33"/>
      <c r="B512" s="34"/>
      <c r="C512" s="35"/>
      <c r="E512" s="51"/>
      <c r="F512" s="42"/>
    </row>
    <row r="513" spans="1:6" s="4" customFormat="1" x14ac:dyDescent="0.25">
      <c r="A513" s="33"/>
      <c r="B513" s="34"/>
      <c r="C513" s="35"/>
      <c r="E513" s="51"/>
      <c r="F513" s="42"/>
    </row>
    <row r="514" spans="1:6" s="4" customFormat="1" x14ac:dyDescent="0.25">
      <c r="A514" s="33"/>
      <c r="B514" s="34"/>
      <c r="C514" s="35"/>
      <c r="E514" s="51"/>
      <c r="F514" s="42"/>
    </row>
    <row r="515" spans="1:6" s="4" customFormat="1" x14ac:dyDescent="0.25">
      <c r="A515" s="33"/>
      <c r="B515" s="34"/>
      <c r="C515" s="35"/>
      <c r="E515" s="51"/>
      <c r="F515" s="42"/>
    </row>
    <row r="516" spans="1:6" s="4" customFormat="1" x14ac:dyDescent="0.25">
      <c r="A516" s="33"/>
      <c r="B516" s="34"/>
      <c r="C516" s="35"/>
      <c r="E516" s="51"/>
      <c r="F516" s="42"/>
    </row>
    <row r="517" spans="1:6" s="4" customFormat="1" x14ac:dyDescent="0.25">
      <c r="A517" s="33"/>
      <c r="B517" s="34"/>
      <c r="C517" s="35"/>
      <c r="E517" s="51"/>
      <c r="F517" s="42"/>
    </row>
    <row r="518" spans="1:6" s="4" customFormat="1" x14ac:dyDescent="0.25">
      <c r="A518" s="33"/>
      <c r="B518" s="34"/>
      <c r="C518" s="35"/>
      <c r="E518" s="51"/>
      <c r="F518" s="42"/>
    </row>
    <row r="519" spans="1:6" s="4" customFormat="1" x14ac:dyDescent="0.25">
      <c r="A519" s="33"/>
      <c r="B519" s="34"/>
      <c r="C519" s="35"/>
      <c r="E519" s="51"/>
      <c r="F519" s="42"/>
    </row>
    <row r="520" spans="1:6" s="4" customFormat="1" x14ac:dyDescent="0.25">
      <c r="A520" s="33"/>
      <c r="B520" s="34"/>
      <c r="C520" s="35"/>
      <c r="E520" s="51"/>
      <c r="F520" s="42"/>
    </row>
    <row r="521" spans="1:6" s="4" customFormat="1" x14ac:dyDescent="0.25">
      <c r="A521" s="33"/>
      <c r="B521" s="34"/>
      <c r="C521" s="35"/>
      <c r="E521" s="51"/>
      <c r="F521" s="42"/>
    </row>
    <row r="522" spans="1:6" s="4" customFormat="1" x14ac:dyDescent="0.25">
      <c r="A522" s="33"/>
      <c r="B522" s="34"/>
      <c r="C522" s="35"/>
      <c r="E522" s="51"/>
      <c r="F522" s="42"/>
    </row>
    <row r="523" spans="1:6" s="4" customFormat="1" x14ac:dyDescent="0.25">
      <c r="A523" s="33"/>
      <c r="B523" s="34"/>
      <c r="C523" s="35"/>
      <c r="E523" s="51"/>
      <c r="F523" s="42"/>
    </row>
    <row r="524" spans="1:6" s="4" customFormat="1" x14ac:dyDescent="0.25">
      <c r="A524" s="33"/>
      <c r="B524" s="34"/>
      <c r="C524" s="35"/>
      <c r="E524" s="51"/>
      <c r="F524" s="42"/>
    </row>
    <row r="525" spans="1:6" s="4" customFormat="1" x14ac:dyDescent="0.25">
      <c r="A525" s="33"/>
      <c r="B525" s="34"/>
      <c r="C525" s="35"/>
      <c r="E525" s="51"/>
      <c r="F525" s="42"/>
    </row>
    <row r="526" spans="1:6" s="4" customFormat="1" x14ac:dyDescent="0.25">
      <c r="A526" s="33"/>
      <c r="B526" s="34"/>
      <c r="C526" s="35"/>
      <c r="E526" s="51"/>
      <c r="F526" s="42"/>
    </row>
    <row r="527" spans="1:6" s="4" customFormat="1" x14ac:dyDescent="0.25">
      <c r="A527" s="33"/>
      <c r="B527" s="34"/>
      <c r="C527" s="35"/>
      <c r="E527" s="51"/>
      <c r="F527" s="42"/>
    </row>
    <row r="528" spans="1:6" s="4" customFormat="1" x14ac:dyDescent="0.25">
      <c r="A528" s="33"/>
      <c r="B528" s="34"/>
      <c r="C528" s="35"/>
      <c r="E528" s="51"/>
      <c r="F528" s="42"/>
    </row>
    <row r="529" spans="1:6" s="4" customFormat="1" x14ac:dyDescent="0.25">
      <c r="A529" s="33"/>
      <c r="B529" s="34"/>
      <c r="C529" s="35"/>
      <c r="E529" s="51"/>
      <c r="F529" s="42"/>
    </row>
    <row r="530" spans="1:6" s="4" customFormat="1" x14ac:dyDescent="0.25">
      <c r="A530" s="33"/>
      <c r="B530" s="34"/>
      <c r="C530" s="35"/>
      <c r="E530" s="51"/>
      <c r="F530" s="42"/>
    </row>
    <row r="531" spans="1:6" s="4" customFormat="1" x14ac:dyDescent="0.25">
      <c r="A531" s="33"/>
      <c r="B531" s="34"/>
      <c r="C531" s="35"/>
      <c r="E531" s="51"/>
      <c r="F531" s="42"/>
    </row>
    <row r="532" spans="1:6" s="4" customFormat="1" x14ac:dyDescent="0.25">
      <c r="A532" s="33"/>
      <c r="B532" s="34"/>
      <c r="C532" s="35"/>
      <c r="E532" s="51"/>
      <c r="F532" s="42"/>
    </row>
    <row r="533" spans="1:6" s="4" customFormat="1" x14ac:dyDescent="0.25">
      <c r="A533" s="33"/>
      <c r="B533" s="34"/>
      <c r="C533" s="35"/>
      <c r="E533" s="51"/>
      <c r="F533" s="42"/>
    </row>
    <row r="534" spans="1:6" s="4" customFormat="1" x14ac:dyDescent="0.25">
      <c r="A534" s="33"/>
      <c r="B534" s="34"/>
      <c r="C534" s="35"/>
      <c r="E534" s="51"/>
      <c r="F534" s="42"/>
    </row>
    <row r="535" spans="1:6" s="4" customFormat="1" x14ac:dyDescent="0.25">
      <c r="A535" s="33"/>
      <c r="B535" s="34"/>
      <c r="C535" s="35"/>
      <c r="E535" s="51"/>
      <c r="F535" s="42"/>
    </row>
    <row r="536" spans="1:6" s="4" customFormat="1" x14ac:dyDescent="0.25">
      <c r="A536" s="33"/>
      <c r="B536" s="34"/>
      <c r="C536" s="35"/>
      <c r="E536" s="51"/>
      <c r="F536" s="42"/>
    </row>
    <row r="537" spans="1:6" s="4" customFormat="1" x14ac:dyDescent="0.25">
      <c r="A537" s="33"/>
      <c r="B537" s="34"/>
      <c r="C537" s="35"/>
      <c r="E537" s="51"/>
      <c r="F537" s="42"/>
    </row>
    <row r="538" spans="1:6" s="4" customFormat="1" x14ac:dyDescent="0.25">
      <c r="A538" s="33"/>
      <c r="B538" s="34"/>
      <c r="C538" s="35"/>
      <c r="E538" s="51"/>
      <c r="F538" s="42"/>
    </row>
    <row r="539" spans="1:6" s="4" customFormat="1" x14ac:dyDescent="0.25">
      <c r="A539" s="33"/>
      <c r="B539" s="34"/>
      <c r="C539" s="35"/>
      <c r="E539" s="51"/>
      <c r="F539" s="42"/>
    </row>
    <row r="540" spans="1:6" s="4" customFormat="1" x14ac:dyDescent="0.25">
      <c r="A540" s="33"/>
      <c r="B540" s="34"/>
      <c r="C540" s="35"/>
      <c r="E540" s="51"/>
      <c r="F540" s="42"/>
    </row>
    <row r="541" spans="1:6" s="4" customFormat="1" x14ac:dyDescent="0.25">
      <c r="A541" s="33"/>
      <c r="B541" s="34"/>
      <c r="C541" s="35"/>
      <c r="E541" s="51"/>
      <c r="F541" s="42"/>
    </row>
    <row r="542" spans="1:6" s="4" customFormat="1" x14ac:dyDescent="0.25">
      <c r="A542" s="33"/>
      <c r="B542" s="34"/>
      <c r="C542" s="35"/>
      <c r="E542" s="51"/>
      <c r="F542" s="42"/>
    </row>
    <row r="543" spans="1:6" s="4" customFormat="1" x14ac:dyDescent="0.25">
      <c r="A543" s="33"/>
      <c r="B543" s="34"/>
      <c r="C543" s="35"/>
      <c r="E543" s="51"/>
      <c r="F543" s="42"/>
    </row>
    <row r="544" spans="1:6" s="4" customFormat="1" x14ac:dyDescent="0.25">
      <c r="A544" s="33"/>
      <c r="B544" s="34"/>
      <c r="C544" s="35"/>
      <c r="E544" s="51"/>
      <c r="F544" s="42"/>
    </row>
    <row r="545" spans="1:6" s="4" customFormat="1" x14ac:dyDescent="0.25">
      <c r="A545" s="33"/>
      <c r="B545" s="34"/>
      <c r="C545" s="35"/>
      <c r="E545" s="51"/>
      <c r="F545" s="42"/>
    </row>
    <row r="546" spans="1:6" s="4" customFormat="1" x14ac:dyDescent="0.25">
      <c r="A546" s="33"/>
      <c r="B546" s="34"/>
      <c r="C546" s="35"/>
      <c r="E546" s="51"/>
      <c r="F546" s="42"/>
    </row>
    <row r="547" spans="1:6" s="4" customFormat="1" x14ac:dyDescent="0.25">
      <c r="A547" s="33"/>
      <c r="B547" s="34"/>
      <c r="C547" s="35"/>
      <c r="E547" s="51"/>
      <c r="F547" s="42"/>
    </row>
    <row r="548" spans="1:6" s="4" customFormat="1" x14ac:dyDescent="0.25">
      <c r="A548" s="33"/>
      <c r="B548" s="34"/>
      <c r="C548" s="35"/>
      <c r="E548" s="51"/>
      <c r="F548" s="42"/>
    </row>
    <row r="549" spans="1:6" s="4" customFormat="1" x14ac:dyDescent="0.25">
      <c r="A549" s="33"/>
      <c r="B549" s="34"/>
      <c r="C549" s="35"/>
      <c r="E549" s="51"/>
      <c r="F549" s="42"/>
    </row>
    <row r="550" spans="1:6" s="4" customFormat="1" x14ac:dyDescent="0.25">
      <c r="A550" s="33"/>
      <c r="B550" s="34"/>
      <c r="C550" s="35"/>
      <c r="E550" s="51"/>
      <c r="F550" s="42"/>
    </row>
    <row r="551" spans="1:6" s="4" customFormat="1" x14ac:dyDescent="0.25">
      <c r="A551" s="33"/>
      <c r="B551" s="34"/>
      <c r="C551" s="35"/>
      <c r="E551" s="51"/>
      <c r="F551" s="42"/>
    </row>
    <row r="552" spans="1:6" s="4" customFormat="1" x14ac:dyDescent="0.25">
      <c r="A552" s="33"/>
      <c r="B552" s="34"/>
      <c r="C552" s="35"/>
      <c r="E552" s="51"/>
      <c r="F552" s="42"/>
    </row>
    <row r="553" spans="1:6" s="4" customFormat="1" x14ac:dyDescent="0.25">
      <c r="A553" s="33"/>
      <c r="B553" s="34"/>
      <c r="C553" s="35"/>
      <c r="E553" s="51"/>
      <c r="F553" s="42"/>
    </row>
    <row r="554" spans="1:6" s="4" customFormat="1" x14ac:dyDescent="0.25">
      <c r="A554" s="33"/>
      <c r="B554" s="34"/>
      <c r="C554" s="35"/>
      <c r="E554" s="51"/>
      <c r="F554" s="42"/>
    </row>
    <row r="555" spans="1:6" s="4" customFormat="1" x14ac:dyDescent="0.25">
      <c r="A555" s="33"/>
      <c r="B555" s="34"/>
      <c r="C555" s="35"/>
      <c r="E555" s="51"/>
      <c r="F555" s="42"/>
    </row>
    <row r="556" spans="1:6" s="4" customFormat="1" x14ac:dyDescent="0.25">
      <c r="A556" s="33"/>
      <c r="B556" s="34"/>
      <c r="C556" s="35"/>
      <c r="E556" s="51"/>
      <c r="F556" s="42"/>
    </row>
    <row r="557" spans="1:6" s="4" customFormat="1" x14ac:dyDescent="0.25">
      <c r="A557" s="33"/>
      <c r="B557" s="34"/>
      <c r="C557" s="35"/>
      <c r="E557" s="51"/>
      <c r="F557" s="42"/>
    </row>
    <row r="558" spans="1:6" s="4" customFormat="1" x14ac:dyDescent="0.25">
      <c r="A558" s="33"/>
      <c r="B558" s="34"/>
      <c r="C558" s="35"/>
      <c r="E558" s="51"/>
      <c r="F558" s="42"/>
    </row>
    <row r="559" spans="1:6" s="4" customFormat="1" x14ac:dyDescent="0.25">
      <c r="A559" s="33"/>
      <c r="B559" s="34"/>
      <c r="C559" s="35"/>
      <c r="E559" s="51"/>
      <c r="F559" s="42"/>
    </row>
    <row r="560" spans="1:6" s="4" customFormat="1" x14ac:dyDescent="0.25">
      <c r="A560" s="33"/>
      <c r="B560" s="34"/>
      <c r="C560" s="35"/>
      <c r="E560" s="51"/>
      <c r="F560" s="42"/>
    </row>
    <row r="561" spans="1:6" s="4" customFormat="1" x14ac:dyDescent="0.25">
      <c r="A561" s="33"/>
      <c r="B561" s="34"/>
      <c r="C561" s="35"/>
      <c r="E561" s="51"/>
      <c r="F561" s="42"/>
    </row>
    <row r="562" spans="1:6" s="4" customFormat="1" x14ac:dyDescent="0.25">
      <c r="A562" s="33"/>
      <c r="B562" s="34"/>
      <c r="C562" s="35"/>
      <c r="E562" s="51"/>
      <c r="F562" s="42"/>
    </row>
    <row r="563" spans="1:6" s="4" customFormat="1" x14ac:dyDescent="0.25">
      <c r="A563" s="33"/>
      <c r="B563" s="34"/>
      <c r="C563" s="35"/>
      <c r="E563" s="51"/>
      <c r="F563" s="42"/>
    </row>
    <row r="564" spans="1:6" s="4" customFormat="1" x14ac:dyDescent="0.25">
      <c r="A564" s="33"/>
      <c r="B564" s="34"/>
      <c r="C564" s="35"/>
      <c r="E564" s="51"/>
      <c r="F564" s="42"/>
    </row>
    <row r="565" spans="1:6" s="4" customFormat="1" x14ac:dyDescent="0.25">
      <c r="A565" s="33"/>
      <c r="B565" s="34"/>
      <c r="C565" s="35"/>
      <c r="E565" s="51"/>
      <c r="F565" s="42"/>
    </row>
    <row r="566" spans="1:6" s="4" customFormat="1" x14ac:dyDescent="0.25">
      <c r="A566" s="33"/>
      <c r="B566" s="34"/>
      <c r="C566" s="35"/>
      <c r="E566" s="51"/>
      <c r="F566" s="42"/>
    </row>
    <row r="567" spans="1:6" s="4" customFormat="1" x14ac:dyDescent="0.25">
      <c r="A567" s="33"/>
      <c r="B567" s="34"/>
      <c r="C567" s="35"/>
      <c r="E567" s="51"/>
      <c r="F567" s="42"/>
    </row>
    <row r="568" spans="1:6" s="4" customFormat="1" x14ac:dyDescent="0.25">
      <c r="A568" s="33"/>
      <c r="B568" s="34"/>
      <c r="C568" s="35"/>
      <c r="E568" s="51"/>
      <c r="F568" s="42"/>
    </row>
    <row r="569" spans="1:6" s="4" customFormat="1" x14ac:dyDescent="0.25">
      <c r="A569" s="33"/>
      <c r="B569" s="34"/>
      <c r="C569" s="35"/>
      <c r="E569" s="51"/>
      <c r="F569" s="42"/>
    </row>
    <row r="570" spans="1:6" s="4" customFormat="1" x14ac:dyDescent="0.25">
      <c r="A570" s="33"/>
      <c r="B570" s="34"/>
      <c r="C570" s="35"/>
      <c r="E570" s="51"/>
      <c r="F570" s="42"/>
    </row>
    <row r="571" spans="1:6" s="4" customFormat="1" x14ac:dyDescent="0.25">
      <c r="A571" s="33"/>
      <c r="B571" s="34"/>
      <c r="C571" s="35"/>
      <c r="E571" s="51"/>
      <c r="F571" s="42"/>
    </row>
    <row r="572" spans="1:6" s="4" customFormat="1" x14ac:dyDescent="0.25">
      <c r="A572" s="33"/>
      <c r="B572" s="34"/>
      <c r="C572" s="35"/>
      <c r="E572" s="51"/>
      <c r="F572" s="42"/>
    </row>
    <row r="573" spans="1:6" s="4" customFormat="1" x14ac:dyDescent="0.25">
      <c r="A573" s="33"/>
      <c r="B573" s="34"/>
      <c r="C573" s="35"/>
      <c r="E573" s="51"/>
      <c r="F573" s="42"/>
    </row>
    <row r="574" spans="1:6" s="4" customFormat="1" x14ac:dyDescent="0.25">
      <c r="A574" s="33"/>
      <c r="B574" s="34"/>
      <c r="C574" s="35"/>
      <c r="E574" s="51"/>
      <c r="F574" s="42"/>
    </row>
    <row r="575" spans="1:6" s="4" customFormat="1" x14ac:dyDescent="0.25">
      <c r="A575" s="33"/>
      <c r="B575" s="34"/>
      <c r="C575" s="35"/>
      <c r="E575" s="51"/>
      <c r="F575" s="42"/>
    </row>
    <row r="576" spans="1:6" s="4" customFormat="1" x14ac:dyDescent="0.25">
      <c r="A576" s="33"/>
      <c r="B576" s="34"/>
      <c r="C576" s="35"/>
      <c r="E576" s="51"/>
      <c r="F576" s="42"/>
    </row>
    <row r="577" spans="1:6" s="4" customFormat="1" x14ac:dyDescent="0.25">
      <c r="A577" s="33"/>
      <c r="B577" s="34"/>
      <c r="C577" s="35"/>
      <c r="E577" s="51"/>
      <c r="F577" s="42"/>
    </row>
    <row r="578" spans="1:6" s="4" customFormat="1" x14ac:dyDescent="0.25">
      <c r="A578" s="33"/>
      <c r="B578" s="34"/>
      <c r="C578" s="35"/>
      <c r="E578" s="51"/>
      <c r="F578" s="42"/>
    </row>
    <row r="579" spans="1:6" s="4" customFormat="1" x14ac:dyDescent="0.25">
      <c r="A579" s="33"/>
      <c r="B579" s="34"/>
      <c r="C579" s="35"/>
      <c r="E579" s="51"/>
      <c r="F579" s="42"/>
    </row>
    <row r="580" spans="1:6" s="4" customFormat="1" x14ac:dyDescent="0.25">
      <c r="A580" s="33"/>
      <c r="B580" s="34"/>
      <c r="C580" s="35"/>
      <c r="E580" s="51"/>
      <c r="F580" s="42"/>
    </row>
    <row r="581" spans="1:6" s="4" customFormat="1" x14ac:dyDescent="0.25">
      <c r="A581" s="33"/>
      <c r="B581" s="34"/>
      <c r="C581" s="35"/>
      <c r="E581" s="51"/>
      <c r="F581" s="42"/>
    </row>
    <row r="582" spans="1:6" s="4" customFormat="1" x14ac:dyDescent="0.25">
      <c r="A582" s="33"/>
      <c r="B582" s="34"/>
      <c r="C582" s="35"/>
      <c r="E582" s="51"/>
      <c r="F582" s="42"/>
    </row>
    <row r="583" spans="1:6" s="4" customFormat="1" x14ac:dyDescent="0.25">
      <c r="A583" s="33"/>
      <c r="B583" s="34"/>
      <c r="C583" s="35"/>
      <c r="E583" s="51"/>
      <c r="F583" s="42"/>
    </row>
    <row r="584" spans="1:6" s="4" customFormat="1" x14ac:dyDescent="0.25">
      <c r="A584" s="33"/>
      <c r="B584" s="34"/>
      <c r="C584" s="35"/>
      <c r="E584" s="51"/>
      <c r="F584" s="42"/>
    </row>
    <row r="585" spans="1:6" s="4" customFormat="1" x14ac:dyDescent="0.25">
      <c r="A585" s="33"/>
      <c r="B585" s="34"/>
      <c r="C585" s="35"/>
      <c r="E585" s="51"/>
      <c r="F585" s="42"/>
    </row>
    <row r="586" spans="1:6" s="4" customFormat="1" x14ac:dyDescent="0.25">
      <c r="A586" s="33"/>
      <c r="B586" s="34"/>
      <c r="C586" s="35"/>
      <c r="E586" s="51"/>
      <c r="F586" s="42"/>
    </row>
    <row r="587" spans="1:6" s="4" customFormat="1" x14ac:dyDescent="0.25">
      <c r="A587" s="33"/>
      <c r="B587" s="34"/>
      <c r="C587" s="35"/>
      <c r="E587" s="51"/>
      <c r="F587" s="42"/>
    </row>
    <row r="588" spans="1:6" s="4" customFormat="1" x14ac:dyDescent="0.25">
      <c r="A588" s="33"/>
      <c r="B588" s="34"/>
      <c r="C588" s="35"/>
      <c r="E588" s="51"/>
      <c r="F588" s="42"/>
    </row>
    <row r="589" spans="1:6" s="4" customFormat="1" x14ac:dyDescent="0.25">
      <c r="A589" s="33"/>
      <c r="B589" s="34"/>
      <c r="C589" s="35"/>
      <c r="E589" s="51"/>
      <c r="F589" s="42"/>
    </row>
    <row r="590" spans="1:6" s="4" customFormat="1" x14ac:dyDescent="0.25">
      <c r="A590" s="33"/>
      <c r="B590" s="34"/>
      <c r="C590" s="35"/>
      <c r="E590" s="51"/>
      <c r="F590" s="42"/>
    </row>
    <row r="591" spans="1:6" s="4" customFormat="1" x14ac:dyDescent="0.25">
      <c r="A591" s="33"/>
      <c r="B591" s="34"/>
      <c r="C591" s="35"/>
      <c r="E591" s="51"/>
      <c r="F591" s="42"/>
    </row>
    <row r="592" spans="1:6" s="4" customFormat="1" x14ac:dyDescent="0.25">
      <c r="A592" s="33"/>
      <c r="B592" s="34"/>
      <c r="C592" s="35"/>
      <c r="E592" s="51"/>
      <c r="F592" s="42"/>
    </row>
    <row r="593" spans="1:6" s="4" customFormat="1" x14ac:dyDescent="0.25">
      <c r="A593" s="33"/>
      <c r="B593" s="34"/>
      <c r="C593" s="35"/>
      <c r="E593" s="51"/>
      <c r="F593" s="42"/>
    </row>
    <row r="594" spans="1:6" s="4" customFormat="1" x14ac:dyDescent="0.25">
      <c r="A594" s="33"/>
      <c r="B594" s="34"/>
      <c r="C594" s="35"/>
      <c r="E594" s="51"/>
      <c r="F594" s="42"/>
    </row>
    <row r="595" spans="1:6" s="4" customFormat="1" x14ac:dyDescent="0.25">
      <c r="A595" s="33"/>
      <c r="B595" s="34"/>
      <c r="C595" s="35"/>
      <c r="E595" s="51"/>
      <c r="F595" s="42"/>
    </row>
    <row r="596" spans="1:6" s="4" customFormat="1" x14ac:dyDescent="0.25">
      <c r="A596" s="33"/>
      <c r="B596" s="34"/>
      <c r="C596" s="35"/>
      <c r="E596" s="51"/>
      <c r="F596" s="42"/>
    </row>
    <row r="597" spans="1:6" s="4" customFormat="1" x14ac:dyDescent="0.25">
      <c r="A597" s="33"/>
      <c r="B597" s="34"/>
      <c r="C597" s="35"/>
      <c r="E597" s="51"/>
      <c r="F597" s="42"/>
    </row>
    <row r="598" spans="1:6" s="4" customFormat="1" x14ac:dyDescent="0.25">
      <c r="A598" s="33"/>
      <c r="B598" s="34"/>
      <c r="C598" s="35"/>
      <c r="E598" s="51"/>
      <c r="F598" s="42"/>
    </row>
    <row r="599" spans="1:6" s="4" customFormat="1" x14ac:dyDescent="0.25">
      <c r="A599" s="33"/>
      <c r="B599" s="34"/>
      <c r="C599" s="35"/>
      <c r="E599" s="51"/>
      <c r="F599" s="42"/>
    </row>
    <row r="600" spans="1:6" s="4" customFormat="1" x14ac:dyDescent="0.25">
      <c r="A600" s="33"/>
      <c r="B600" s="34"/>
      <c r="C600" s="35"/>
      <c r="E600" s="51"/>
      <c r="F600" s="42"/>
    </row>
    <row r="601" spans="1:6" s="4" customFormat="1" x14ac:dyDescent="0.25">
      <c r="A601" s="33"/>
      <c r="B601" s="34"/>
      <c r="C601" s="35"/>
      <c r="E601" s="51"/>
      <c r="F601" s="42"/>
    </row>
    <row r="602" spans="1:6" s="4" customFormat="1" x14ac:dyDescent="0.25">
      <c r="A602" s="33"/>
      <c r="B602" s="34"/>
      <c r="C602" s="35"/>
      <c r="E602" s="51"/>
      <c r="F602" s="42"/>
    </row>
    <row r="603" spans="1:6" s="4" customFormat="1" x14ac:dyDescent="0.25">
      <c r="A603" s="33"/>
      <c r="B603" s="34"/>
      <c r="C603" s="35"/>
      <c r="E603" s="51"/>
      <c r="F603" s="42"/>
    </row>
    <row r="604" spans="1:6" s="4" customFormat="1" x14ac:dyDescent="0.25">
      <c r="A604" s="33"/>
      <c r="B604" s="34"/>
      <c r="C604" s="35"/>
      <c r="E604" s="51"/>
      <c r="F604" s="42"/>
    </row>
    <row r="605" spans="1:6" s="4" customFormat="1" x14ac:dyDescent="0.25">
      <c r="A605" s="33"/>
      <c r="B605" s="34"/>
      <c r="C605" s="35"/>
      <c r="E605" s="51"/>
      <c r="F605" s="42"/>
    </row>
    <row r="606" spans="1:6" s="4" customFormat="1" x14ac:dyDescent="0.25">
      <c r="A606" s="33"/>
      <c r="B606" s="34"/>
      <c r="C606" s="35"/>
      <c r="E606" s="51"/>
      <c r="F606" s="42"/>
    </row>
    <row r="607" spans="1:6" s="4" customFormat="1" x14ac:dyDescent="0.25">
      <c r="A607" s="33"/>
      <c r="B607" s="34"/>
      <c r="C607" s="35"/>
      <c r="E607" s="51"/>
      <c r="F607" s="42"/>
    </row>
    <row r="608" spans="1:6" s="4" customFormat="1" x14ac:dyDescent="0.25">
      <c r="A608" s="33"/>
      <c r="B608" s="34"/>
      <c r="C608" s="35"/>
      <c r="E608" s="51"/>
      <c r="F608" s="42"/>
    </row>
    <row r="609" spans="1:6" s="4" customFormat="1" x14ac:dyDescent="0.25">
      <c r="A609" s="33"/>
      <c r="B609" s="34"/>
      <c r="C609" s="35"/>
      <c r="E609" s="51"/>
      <c r="F609" s="42"/>
    </row>
    <row r="610" spans="1:6" s="4" customFormat="1" x14ac:dyDescent="0.25">
      <c r="A610" s="33"/>
      <c r="B610" s="34"/>
      <c r="C610" s="35"/>
      <c r="E610" s="51"/>
      <c r="F610" s="42"/>
    </row>
    <row r="611" spans="1:6" s="4" customFormat="1" x14ac:dyDescent="0.25">
      <c r="A611" s="33"/>
      <c r="B611" s="34"/>
      <c r="C611" s="35"/>
      <c r="E611" s="51"/>
      <c r="F611" s="42"/>
    </row>
    <row r="612" spans="1:6" s="4" customFormat="1" x14ac:dyDescent="0.25">
      <c r="A612" s="33"/>
      <c r="B612" s="34"/>
      <c r="C612" s="35"/>
      <c r="E612" s="51"/>
      <c r="F612" s="42"/>
    </row>
    <row r="613" spans="1:6" s="4" customFormat="1" x14ac:dyDescent="0.25">
      <c r="A613" s="33"/>
      <c r="B613" s="34"/>
      <c r="C613" s="35"/>
      <c r="E613" s="51"/>
      <c r="F613" s="42"/>
    </row>
    <row r="614" spans="1:6" s="4" customFormat="1" x14ac:dyDescent="0.25">
      <c r="A614" s="33"/>
      <c r="B614" s="34"/>
      <c r="C614" s="35"/>
      <c r="E614" s="51"/>
      <c r="F614" s="42"/>
    </row>
    <row r="615" spans="1:6" s="4" customFormat="1" x14ac:dyDescent="0.25">
      <c r="A615" s="33"/>
      <c r="B615" s="34"/>
      <c r="C615" s="35"/>
      <c r="E615" s="51"/>
      <c r="F615" s="42"/>
    </row>
    <row r="616" spans="1:6" s="4" customFormat="1" x14ac:dyDescent="0.25">
      <c r="A616" s="33"/>
      <c r="B616" s="34"/>
      <c r="C616" s="35"/>
      <c r="E616" s="51"/>
      <c r="F616" s="42"/>
    </row>
    <row r="617" spans="1:6" s="4" customFormat="1" x14ac:dyDescent="0.25">
      <c r="A617" s="33"/>
      <c r="B617" s="34"/>
      <c r="C617" s="35"/>
      <c r="E617" s="51"/>
      <c r="F617" s="42"/>
    </row>
    <row r="618" spans="1:6" s="4" customFormat="1" x14ac:dyDescent="0.25">
      <c r="A618" s="33"/>
      <c r="B618" s="34"/>
      <c r="C618" s="35"/>
      <c r="E618" s="51"/>
      <c r="F618" s="42"/>
    </row>
    <row r="619" spans="1:6" s="4" customFormat="1" x14ac:dyDescent="0.25">
      <c r="A619" s="33"/>
      <c r="B619" s="34"/>
      <c r="C619" s="35"/>
      <c r="E619" s="51"/>
      <c r="F619" s="42"/>
    </row>
    <row r="620" spans="1:6" s="4" customFormat="1" x14ac:dyDescent="0.25">
      <c r="A620" s="33"/>
      <c r="B620" s="34"/>
      <c r="C620" s="35"/>
      <c r="E620" s="51"/>
      <c r="F620" s="42"/>
    </row>
    <row r="621" spans="1:6" s="4" customFormat="1" x14ac:dyDescent="0.25">
      <c r="A621" s="33"/>
      <c r="B621" s="34"/>
      <c r="C621" s="35"/>
      <c r="E621" s="51"/>
      <c r="F621" s="42"/>
    </row>
    <row r="622" spans="1:6" s="4" customFormat="1" x14ac:dyDescent="0.25">
      <c r="A622" s="33"/>
      <c r="B622" s="34"/>
      <c r="C622" s="35"/>
      <c r="E622" s="51"/>
      <c r="F622" s="42"/>
    </row>
    <row r="623" spans="1:6" s="4" customFormat="1" x14ac:dyDescent="0.25">
      <c r="A623" s="33"/>
      <c r="B623" s="34"/>
      <c r="C623" s="35"/>
      <c r="E623" s="51"/>
      <c r="F623" s="42"/>
    </row>
    <row r="624" spans="1:6" s="4" customFormat="1" x14ac:dyDescent="0.25">
      <c r="A624" s="33"/>
      <c r="B624" s="34"/>
      <c r="C624" s="35"/>
      <c r="E624" s="51"/>
      <c r="F624" s="42"/>
    </row>
    <row r="625" spans="1:6" s="4" customFormat="1" x14ac:dyDescent="0.25">
      <c r="A625" s="33"/>
      <c r="B625" s="34"/>
      <c r="C625" s="35"/>
      <c r="E625" s="51"/>
      <c r="F625" s="42"/>
    </row>
    <row r="626" spans="1:6" s="4" customFormat="1" x14ac:dyDescent="0.25">
      <c r="A626" s="33"/>
      <c r="B626" s="34"/>
      <c r="C626" s="35"/>
      <c r="E626" s="51"/>
      <c r="F626" s="42"/>
    </row>
    <row r="627" spans="1:6" s="4" customFormat="1" x14ac:dyDescent="0.25">
      <c r="A627" s="33"/>
      <c r="B627" s="34"/>
      <c r="C627" s="35"/>
      <c r="E627" s="51"/>
      <c r="F627" s="42"/>
    </row>
    <row r="628" spans="1:6" s="4" customFormat="1" x14ac:dyDescent="0.25">
      <c r="A628" s="33"/>
      <c r="B628" s="34"/>
      <c r="C628" s="35"/>
      <c r="E628" s="51"/>
      <c r="F628" s="42"/>
    </row>
    <row r="629" spans="1:6" s="4" customFormat="1" x14ac:dyDescent="0.25">
      <c r="A629" s="33"/>
      <c r="B629" s="34"/>
      <c r="C629" s="35"/>
      <c r="E629" s="51"/>
      <c r="F629" s="42"/>
    </row>
    <row r="630" spans="1:6" s="4" customFormat="1" x14ac:dyDescent="0.25">
      <c r="A630" s="33"/>
      <c r="B630" s="34"/>
      <c r="C630" s="35"/>
      <c r="E630" s="51"/>
      <c r="F630" s="42"/>
    </row>
    <row r="631" spans="1:6" s="4" customFormat="1" x14ac:dyDescent="0.25">
      <c r="A631" s="33"/>
      <c r="B631" s="34"/>
      <c r="C631" s="35"/>
      <c r="E631" s="51"/>
      <c r="F631" s="42"/>
    </row>
    <row r="632" spans="1:6" s="4" customFormat="1" x14ac:dyDescent="0.25">
      <c r="A632" s="33"/>
      <c r="B632" s="34"/>
      <c r="C632" s="35"/>
      <c r="E632" s="51"/>
      <c r="F632" s="42"/>
    </row>
    <row r="633" spans="1:6" s="4" customFormat="1" x14ac:dyDescent="0.25">
      <c r="A633" s="33"/>
      <c r="B633" s="34"/>
      <c r="C633" s="35"/>
      <c r="E633" s="51"/>
      <c r="F633" s="42"/>
    </row>
    <row r="634" spans="1:6" s="4" customFormat="1" x14ac:dyDescent="0.25">
      <c r="A634" s="33"/>
      <c r="B634" s="34"/>
      <c r="C634" s="35"/>
      <c r="E634" s="51"/>
      <c r="F634" s="42"/>
    </row>
    <row r="635" spans="1:6" s="4" customFormat="1" x14ac:dyDescent="0.25">
      <c r="A635" s="33"/>
      <c r="B635" s="34"/>
      <c r="C635" s="35"/>
      <c r="E635" s="51"/>
      <c r="F635" s="42"/>
    </row>
    <row r="636" spans="1:6" s="4" customFormat="1" x14ac:dyDescent="0.25">
      <c r="A636" s="33"/>
      <c r="B636" s="34"/>
      <c r="C636" s="35"/>
      <c r="E636" s="51"/>
      <c r="F636" s="42"/>
    </row>
    <row r="637" spans="1:6" s="4" customFormat="1" x14ac:dyDescent="0.25">
      <c r="A637" s="33"/>
      <c r="B637" s="34"/>
      <c r="C637" s="35"/>
      <c r="E637" s="51"/>
      <c r="F637" s="42"/>
    </row>
    <row r="638" spans="1:6" s="4" customFormat="1" x14ac:dyDescent="0.25">
      <c r="A638" s="33"/>
      <c r="B638" s="34"/>
      <c r="C638" s="35"/>
      <c r="E638" s="51"/>
      <c r="F638" s="42"/>
    </row>
    <row r="639" spans="1:6" s="4" customFormat="1" x14ac:dyDescent="0.25">
      <c r="A639" s="33"/>
      <c r="B639" s="34"/>
      <c r="C639" s="35"/>
      <c r="E639" s="51"/>
      <c r="F639" s="42"/>
    </row>
    <row r="640" spans="1:6" s="4" customFormat="1" x14ac:dyDescent="0.25">
      <c r="A640" s="33"/>
      <c r="B640" s="34"/>
      <c r="C640" s="35"/>
      <c r="E640" s="51"/>
      <c r="F640" s="42"/>
    </row>
    <row r="641" spans="1:6" s="4" customFormat="1" x14ac:dyDescent="0.25">
      <c r="A641" s="33"/>
      <c r="B641" s="34"/>
      <c r="C641" s="35"/>
      <c r="E641" s="51"/>
      <c r="F641" s="42"/>
    </row>
    <row r="642" spans="1:6" s="4" customFormat="1" x14ac:dyDescent="0.25">
      <c r="A642" s="33"/>
      <c r="B642" s="34"/>
      <c r="C642" s="35"/>
      <c r="E642" s="51"/>
      <c r="F642" s="42"/>
    </row>
    <row r="643" spans="1:6" s="4" customFormat="1" x14ac:dyDescent="0.25">
      <c r="A643" s="33"/>
      <c r="B643" s="34"/>
      <c r="C643" s="35"/>
      <c r="E643" s="51"/>
      <c r="F643" s="42"/>
    </row>
    <row r="644" spans="1:6" s="4" customFormat="1" x14ac:dyDescent="0.25">
      <c r="A644" s="33"/>
      <c r="B644" s="34"/>
      <c r="C644" s="35"/>
      <c r="E644" s="51"/>
      <c r="F644" s="42"/>
    </row>
    <row r="645" spans="1:6" s="4" customFormat="1" x14ac:dyDescent="0.25">
      <c r="A645" s="33"/>
      <c r="B645" s="34"/>
      <c r="C645" s="35"/>
      <c r="E645" s="51"/>
      <c r="F645" s="42"/>
    </row>
    <row r="646" spans="1:6" s="4" customFormat="1" x14ac:dyDescent="0.25">
      <c r="A646" s="33"/>
      <c r="B646" s="34"/>
      <c r="C646" s="35"/>
      <c r="E646" s="51"/>
      <c r="F646" s="42"/>
    </row>
    <row r="647" spans="1:6" s="4" customFormat="1" x14ac:dyDescent="0.25">
      <c r="A647" s="33"/>
      <c r="B647" s="34"/>
      <c r="C647" s="35"/>
      <c r="E647" s="51"/>
      <c r="F647" s="42"/>
    </row>
    <row r="648" spans="1:6" s="4" customFormat="1" x14ac:dyDescent="0.25">
      <c r="A648" s="33"/>
      <c r="B648" s="34"/>
      <c r="C648" s="35"/>
      <c r="E648" s="51"/>
      <c r="F648" s="42"/>
    </row>
    <row r="649" spans="1:6" s="4" customFormat="1" x14ac:dyDescent="0.25">
      <c r="A649" s="33"/>
      <c r="B649" s="34"/>
      <c r="C649" s="35"/>
      <c r="E649" s="51"/>
      <c r="F649" s="42"/>
    </row>
    <row r="650" spans="1:6" s="4" customFormat="1" x14ac:dyDescent="0.25">
      <c r="A650" s="33"/>
      <c r="B650" s="34"/>
      <c r="C650" s="35"/>
      <c r="E650" s="51"/>
      <c r="F650" s="42"/>
    </row>
    <row r="651" spans="1:6" s="4" customFormat="1" x14ac:dyDescent="0.25">
      <c r="A651" s="33"/>
      <c r="B651" s="34"/>
      <c r="C651" s="35"/>
      <c r="E651" s="51"/>
      <c r="F651" s="42"/>
    </row>
    <row r="652" spans="1:6" s="4" customFormat="1" x14ac:dyDescent="0.25">
      <c r="A652" s="33"/>
      <c r="B652" s="34"/>
      <c r="C652" s="35"/>
      <c r="E652" s="51"/>
      <c r="F652" s="42"/>
    </row>
    <row r="653" spans="1:6" s="4" customFormat="1" x14ac:dyDescent="0.25">
      <c r="A653" s="33"/>
      <c r="B653" s="34"/>
      <c r="C653" s="35"/>
      <c r="E653" s="51"/>
      <c r="F653" s="42"/>
    </row>
    <row r="654" spans="1:6" s="4" customFormat="1" x14ac:dyDescent="0.25">
      <c r="A654" s="33"/>
      <c r="B654" s="34"/>
      <c r="C654" s="35"/>
      <c r="E654" s="51"/>
      <c r="F654" s="42"/>
    </row>
    <row r="655" spans="1:6" s="4" customFormat="1" x14ac:dyDescent="0.25">
      <c r="A655" s="33"/>
      <c r="B655" s="34"/>
      <c r="C655" s="35"/>
      <c r="E655" s="51"/>
      <c r="F655" s="42"/>
    </row>
    <row r="656" spans="1:6" s="4" customFormat="1" x14ac:dyDescent="0.25">
      <c r="A656" s="33"/>
      <c r="B656" s="34"/>
      <c r="C656" s="35"/>
      <c r="E656" s="51"/>
      <c r="F656" s="42"/>
    </row>
    <row r="657" spans="1:6" s="4" customFormat="1" x14ac:dyDescent="0.25">
      <c r="A657" s="33"/>
      <c r="B657" s="34"/>
      <c r="C657" s="35"/>
      <c r="E657" s="51"/>
      <c r="F657" s="42"/>
    </row>
    <row r="658" spans="1:6" s="4" customFormat="1" x14ac:dyDescent="0.25">
      <c r="A658" s="33"/>
      <c r="B658" s="34"/>
      <c r="C658" s="35"/>
      <c r="E658" s="51"/>
      <c r="F658" s="42"/>
    </row>
    <row r="659" spans="1:6" s="4" customFormat="1" x14ac:dyDescent="0.25">
      <c r="A659" s="33"/>
      <c r="B659" s="34"/>
      <c r="C659" s="35"/>
      <c r="E659" s="51"/>
      <c r="F659" s="42"/>
    </row>
    <row r="660" spans="1:6" s="4" customFormat="1" x14ac:dyDescent="0.25">
      <c r="A660" s="33"/>
      <c r="B660" s="34"/>
      <c r="C660" s="35"/>
      <c r="E660" s="51"/>
      <c r="F660" s="42"/>
    </row>
    <row r="661" spans="1:6" s="4" customFormat="1" x14ac:dyDescent="0.25">
      <c r="A661" s="33"/>
      <c r="B661" s="34"/>
      <c r="C661" s="35"/>
      <c r="E661" s="51"/>
      <c r="F661" s="42"/>
    </row>
    <row r="662" spans="1:6" s="4" customFormat="1" x14ac:dyDescent="0.25">
      <c r="A662" s="33"/>
      <c r="B662" s="34"/>
      <c r="C662" s="35"/>
      <c r="E662" s="51"/>
      <c r="F662" s="42"/>
    </row>
    <row r="663" spans="1:6" s="4" customFormat="1" x14ac:dyDescent="0.25">
      <c r="A663" s="33"/>
      <c r="B663" s="34"/>
      <c r="C663" s="35"/>
      <c r="E663" s="51"/>
      <c r="F663" s="42"/>
    </row>
    <row r="664" spans="1:6" s="4" customFormat="1" x14ac:dyDescent="0.25">
      <c r="A664" s="33"/>
      <c r="B664" s="34"/>
      <c r="C664" s="35"/>
      <c r="E664" s="51"/>
      <c r="F664" s="42"/>
    </row>
    <row r="665" spans="1:6" s="4" customFormat="1" x14ac:dyDescent="0.25">
      <c r="A665" s="33"/>
      <c r="B665" s="34"/>
      <c r="C665" s="35"/>
      <c r="E665" s="51"/>
      <c r="F665" s="42"/>
    </row>
    <row r="666" spans="1:6" s="4" customFormat="1" x14ac:dyDescent="0.25">
      <c r="A666" s="33"/>
      <c r="B666" s="34"/>
      <c r="C666" s="35"/>
      <c r="E666" s="51"/>
      <c r="F666" s="42"/>
    </row>
    <row r="667" spans="1:6" s="4" customFormat="1" x14ac:dyDescent="0.25">
      <c r="A667" s="33"/>
      <c r="B667" s="34"/>
      <c r="C667" s="35"/>
      <c r="E667" s="51"/>
      <c r="F667" s="42"/>
    </row>
    <row r="668" spans="1:6" s="4" customFormat="1" x14ac:dyDescent="0.25">
      <c r="A668" s="33"/>
      <c r="B668" s="34"/>
      <c r="C668" s="35"/>
      <c r="E668" s="51"/>
      <c r="F668" s="42"/>
    </row>
    <row r="669" spans="1:6" s="4" customFormat="1" x14ac:dyDescent="0.25">
      <c r="A669" s="33"/>
      <c r="B669" s="34"/>
      <c r="C669" s="35"/>
      <c r="E669" s="51"/>
      <c r="F669" s="42"/>
    </row>
    <row r="670" spans="1:6" s="4" customFormat="1" x14ac:dyDescent="0.25">
      <c r="A670" s="33"/>
      <c r="B670" s="34"/>
      <c r="C670" s="35"/>
      <c r="E670" s="51"/>
      <c r="F670" s="42"/>
    </row>
    <row r="671" spans="1:6" s="4" customFormat="1" x14ac:dyDescent="0.25">
      <c r="A671" s="33"/>
      <c r="B671" s="34"/>
      <c r="C671" s="35"/>
      <c r="E671" s="51"/>
      <c r="F671" s="42"/>
    </row>
    <row r="672" spans="1:6" s="4" customFormat="1" x14ac:dyDescent="0.25">
      <c r="A672" s="33"/>
      <c r="B672" s="34"/>
      <c r="C672" s="35"/>
      <c r="E672" s="51"/>
      <c r="F672" s="42"/>
    </row>
    <row r="673" spans="1:6" s="4" customFormat="1" x14ac:dyDescent="0.25">
      <c r="A673" s="33"/>
      <c r="B673" s="34"/>
      <c r="C673" s="35"/>
      <c r="E673" s="51"/>
      <c r="F673" s="42"/>
    </row>
    <row r="674" spans="1:6" s="4" customFormat="1" x14ac:dyDescent="0.25">
      <c r="A674" s="33"/>
      <c r="B674" s="34"/>
      <c r="C674" s="35"/>
      <c r="E674" s="51"/>
      <c r="F674" s="42"/>
    </row>
    <row r="675" spans="1:6" s="4" customFormat="1" x14ac:dyDescent="0.25">
      <c r="A675" s="33"/>
      <c r="B675" s="34"/>
      <c r="C675" s="35"/>
      <c r="E675" s="51"/>
      <c r="F675" s="42"/>
    </row>
    <row r="676" spans="1:6" s="4" customFormat="1" x14ac:dyDescent="0.25">
      <c r="A676" s="33"/>
      <c r="B676" s="34"/>
      <c r="C676" s="35"/>
      <c r="E676" s="51"/>
      <c r="F676" s="42"/>
    </row>
    <row r="677" spans="1:6" s="4" customFormat="1" x14ac:dyDescent="0.25">
      <c r="A677" s="33"/>
      <c r="B677" s="34"/>
      <c r="C677" s="35"/>
      <c r="E677" s="51"/>
      <c r="F677" s="42"/>
    </row>
    <row r="678" spans="1:6" s="4" customFormat="1" x14ac:dyDescent="0.25">
      <c r="A678" s="33"/>
      <c r="B678" s="34"/>
      <c r="C678" s="35"/>
      <c r="E678" s="51"/>
      <c r="F678" s="42"/>
    </row>
    <row r="679" spans="1:6" s="4" customFormat="1" x14ac:dyDescent="0.25">
      <c r="A679" s="33"/>
      <c r="B679" s="34"/>
      <c r="C679" s="35"/>
      <c r="E679" s="51"/>
      <c r="F679" s="42"/>
    </row>
    <row r="680" spans="1:6" s="4" customFormat="1" x14ac:dyDescent="0.25">
      <c r="A680" s="33"/>
      <c r="B680" s="34"/>
      <c r="C680" s="35"/>
      <c r="E680" s="51"/>
      <c r="F680" s="42"/>
    </row>
    <row r="681" spans="1:6" s="4" customFormat="1" x14ac:dyDescent="0.25">
      <c r="A681" s="33"/>
      <c r="B681" s="34"/>
      <c r="C681" s="35"/>
      <c r="E681" s="51"/>
      <c r="F681" s="42"/>
    </row>
    <row r="682" spans="1:6" s="4" customFormat="1" x14ac:dyDescent="0.25">
      <c r="A682" s="33"/>
      <c r="B682" s="34"/>
      <c r="C682" s="35"/>
      <c r="E682" s="51"/>
      <c r="F682" s="42"/>
    </row>
    <row r="683" spans="1:6" s="4" customFormat="1" x14ac:dyDescent="0.25">
      <c r="A683" s="33"/>
      <c r="B683" s="34"/>
      <c r="C683" s="35"/>
      <c r="E683" s="51"/>
      <c r="F683" s="42"/>
    </row>
    <row r="684" spans="1:6" s="4" customFormat="1" x14ac:dyDescent="0.25">
      <c r="A684" s="33"/>
      <c r="B684" s="34"/>
      <c r="C684" s="35"/>
      <c r="E684" s="51"/>
      <c r="F684" s="42"/>
    </row>
    <row r="685" spans="1:6" s="4" customFormat="1" x14ac:dyDescent="0.25">
      <c r="A685" s="33"/>
      <c r="B685" s="34"/>
      <c r="C685" s="35"/>
      <c r="E685" s="51"/>
      <c r="F685" s="42"/>
    </row>
    <row r="686" spans="1:6" s="4" customFormat="1" x14ac:dyDescent="0.25">
      <c r="A686" s="33"/>
      <c r="B686" s="34"/>
      <c r="C686" s="35"/>
      <c r="E686" s="51"/>
      <c r="F686" s="42"/>
    </row>
    <row r="687" spans="1:6" s="4" customFormat="1" x14ac:dyDescent="0.25">
      <c r="A687" s="33"/>
      <c r="B687" s="34"/>
      <c r="C687" s="35"/>
      <c r="E687" s="51"/>
      <c r="F687" s="42"/>
    </row>
    <row r="688" spans="1:6" s="4" customFormat="1" x14ac:dyDescent="0.25">
      <c r="A688" s="33"/>
      <c r="B688" s="34"/>
      <c r="C688" s="35"/>
      <c r="E688" s="51"/>
      <c r="F688" s="42"/>
    </row>
    <row r="689" spans="1:6" s="4" customFormat="1" x14ac:dyDescent="0.25">
      <c r="A689" s="33"/>
      <c r="B689" s="34"/>
      <c r="C689" s="35"/>
      <c r="E689" s="51"/>
      <c r="F689" s="42"/>
    </row>
    <row r="690" spans="1:6" s="4" customFormat="1" x14ac:dyDescent="0.25">
      <c r="A690" s="33"/>
      <c r="B690" s="34"/>
      <c r="C690" s="35"/>
      <c r="E690" s="51"/>
      <c r="F690" s="42"/>
    </row>
    <row r="691" spans="1:6" s="4" customFormat="1" x14ac:dyDescent="0.25">
      <c r="A691" s="33"/>
      <c r="B691" s="34"/>
      <c r="C691" s="35"/>
      <c r="E691" s="51"/>
      <c r="F691" s="42"/>
    </row>
    <row r="692" spans="1:6" s="4" customFormat="1" x14ac:dyDescent="0.25">
      <c r="A692" s="33"/>
      <c r="B692" s="34"/>
      <c r="C692" s="35"/>
      <c r="E692" s="51"/>
      <c r="F692" s="42"/>
    </row>
    <row r="693" spans="1:6" s="4" customFormat="1" x14ac:dyDescent="0.25">
      <c r="A693" s="33"/>
      <c r="B693" s="34"/>
      <c r="C693" s="35"/>
      <c r="E693" s="51"/>
      <c r="F693" s="42"/>
    </row>
    <row r="694" spans="1:6" s="4" customFormat="1" x14ac:dyDescent="0.25">
      <c r="A694" s="33"/>
      <c r="B694" s="34"/>
      <c r="C694" s="35"/>
      <c r="E694" s="51"/>
      <c r="F694" s="42"/>
    </row>
    <row r="695" spans="1:6" s="4" customFormat="1" x14ac:dyDescent="0.25">
      <c r="A695" s="33"/>
      <c r="B695" s="34"/>
      <c r="C695" s="35"/>
      <c r="E695" s="51"/>
      <c r="F695" s="42"/>
    </row>
    <row r="696" spans="1:6" s="4" customFormat="1" x14ac:dyDescent="0.25">
      <c r="A696" s="33"/>
      <c r="B696" s="34"/>
      <c r="C696" s="35"/>
      <c r="E696" s="51"/>
      <c r="F696" s="42"/>
    </row>
  </sheetData>
  <mergeCells count="22">
    <mergeCell ref="A138:D138"/>
    <mergeCell ref="A67:D67"/>
    <mergeCell ref="A84:C84"/>
    <mergeCell ref="A85:B85"/>
    <mergeCell ref="A87:B87"/>
    <mergeCell ref="A88:D88"/>
    <mergeCell ref="A7:F7"/>
    <mergeCell ref="A224:D224"/>
    <mergeCell ref="A261:D261"/>
    <mergeCell ref="A284:D284"/>
    <mergeCell ref="A296:C296"/>
    <mergeCell ref="A162:D162"/>
    <mergeCell ref="A166:D166"/>
    <mergeCell ref="A169:C169"/>
    <mergeCell ref="A172:B172"/>
    <mergeCell ref="A173:D173"/>
    <mergeCell ref="A192:D192"/>
    <mergeCell ref="A157:D157"/>
    <mergeCell ref="A12:B12"/>
    <mergeCell ref="A13:D13"/>
    <mergeCell ref="A27:D27"/>
    <mergeCell ref="A41:D41"/>
  </mergeCells>
  <pageMargins left="0.11811023622047245" right="0" top="0.15748031496062992" bottom="0" header="0.31496062992125984" footer="0.31496062992125984"/>
  <pageSetup scale="62" fitToHeight="0" orientation="landscape" horizontalDpi="4294967295" verticalDpi="4294967295" r:id="rId1"/>
  <rowBreaks count="4" manualBreakCount="4">
    <brk id="33" max="7" man="1"/>
    <brk id="84" max="7" man="1"/>
    <brk id="167" max="7" man="1"/>
    <brk id="257"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E5A21-251C-4D33-89A9-240EF395EE8C}">
  <sheetPr>
    <outlinePr summaryBelow="0" summaryRight="0"/>
    <pageSetUpPr fitToPage="1"/>
  </sheetPr>
  <dimension ref="A6:F696"/>
  <sheetViews>
    <sheetView showGridLines="0" zoomScale="70" zoomScaleNormal="70" zoomScaleSheetLayoutView="80" workbookViewId="0">
      <selection activeCell="F169" sqref="F169"/>
    </sheetView>
  </sheetViews>
  <sheetFormatPr baseColWidth="10" defaultColWidth="26.7109375" defaultRowHeight="16.5" x14ac:dyDescent="0.25"/>
  <cols>
    <col min="1" max="1" width="13.85546875" style="1" bestFit="1" customWidth="1"/>
    <col min="2" max="2" width="167.42578125" style="2" customWidth="1"/>
    <col min="3" max="3" width="21.42578125" style="3" bestFit="1" customWidth="1"/>
    <col min="4" max="4" width="25.42578125" style="4" bestFit="1" customWidth="1"/>
    <col min="5" max="5" width="17.85546875" style="51" bestFit="1" customWidth="1"/>
    <col min="6" max="6" width="61.42578125" style="42" customWidth="1"/>
    <col min="7" max="16384" width="26.7109375" style="1"/>
  </cols>
  <sheetData>
    <row r="6" spans="1:6" ht="17.25" thickBot="1" x14ac:dyDescent="0.3"/>
    <row r="7" spans="1:6" ht="23.25" thickBot="1" x14ac:dyDescent="0.3">
      <c r="A7" s="144" t="s">
        <v>0</v>
      </c>
      <c r="B7" s="145"/>
      <c r="C7" s="145"/>
      <c r="D7" s="145"/>
      <c r="E7" s="145"/>
      <c r="F7" s="146"/>
    </row>
    <row r="8" spans="1:6" x14ac:dyDescent="0.25">
      <c r="A8" s="38"/>
      <c r="B8" s="36"/>
      <c r="C8" s="36"/>
      <c r="D8" s="36"/>
      <c r="E8" s="52"/>
      <c r="F8" s="43"/>
    </row>
    <row r="9" spans="1:6" x14ac:dyDescent="0.25">
      <c r="A9" s="40" t="s">
        <v>286</v>
      </c>
      <c r="B9" s="39" t="s">
        <v>301</v>
      </c>
      <c r="C9" s="39"/>
      <c r="D9" s="39"/>
      <c r="E9" s="53"/>
      <c r="F9" s="44"/>
    </row>
    <row r="10" spans="1:6" x14ac:dyDescent="0.25">
      <c r="A10" s="40" t="s">
        <v>285</v>
      </c>
      <c r="B10" s="1" t="s">
        <v>302</v>
      </c>
      <c r="C10" s="1"/>
      <c r="D10" s="1"/>
      <c r="E10" s="54"/>
      <c r="F10" s="37"/>
    </row>
    <row r="11" spans="1:6" s="7" customFormat="1" ht="14.25" x14ac:dyDescent="0.25">
      <c r="A11" s="5"/>
      <c r="B11" s="5"/>
      <c r="C11" s="5"/>
      <c r="D11" s="6"/>
      <c r="E11" s="55"/>
      <c r="F11" s="6"/>
    </row>
    <row r="12" spans="1:6" s="9" customFormat="1" ht="28.5" x14ac:dyDescent="0.25">
      <c r="A12" s="138" t="s">
        <v>1</v>
      </c>
      <c r="B12" s="139"/>
      <c r="C12" s="8" t="s">
        <v>2</v>
      </c>
      <c r="D12" s="8" t="s">
        <v>284</v>
      </c>
      <c r="E12" s="56" t="s">
        <v>293</v>
      </c>
      <c r="F12" s="8" t="s">
        <v>287</v>
      </c>
    </row>
    <row r="13" spans="1:6" s="9" customFormat="1" x14ac:dyDescent="0.25">
      <c r="A13" s="147" t="s">
        <v>3</v>
      </c>
      <c r="B13" s="148"/>
      <c r="C13" s="148"/>
      <c r="D13" s="149"/>
      <c r="E13" s="57">
        <f>SUM(D14:D26)</f>
        <v>19912354</v>
      </c>
      <c r="F13" s="49"/>
    </row>
    <row r="14" spans="1:6" s="9" customFormat="1" x14ac:dyDescent="0.25">
      <c r="A14" s="10">
        <v>1</v>
      </c>
      <c r="B14" s="11" t="s">
        <v>4</v>
      </c>
      <c r="C14" s="12">
        <v>1657345.4545454544</v>
      </c>
      <c r="D14" s="13">
        <v>994407</v>
      </c>
      <c r="E14" s="58">
        <f>+C14-D14</f>
        <v>662938.45454545435</v>
      </c>
      <c r="F14" s="45"/>
    </row>
    <row r="15" spans="1:6" s="9" customFormat="1" x14ac:dyDescent="0.25">
      <c r="A15" s="14">
        <v>2</v>
      </c>
      <c r="B15" s="15" t="s">
        <v>5</v>
      </c>
      <c r="C15" s="12">
        <v>2819578.7878787876</v>
      </c>
      <c r="D15" s="13">
        <v>1691747</v>
      </c>
      <c r="E15" s="58">
        <f t="shared" ref="E15:E40" si="0">+C15-D15</f>
        <v>1127831.7878787876</v>
      </c>
      <c r="F15" s="45"/>
    </row>
    <row r="16" spans="1:6" s="9" customFormat="1" ht="33" x14ac:dyDescent="0.25">
      <c r="A16" s="10">
        <v>3</v>
      </c>
      <c r="B16" s="11" t="s">
        <v>6</v>
      </c>
      <c r="C16" s="12">
        <v>5458133.333333333</v>
      </c>
      <c r="D16" s="13">
        <v>3274880</v>
      </c>
      <c r="E16" s="58">
        <f t="shared" si="0"/>
        <v>2183253.333333333</v>
      </c>
      <c r="F16" s="45"/>
    </row>
    <row r="17" spans="1:6" s="9" customFormat="1" ht="33" x14ac:dyDescent="0.25">
      <c r="A17" s="10">
        <v>4</v>
      </c>
      <c r="B17" s="11" t="s">
        <v>7</v>
      </c>
      <c r="C17" s="12">
        <v>9066213.333333334</v>
      </c>
      <c r="D17" s="13">
        <v>5439728</v>
      </c>
      <c r="E17" s="58">
        <f t="shared" si="0"/>
        <v>3626485.333333334</v>
      </c>
      <c r="F17" s="45"/>
    </row>
    <row r="18" spans="1:6" s="9" customFormat="1" x14ac:dyDescent="0.25">
      <c r="A18" s="14">
        <v>5</v>
      </c>
      <c r="B18" s="15" t="s">
        <v>8</v>
      </c>
      <c r="C18" s="12">
        <v>4210075.7575757578</v>
      </c>
      <c r="D18" s="13">
        <v>2526045</v>
      </c>
      <c r="E18" s="58">
        <f t="shared" si="0"/>
        <v>1684030.7575757578</v>
      </c>
      <c r="F18" s="45"/>
    </row>
    <row r="19" spans="1:6" s="9" customFormat="1" ht="33" x14ac:dyDescent="0.25">
      <c r="A19" s="10">
        <v>6</v>
      </c>
      <c r="B19" s="15" t="s">
        <v>9</v>
      </c>
      <c r="C19" s="12">
        <v>6982775.7575757578</v>
      </c>
      <c r="D19" s="13">
        <v>4189665</v>
      </c>
      <c r="E19" s="58">
        <f t="shared" si="0"/>
        <v>2793110.7575757578</v>
      </c>
      <c r="F19" s="45"/>
    </row>
    <row r="20" spans="1:6" s="9" customFormat="1" x14ac:dyDescent="0.25">
      <c r="A20" s="10">
        <v>7</v>
      </c>
      <c r="B20" s="11" t="s">
        <v>10</v>
      </c>
      <c r="C20" s="12">
        <v>328151.51515151508</v>
      </c>
      <c r="D20" s="13">
        <v>196891</v>
      </c>
      <c r="E20" s="58">
        <f t="shared" si="0"/>
        <v>131260.51515151508</v>
      </c>
      <c r="F20" s="45"/>
    </row>
    <row r="21" spans="1:6" s="9" customFormat="1" x14ac:dyDescent="0.25">
      <c r="A21" s="14">
        <v>8</v>
      </c>
      <c r="B21" s="11" t="s">
        <v>11</v>
      </c>
      <c r="C21" s="12">
        <v>226100</v>
      </c>
      <c r="D21" s="13">
        <v>135660</v>
      </c>
      <c r="E21" s="58">
        <f t="shared" si="0"/>
        <v>90440</v>
      </c>
      <c r="F21" s="45"/>
    </row>
    <row r="22" spans="1:6" s="9" customFormat="1" x14ac:dyDescent="0.25">
      <c r="A22" s="10">
        <v>9</v>
      </c>
      <c r="B22" s="11" t="s">
        <v>12</v>
      </c>
      <c r="C22" s="12">
        <v>210233.33333333334</v>
      </c>
      <c r="D22" s="13">
        <v>126140</v>
      </c>
      <c r="E22" s="58">
        <f t="shared" si="0"/>
        <v>84093.333333333343</v>
      </c>
      <c r="F22" s="45"/>
    </row>
    <row r="23" spans="1:6" s="9" customFormat="1" x14ac:dyDescent="0.25">
      <c r="A23" s="10">
        <v>10</v>
      </c>
      <c r="B23" s="11" t="s">
        <v>13</v>
      </c>
      <c r="C23" s="12">
        <v>209692.42424242423</v>
      </c>
      <c r="D23" s="13">
        <v>125815</v>
      </c>
      <c r="E23" s="58">
        <f t="shared" si="0"/>
        <v>83877.424242424226</v>
      </c>
      <c r="F23" s="45"/>
    </row>
    <row r="24" spans="1:6" s="9" customFormat="1" x14ac:dyDescent="0.25">
      <c r="A24" s="14">
        <v>11</v>
      </c>
      <c r="B24" s="11" t="s">
        <v>14</v>
      </c>
      <c r="C24" s="12">
        <v>265766.66666666669</v>
      </c>
      <c r="D24" s="13">
        <v>159460</v>
      </c>
      <c r="E24" s="58">
        <f t="shared" si="0"/>
        <v>106306.66666666669</v>
      </c>
      <c r="F24" s="45"/>
    </row>
    <row r="25" spans="1:6" s="9" customFormat="1" x14ac:dyDescent="0.25">
      <c r="A25" s="10">
        <v>12</v>
      </c>
      <c r="B25" s="11" t="s">
        <v>15</v>
      </c>
      <c r="C25" s="12">
        <v>781793.93939393945</v>
      </c>
      <c r="D25" s="13">
        <v>469076</v>
      </c>
      <c r="E25" s="58">
        <f t="shared" si="0"/>
        <v>312717.93939393945</v>
      </c>
      <c r="F25" s="45"/>
    </row>
    <row r="26" spans="1:6" s="9" customFormat="1" x14ac:dyDescent="0.25">
      <c r="A26" s="10">
        <v>13</v>
      </c>
      <c r="B26" s="11" t="s">
        <v>16</v>
      </c>
      <c r="C26" s="12">
        <v>971400.60606060608</v>
      </c>
      <c r="D26" s="13">
        <v>582840</v>
      </c>
      <c r="E26" s="58">
        <f t="shared" si="0"/>
        <v>388560.60606060608</v>
      </c>
      <c r="F26" s="45"/>
    </row>
    <row r="27" spans="1:6" s="9" customFormat="1" x14ac:dyDescent="0.25">
      <c r="A27" s="147" t="s">
        <v>17</v>
      </c>
      <c r="B27" s="148"/>
      <c r="C27" s="148"/>
      <c r="D27" s="149"/>
      <c r="E27" s="59">
        <f>SUM(D28:D40)</f>
        <v>3891470</v>
      </c>
      <c r="F27" s="49"/>
    </row>
    <row r="28" spans="1:6" s="9" customFormat="1" x14ac:dyDescent="0.25">
      <c r="A28" s="10">
        <v>14</v>
      </c>
      <c r="B28" s="11" t="s">
        <v>18</v>
      </c>
      <c r="C28" s="12">
        <v>166316.92424242423</v>
      </c>
      <c r="D28" s="13">
        <v>99790</v>
      </c>
      <c r="E28" s="58">
        <f t="shared" si="0"/>
        <v>66526.924242424226</v>
      </c>
      <c r="F28" s="45"/>
    </row>
    <row r="29" spans="1:6" s="9" customFormat="1" x14ac:dyDescent="0.25">
      <c r="A29" s="10">
        <v>15</v>
      </c>
      <c r="B29" s="11" t="s">
        <v>19</v>
      </c>
      <c r="C29" s="12">
        <v>117914.57575757576</v>
      </c>
      <c r="D29" s="13">
        <v>70749</v>
      </c>
      <c r="E29" s="58">
        <f t="shared" si="0"/>
        <v>47165.57575757576</v>
      </c>
      <c r="F29" s="45"/>
    </row>
    <row r="30" spans="1:6" s="9" customFormat="1" x14ac:dyDescent="0.25">
      <c r="A30" s="10">
        <v>16</v>
      </c>
      <c r="B30" s="11" t="s">
        <v>20</v>
      </c>
      <c r="C30" s="12">
        <v>153717.34848484848</v>
      </c>
      <c r="D30" s="13">
        <v>92230</v>
      </c>
      <c r="E30" s="58">
        <f t="shared" si="0"/>
        <v>61487.34848484848</v>
      </c>
      <c r="F30" s="45"/>
    </row>
    <row r="31" spans="1:6" s="9" customFormat="1" x14ac:dyDescent="0.25">
      <c r="A31" s="10">
        <v>17</v>
      </c>
      <c r="B31" s="11" t="s">
        <v>21</v>
      </c>
      <c r="C31" s="12">
        <v>246654.54545454544</v>
      </c>
      <c r="D31" s="13">
        <v>147993</v>
      </c>
      <c r="E31" s="58">
        <f t="shared" si="0"/>
        <v>98661.545454545441</v>
      </c>
      <c r="F31" s="45"/>
    </row>
    <row r="32" spans="1:6" s="9" customFormat="1" x14ac:dyDescent="0.25">
      <c r="A32" s="10">
        <v>18</v>
      </c>
      <c r="B32" s="15" t="s">
        <v>22</v>
      </c>
      <c r="C32" s="12">
        <v>488332.72727272724</v>
      </c>
      <c r="D32" s="13">
        <v>293000</v>
      </c>
      <c r="E32" s="58">
        <f t="shared" si="0"/>
        <v>195332.72727272724</v>
      </c>
      <c r="F32" s="45"/>
    </row>
    <row r="33" spans="1:6" s="9" customFormat="1" x14ac:dyDescent="0.25">
      <c r="A33" s="10">
        <v>19</v>
      </c>
      <c r="B33" s="15" t="s">
        <v>23</v>
      </c>
      <c r="C33" s="12">
        <v>749339.39393939392</v>
      </c>
      <c r="D33" s="13">
        <v>449604</v>
      </c>
      <c r="E33" s="58">
        <f t="shared" si="0"/>
        <v>299735.39393939392</v>
      </c>
      <c r="F33" s="45"/>
    </row>
    <row r="34" spans="1:6" s="9" customFormat="1" x14ac:dyDescent="0.25">
      <c r="A34" s="10">
        <v>20</v>
      </c>
      <c r="B34" s="11" t="s">
        <v>24</v>
      </c>
      <c r="C34" s="12">
        <v>681833.93939393933</v>
      </c>
      <c r="D34" s="13">
        <v>409100</v>
      </c>
      <c r="E34" s="58">
        <f t="shared" si="0"/>
        <v>272733.93939393933</v>
      </c>
      <c r="F34" s="45"/>
    </row>
    <row r="35" spans="1:6" s="9" customFormat="1" x14ac:dyDescent="0.25">
      <c r="A35" s="10">
        <v>21</v>
      </c>
      <c r="B35" s="11" t="s">
        <v>25</v>
      </c>
      <c r="C35" s="12">
        <v>374850</v>
      </c>
      <c r="D35" s="13">
        <v>224910</v>
      </c>
      <c r="E35" s="58">
        <f t="shared" si="0"/>
        <v>149940</v>
      </c>
      <c r="F35" s="45"/>
    </row>
    <row r="36" spans="1:6" s="9" customFormat="1" x14ac:dyDescent="0.25">
      <c r="A36" s="10">
        <v>22</v>
      </c>
      <c r="B36" s="11" t="s">
        <v>26</v>
      </c>
      <c r="C36" s="12">
        <v>733472.72727272718</v>
      </c>
      <c r="D36" s="13">
        <v>440084</v>
      </c>
      <c r="E36" s="58">
        <f t="shared" si="0"/>
        <v>293388.72727272718</v>
      </c>
      <c r="F36" s="45"/>
    </row>
    <row r="37" spans="1:6" s="9" customFormat="1" x14ac:dyDescent="0.25">
      <c r="A37" s="10">
        <v>23</v>
      </c>
      <c r="B37" s="11" t="s">
        <v>27</v>
      </c>
      <c r="C37" s="12">
        <v>763222.72727272718</v>
      </c>
      <c r="D37" s="13">
        <v>457934</v>
      </c>
      <c r="E37" s="58">
        <f t="shared" si="0"/>
        <v>305288.72727272718</v>
      </c>
      <c r="F37" s="45"/>
    </row>
    <row r="38" spans="1:6" s="9" customFormat="1" x14ac:dyDescent="0.25">
      <c r="A38" s="10">
        <v>24</v>
      </c>
      <c r="B38" s="11" t="s">
        <v>28</v>
      </c>
      <c r="C38" s="12">
        <v>374850</v>
      </c>
      <c r="D38" s="13">
        <v>224910</v>
      </c>
      <c r="E38" s="58">
        <f t="shared" si="0"/>
        <v>149940</v>
      </c>
      <c r="F38" s="45"/>
    </row>
    <row r="39" spans="1:6" s="9" customFormat="1" x14ac:dyDescent="0.25">
      <c r="A39" s="10">
        <v>25</v>
      </c>
      <c r="B39" s="11" t="s">
        <v>29</v>
      </c>
      <c r="C39" s="12">
        <v>859612.72727272718</v>
      </c>
      <c r="D39" s="13">
        <v>515768</v>
      </c>
      <c r="E39" s="58">
        <f t="shared" si="0"/>
        <v>343844.72727272718</v>
      </c>
      <c r="F39" s="45"/>
    </row>
    <row r="40" spans="1:6" s="9" customFormat="1" x14ac:dyDescent="0.25">
      <c r="A40" s="10">
        <v>26</v>
      </c>
      <c r="B40" s="11" t="s">
        <v>30</v>
      </c>
      <c r="C40" s="12">
        <v>775663.63636363635</v>
      </c>
      <c r="D40" s="13">
        <v>465398</v>
      </c>
      <c r="E40" s="58">
        <f t="shared" si="0"/>
        <v>310265.63636363635</v>
      </c>
      <c r="F40" s="45"/>
    </row>
    <row r="41" spans="1:6" s="9" customFormat="1" x14ac:dyDescent="0.25">
      <c r="A41" s="147" t="s">
        <v>31</v>
      </c>
      <c r="B41" s="148"/>
      <c r="C41" s="148"/>
      <c r="D41" s="149"/>
      <c r="E41" s="59">
        <f>SUM(D42:D66)</f>
        <v>60272678</v>
      </c>
      <c r="F41" s="49"/>
    </row>
    <row r="42" spans="1:6" s="9" customFormat="1" x14ac:dyDescent="0.25">
      <c r="A42" s="10">
        <v>27</v>
      </c>
      <c r="B42" s="11" t="s">
        <v>32</v>
      </c>
      <c r="C42" s="12">
        <v>2023000</v>
      </c>
      <c r="D42" s="13">
        <v>1213800</v>
      </c>
      <c r="E42" s="58">
        <f>+C42-D42</f>
        <v>809200</v>
      </c>
      <c r="F42" s="45"/>
    </row>
    <row r="43" spans="1:6" s="9" customFormat="1" x14ac:dyDescent="0.25">
      <c r="A43" s="10">
        <v>28</v>
      </c>
      <c r="B43" s="11" t="s">
        <v>33</v>
      </c>
      <c r="C43" s="12">
        <v>2291651.5151515151</v>
      </c>
      <c r="D43" s="13">
        <v>1374991</v>
      </c>
      <c r="E43" s="58">
        <f t="shared" ref="E43:E83" si="1">+C43-D43</f>
        <v>916660.51515151514</v>
      </c>
      <c r="F43" s="45"/>
    </row>
    <row r="44" spans="1:6" s="9" customFormat="1" x14ac:dyDescent="0.25">
      <c r="A44" s="10">
        <v>29</v>
      </c>
      <c r="B44" s="11" t="s">
        <v>34</v>
      </c>
      <c r="C44" s="12">
        <v>3169727.2727272729</v>
      </c>
      <c r="D44" s="13">
        <v>1901836</v>
      </c>
      <c r="E44" s="58">
        <f t="shared" si="1"/>
        <v>1267891.2727272729</v>
      </c>
      <c r="F44" s="45"/>
    </row>
    <row r="45" spans="1:6" s="9" customFormat="1" x14ac:dyDescent="0.25">
      <c r="A45" s="10">
        <v>30</v>
      </c>
      <c r="B45" s="11" t="s">
        <v>35</v>
      </c>
      <c r="C45" s="12">
        <v>4454061.8181818174</v>
      </c>
      <c r="D45" s="13">
        <v>2672437</v>
      </c>
      <c r="E45" s="58">
        <f t="shared" si="1"/>
        <v>1781624.8181818174</v>
      </c>
      <c r="F45" s="45"/>
    </row>
    <row r="46" spans="1:6" s="9" customFormat="1" x14ac:dyDescent="0.25">
      <c r="A46" s="10">
        <v>31</v>
      </c>
      <c r="B46" s="15" t="s">
        <v>36</v>
      </c>
      <c r="C46" s="12">
        <v>474413.33333333331</v>
      </c>
      <c r="D46" s="13">
        <v>284648</v>
      </c>
      <c r="E46" s="58">
        <f t="shared" si="1"/>
        <v>189765.33333333331</v>
      </c>
      <c r="F46" s="45"/>
    </row>
    <row r="47" spans="1:6" s="9" customFormat="1" x14ac:dyDescent="0.25">
      <c r="A47" s="10">
        <v>32</v>
      </c>
      <c r="B47" s="11" t="s">
        <v>37</v>
      </c>
      <c r="C47" s="12">
        <v>5703345.4545454532</v>
      </c>
      <c r="D47" s="13">
        <v>3422007</v>
      </c>
      <c r="E47" s="58">
        <f t="shared" si="1"/>
        <v>2281338.4545454532</v>
      </c>
      <c r="F47" s="45"/>
    </row>
    <row r="48" spans="1:6" s="9" customFormat="1" x14ac:dyDescent="0.25">
      <c r="A48" s="10">
        <v>33</v>
      </c>
      <c r="B48" s="11" t="s">
        <v>38</v>
      </c>
      <c r="C48" s="12">
        <v>1173231.8181818181</v>
      </c>
      <c r="D48" s="13">
        <v>703939</v>
      </c>
      <c r="E48" s="58">
        <f t="shared" si="1"/>
        <v>469292.81818181812</v>
      </c>
      <c r="F48" s="45"/>
    </row>
    <row r="49" spans="1:6" s="9" customFormat="1" x14ac:dyDescent="0.25">
      <c r="A49" s="10">
        <v>34</v>
      </c>
      <c r="B49" s="11" t="s">
        <v>39</v>
      </c>
      <c r="C49" s="12">
        <v>1847565.1515151516</v>
      </c>
      <c r="D49" s="13">
        <v>1108539</v>
      </c>
      <c r="E49" s="58">
        <f t="shared" si="1"/>
        <v>739026.15151515161</v>
      </c>
      <c r="F49" s="45"/>
    </row>
    <row r="50" spans="1:6" s="9" customFormat="1" x14ac:dyDescent="0.25">
      <c r="A50" s="10">
        <v>35</v>
      </c>
      <c r="B50" s="11" t="s">
        <v>40</v>
      </c>
      <c r="C50" s="12">
        <v>3013765.1515151518</v>
      </c>
      <c r="D50" s="13">
        <v>1808259</v>
      </c>
      <c r="E50" s="58">
        <f t="shared" si="1"/>
        <v>1205506.1515151518</v>
      </c>
      <c r="F50" s="45"/>
    </row>
    <row r="51" spans="1:6" s="9" customFormat="1" x14ac:dyDescent="0.25">
      <c r="A51" s="10">
        <v>36</v>
      </c>
      <c r="B51" s="11" t="s">
        <v>41</v>
      </c>
      <c r="C51" s="12">
        <v>4402098.4848484853</v>
      </c>
      <c r="D51" s="13">
        <v>2641259</v>
      </c>
      <c r="E51" s="58">
        <f t="shared" si="1"/>
        <v>1760839.4848484853</v>
      </c>
      <c r="F51" s="45"/>
    </row>
    <row r="52" spans="1:6" s="9" customFormat="1" ht="33" x14ac:dyDescent="0.25">
      <c r="A52" s="10">
        <v>37</v>
      </c>
      <c r="B52" s="11" t="s">
        <v>42</v>
      </c>
      <c r="C52" s="12">
        <v>4002006.0606060605</v>
      </c>
      <c r="D52" s="13">
        <v>2401204</v>
      </c>
      <c r="E52" s="58">
        <f t="shared" si="1"/>
        <v>1600802.0606060605</v>
      </c>
      <c r="F52" s="45"/>
    </row>
    <row r="53" spans="1:6" s="9" customFormat="1" x14ac:dyDescent="0.25">
      <c r="A53" s="10">
        <v>38</v>
      </c>
      <c r="B53" s="11" t="s">
        <v>43</v>
      </c>
      <c r="C53" s="12">
        <v>4619363.6363636367</v>
      </c>
      <c r="D53" s="13">
        <v>2771618</v>
      </c>
      <c r="E53" s="58">
        <f t="shared" si="1"/>
        <v>1847745.6363636367</v>
      </c>
      <c r="F53" s="45"/>
    </row>
    <row r="54" spans="1:6" s="9" customFormat="1" x14ac:dyDescent="0.25">
      <c r="A54" s="10">
        <v>39</v>
      </c>
      <c r="B54" s="11" t="s">
        <v>44</v>
      </c>
      <c r="C54" s="12">
        <v>504848.48484848486</v>
      </c>
      <c r="D54" s="13">
        <v>302909</v>
      </c>
      <c r="E54" s="58">
        <f t="shared" si="1"/>
        <v>201939.48484848486</v>
      </c>
      <c r="F54" s="45"/>
    </row>
    <row r="55" spans="1:6" s="9" customFormat="1" x14ac:dyDescent="0.25">
      <c r="A55" s="10">
        <v>40</v>
      </c>
      <c r="B55" s="11" t="s">
        <v>45</v>
      </c>
      <c r="C55" s="12">
        <v>543072.72727272718</v>
      </c>
      <c r="D55" s="13">
        <v>325844</v>
      </c>
      <c r="E55" s="58">
        <f t="shared" si="1"/>
        <v>217228.72727272718</v>
      </c>
      <c r="F55" s="45"/>
    </row>
    <row r="56" spans="1:6" s="9" customFormat="1" x14ac:dyDescent="0.25">
      <c r="A56" s="10">
        <v>41</v>
      </c>
      <c r="B56" s="11" t="s">
        <v>46</v>
      </c>
      <c r="C56" s="12">
        <v>1075687.8787878787</v>
      </c>
      <c r="D56" s="13">
        <v>645413</v>
      </c>
      <c r="E56" s="58">
        <f t="shared" si="1"/>
        <v>430274.87878787867</v>
      </c>
      <c r="F56" s="45"/>
    </row>
    <row r="57" spans="1:6" s="9" customFormat="1" x14ac:dyDescent="0.25">
      <c r="A57" s="10">
        <v>42</v>
      </c>
      <c r="B57" s="11" t="s">
        <v>47</v>
      </c>
      <c r="C57" s="12">
        <v>3134243.6363636362</v>
      </c>
      <c r="D57" s="13">
        <v>1880546</v>
      </c>
      <c r="E57" s="58">
        <f t="shared" si="1"/>
        <v>1253697.6363636362</v>
      </c>
      <c r="F57" s="45"/>
    </row>
    <row r="58" spans="1:6" s="9" customFormat="1" x14ac:dyDescent="0.25">
      <c r="A58" s="10">
        <v>43</v>
      </c>
      <c r="B58" s="11" t="s">
        <v>48</v>
      </c>
      <c r="C58" s="12">
        <v>2254364.8484848482</v>
      </c>
      <c r="D58" s="13">
        <v>1352619</v>
      </c>
      <c r="E58" s="58">
        <f t="shared" si="1"/>
        <v>901745.84848484816</v>
      </c>
      <c r="F58" s="45"/>
    </row>
    <row r="59" spans="1:6" s="9" customFormat="1" x14ac:dyDescent="0.25">
      <c r="A59" s="10">
        <v>44</v>
      </c>
      <c r="B59" s="11" t="s">
        <v>49</v>
      </c>
      <c r="C59" s="12">
        <v>684250</v>
      </c>
      <c r="D59" s="13">
        <v>410550</v>
      </c>
      <c r="E59" s="58">
        <f t="shared" si="1"/>
        <v>273700</v>
      </c>
      <c r="F59" s="45"/>
    </row>
    <row r="60" spans="1:6" s="9" customFormat="1" ht="33" x14ac:dyDescent="0.25">
      <c r="A60" s="10">
        <v>45</v>
      </c>
      <c r="B60" s="15" t="s">
        <v>50</v>
      </c>
      <c r="C60" s="12">
        <v>9242910.3030303027</v>
      </c>
      <c r="D60" s="13">
        <v>5545746</v>
      </c>
      <c r="E60" s="58">
        <f t="shared" si="1"/>
        <v>3697164.3030303027</v>
      </c>
      <c r="F60" s="45"/>
    </row>
    <row r="61" spans="1:6" s="9" customFormat="1" ht="49.5" x14ac:dyDescent="0.25">
      <c r="A61" s="10">
        <v>46</v>
      </c>
      <c r="B61" s="15" t="s">
        <v>51</v>
      </c>
      <c r="C61" s="12">
        <v>13626293.333333334</v>
      </c>
      <c r="D61" s="13">
        <v>8175776</v>
      </c>
      <c r="E61" s="58">
        <f t="shared" si="1"/>
        <v>5450517.333333334</v>
      </c>
      <c r="F61" s="45"/>
    </row>
    <row r="62" spans="1:6" s="9" customFormat="1" ht="49.5" x14ac:dyDescent="0.25">
      <c r="A62" s="10">
        <v>47</v>
      </c>
      <c r="B62" s="16" t="s">
        <v>52</v>
      </c>
      <c r="C62" s="12">
        <v>8475612.7272727266</v>
      </c>
      <c r="D62" s="13">
        <v>5085368</v>
      </c>
      <c r="E62" s="58">
        <f t="shared" si="1"/>
        <v>3390244.7272727266</v>
      </c>
      <c r="F62" s="45"/>
    </row>
    <row r="63" spans="1:6" s="9" customFormat="1" ht="33" x14ac:dyDescent="0.25">
      <c r="A63" s="10">
        <v>48</v>
      </c>
      <c r="B63" s="16" t="s">
        <v>53</v>
      </c>
      <c r="C63" s="12">
        <v>11227036.969696969</v>
      </c>
      <c r="D63" s="13">
        <v>6736222</v>
      </c>
      <c r="E63" s="58">
        <f t="shared" si="1"/>
        <v>4490814.9696969688</v>
      </c>
      <c r="F63" s="45"/>
    </row>
    <row r="64" spans="1:6" s="9" customFormat="1" x14ac:dyDescent="0.25">
      <c r="A64" s="10">
        <v>49</v>
      </c>
      <c r="B64" s="11" t="s">
        <v>54</v>
      </c>
      <c r="C64" s="12">
        <v>2532824.8484848482</v>
      </c>
      <c r="D64" s="13">
        <v>1519695</v>
      </c>
      <c r="E64" s="58">
        <f t="shared" si="1"/>
        <v>1013129.8484848482</v>
      </c>
      <c r="F64" s="45"/>
    </row>
    <row r="65" spans="1:6" s="9" customFormat="1" x14ac:dyDescent="0.25">
      <c r="A65" s="10">
        <v>50</v>
      </c>
      <c r="B65" s="11" t="s">
        <v>55</v>
      </c>
      <c r="C65" s="12">
        <v>3368637.5757575757</v>
      </c>
      <c r="D65" s="13">
        <v>2021183</v>
      </c>
      <c r="E65" s="58">
        <f t="shared" si="1"/>
        <v>1347454.5757575757</v>
      </c>
      <c r="F65" s="45"/>
    </row>
    <row r="66" spans="1:6" s="9" customFormat="1" x14ac:dyDescent="0.25">
      <c r="A66" s="10">
        <v>51</v>
      </c>
      <c r="B66" s="11" t="s">
        <v>56</v>
      </c>
      <c r="C66" s="12">
        <v>6610450</v>
      </c>
      <c r="D66" s="13">
        <v>3966270</v>
      </c>
      <c r="E66" s="58">
        <f t="shared" si="1"/>
        <v>2644180</v>
      </c>
      <c r="F66" s="45"/>
    </row>
    <row r="67" spans="1:6" s="9" customFormat="1" x14ac:dyDescent="0.25">
      <c r="A67" s="147" t="s">
        <v>57</v>
      </c>
      <c r="B67" s="148"/>
      <c r="C67" s="148"/>
      <c r="D67" s="149"/>
      <c r="E67" s="59">
        <f>SUM(D68:D83)</f>
        <v>24921847</v>
      </c>
      <c r="F67" s="49"/>
    </row>
    <row r="68" spans="1:6" s="9" customFormat="1" ht="49.5" x14ac:dyDescent="0.25">
      <c r="A68" s="10">
        <v>52</v>
      </c>
      <c r="B68" s="17" t="s">
        <v>58</v>
      </c>
      <c r="C68" s="12">
        <v>2840926.6666666665</v>
      </c>
      <c r="D68" s="13">
        <v>1704556</v>
      </c>
      <c r="E68" s="58">
        <f t="shared" si="1"/>
        <v>1136370.6666666665</v>
      </c>
      <c r="F68" s="45"/>
    </row>
    <row r="69" spans="1:6" s="9" customFormat="1" ht="99" x14ac:dyDescent="0.25">
      <c r="A69" s="14">
        <v>53</v>
      </c>
      <c r="B69" s="17" t="s">
        <v>59</v>
      </c>
      <c r="C69" s="12">
        <v>5015849.9999999991</v>
      </c>
      <c r="D69" s="13">
        <v>3009510</v>
      </c>
      <c r="E69" s="58">
        <f t="shared" si="1"/>
        <v>2006339.9999999991</v>
      </c>
      <c r="F69" s="45"/>
    </row>
    <row r="70" spans="1:6" s="9" customFormat="1" ht="33" x14ac:dyDescent="0.25">
      <c r="A70" s="10">
        <v>54</v>
      </c>
      <c r="B70" s="18" t="s">
        <v>60</v>
      </c>
      <c r="C70" s="12">
        <v>1635348.4848484846</v>
      </c>
      <c r="D70" s="13">
        <v>981209</v>
      </c>
      <c r="E70" s="58">
        <f t="shared" si="1"/>
        <v>654139.48484848463</v>
      </c>
      <c r="F70" s="45"/>
    </row>
    <row r="71" spans="1:6" s="9" customFormat="1" ht="33" x14ac:dyDescent="0.25">
      <c r="A71" s="10">
        <v>55</v>
      </c>
      <c r="B71" s="19" t="s">
        <v>61</v>
      </c>
      <c r="C71" s="12">
        <v>1875728.4848484846</v>
      </c>
      <c r="D71" s="13">
        <v>1125437</v>
      </c>
      <c r="E71" s="58">
        <f t="shared" si="1"/>
        <v>750291.48484848463</v>
      </c>
      <c r="F71" s="45"/>
    </row>
    <row r="72" spans="1:6" s="9" customFormat="1" ht="33" x14ac:dyDescent="0.25">
      <c r="A72" s="14">
        <v>56</v>
      </c>
      <c r="B72" s="19" t="s">
        <v>62</v>
      </c>
      <c r="C72" s="12">
        <v>2661849.6969696968</v>
      </c>
      <c r="D72" s="13">
        <v>1597110</v>
      </c>
      <c r="E72" s="58">
        <f t="shared" si="1"/>
        <v>1064739.6969696968</v>
      </c>
      <c r="F72" s="45"/>
    </row>
    <row r="73" spans="1:6" s="9" customFormat="1" ht="33" x14ac:dyDescent="0.25">
      <c r="A73" s="10">
        <v>57</v>
      </c>
      <c r="B73" s="19" t="s">
        <v>63</v>
      </c>
      <c r="C73" s="12">
        <v>3091656.0606060605</v>
      </c>
      <c r="D73" s="13">
        <v>1854994</v>
      </c>
      <c r="E73" s="58">
        <f t="shared" si="1"/>
        <v>1236662.0606060605</v>
      </c>
      <c r="F73" s="45"/>
    </row>
    <row r="74" spans="1:6" s="9" customFormat="1" ht="33" x14ac:dyDescent="0.25">
      <c r="A74" s="10">
        <v>58</v>
      </c>
      <c r="B74" s="18" t="s">
        <v>64</v>
      </c>
      <c r="C74" s="12">
        <v>3826607.272727272</v>
      </c>
      <c r="D74" s="13">
        <v>2295964</v>
      </c>
      <c r="E74" s="58">
        <f t="shared" si="1"/>
        <v>1530643.272727272</v>
      </c>
      <c r="F74" s="45"/>
    </row>
    <row r="75" spans="1:6" s="9" customFormat="1" ht="33" x14ac:dyDescent="0.25">
      <c r="A75" s="14">
        <v>59</v>
      </c>
      <c r="B75" s="18" t="s">
        <v>65</v>
      </c>
      <c r="C75" s="12">
        <v>4801469.6969696963</v>
      </c>
      <c r="D75" s="13">
        <v>2880882</v>
      </c>
      <c r="E75" s="58">
        <f t="shared" si="1"/>
        <v>1920587.6969696963</v>
      </c>
      <c r="F75" s="45"/>
    </row>
    <row r="76" spans="1:6" s="9" customFormat="1" ht="33" x14ac:dyDescent="0.25">
      <c r="A76" s="10">
        <v>60</v>
      </c>
      <c r="B76" s="18" t="s">
        <v>66</v>
      </c>
      <c r="C76" s="12">
        <v>5626175.7575757578</v>
      </c>
      <c r="D76" s="13">
        <v>3375705</v>
      </c>
      <c r="E76" s="58">
        <f t="shared" si="1"/>
        <v>2250470.7575757578</v>
      </c>
      <c r="F76" s="45"/>
    </row>
    <row r="77" spans="1:6" s="9" customFormat="1" ht="33" x14ac:dyDescent="0.25">
      <c r="A77" s="10">
        <v>61</v>
      </c>
      <c r="B77" s="20" t="s">
        <v>67</v>
      </c>
      <c r="C77" s="12">
        <v>476540.90909090912</v>
      </c>
      <c r="D77" s="13">
        <v>285925</v>
      </c>
      <c r="E77" s="58">
        <f t="shared" si="1"/>
        <v>190615.90909090912</v>
      </c>
      <c r="F77" s="45"/>
    </row>
    <row r="78" spans="1:6" s="9" customFormat="1" x14ac:dyDescent="0.25">
      <c r="A78" s="14">
        <v>62</v>
      </c>
      <c r="B78" s="20" t="s">
        <v>68</v>
      </c>
      <c r="C78" s="12">
        <v>385307.57575757575</v>
      </c>
      <c r="D78" s="13">
        <v>231185</v>
      </c>
      <c r="E78" s="58">
        <f t="shared" si="1"/>
        <v>154122.57575757575</v>
      </c>
      <c r="F78" s="45"/>
    </row>
    <row r="79" spans="1:6" s="9" customFormat="1" ht="33" x14ac:dyDescent="0.25">
      <c r="A79" s="10">
        <v>63</v>
      </c>
      <c r="B79" s="20" t="s">
        <v>69</v>
      </c>
      <c r="C79" s="12">
        <v>345640.90909090912</v>
      </c>
      <c r="D79" s="13">
        <v>207385</v>
      </c>
      <c r="E79" s="58">
        <f t="shared" si="1"/>
        <v>138255.90909090912</v>
      </c>
      <c r="F79" s="45"/>
    </row>
    <row r="80" spans="1:6" s="9" customFormat="1" ht="33" x14ac:dyDescent="0.25">
      <c r="A80" s="10">
        <v>64</v>
      </c>
      <c r="B80" s="20" t="s">
        <v>70</v>
      </c>
      <c r="C80" s="12">
        <v>345640.90909090912</v>
      </c>
      <c r="D80" s="13">
        <v>207385</v>
      </c>
      <c r="E80" s="58">
        <f t="shared" si="1"/>
        <v>138255.90909090912</v>
      </c>
      <c r="F80" s="45"/>
    </row>
    <row r="81" spans="1:6" s="9" customFormat="1" x14ac:dyDescent="0.25">
      <c r="A81" s="14">
        <v>65</v>
      </c>
      <c r="B81" s="20" t="s">
        <v>71</v>
      </c>
      <c r="C81" s="12">
        <v>1967466.6666666667</v>
      </c>
      <c r="D81" s="13">
        <v>1180480</v>
      </c>
      <c r="E81" s="58">
        <f t="shared" si="1"/>
        <v>786986.66666666674</v>
      </c>
      <c r="F81" s="45"/>
    </row>
    <row r="82" spans="1:6" s="9" customFormat="1" x14ac:dyDescent="0.25">
      <c r="A82" s="10">
        <v>66</v>
      </c>
      <c r="B82" s="11" t="s">
        <v>72</v>
      </c>
      <c r="C82" s="12">
        <v>2356200</v>
      </c>
      <c r="D82" s="13">
        <v>1413720</v>
      </c>
      <c r="E82" s="58">
        <f t="shared" si="1"/>
        <v>942480</v>
      </c>
      <c r="F82" s="45"/>
    </row>
    <row r="83" spans="1:6" s="9" customFormat="1" x14ac:dyDescent="0.25">
      <c r="A83" s="10">
        <v>67</v>
      </c>
      <c r="B83" s="11" t="s">
        <v>73</v>
      </c>
      <c r="C83" s="12">
        <v>4284000</v>
      </c>
      <c r="D83" s="13">
        <v>2570400</v>
      </c>
      <c r="E83" s="58">
        <f t="shared" si="1"/>
        <v>1713600</v>
      </c>
      <c r="F83" s="45"/>
    </row>
    <row r="84" spans="1:6" s="9" customFormat="1" x14ac:dyDescent="0.25">
      <c r="A84" s="150" t="s">
        <v>74</v>
      </c>
      <c r="B84" s="151"/>
      <c r="C84" s="152"/>
      <c r="D84" s="21">
        <f>SUM(D14:D83)</f>
        <v>108998349</v>
      </c>
      <c r="E84" s="60">
        <f>+E13+E27+E41+E67</f>
        <v>108998349</v>
      </c>
      <c r="F84" s="50"/>
    </row>
    <row r="85" spans="1:6" s="9" customFormat="1" x14ac:dyDescent="0.25">
      <c r="A85" s="153"/>
      <c r="B85" s="153"/>
      <c r="C85" s="22"/>
      <c r="D85" s="23"/>
      <c r="E85" s="63"/>
      <c r="F85" s="46"/>
    </row>
    <row r="86" spans="1:6" s="9" customFormat="1" x14ac:dyDescent="0.25">
      <c r="A86" s="24"/>
      <c r="B86" s="25"/>
      <c r="C86" s="26"/>
      <c r="D86" s="27"/>
      <c r="E86" s="62"/>
      <c r="F86" s="27"/>
    </row>
    <row r="87" spans="1:6" s="9" customFormat="1" ht="28.5" x14ac:dyDescent="0.25">
      <c r="A87" s="138" t="s">
        <v>75</v>
      </c>
      <c r="B87" s="139"/>
      <c r="C87" s="8" t="s">
        <v>2</v>
      </c>
      <c r="D87" s="8" t="s">
        <v>284</v>
      </c>
      <c r="E87" s="56" t="s">
        <v>293</v>
      </c>
      <c r="F87" s="8" t="s">
        <v>287</v>
      </c>
    </row>
    <row r="88" spans="1:6" s="9" customFormat="1" x14ac:dyDescent="0.25">
      <c r="A88" s="143" t="s">
        <v>76</v>
      </c>
      <c r="B88" s="143"/>
      <c r="C88" s="143"/>
      <c r="D88" s="143"/>
      <c r="E88" s="59">
        <f>SUM(D89:D137)</f>
        <v>172522548</v>
      </c>
      <c r="F88" s="49"/>
    </row>
    <row r="89" spans="1:6" s="9" customFormat="1" x14ac:dyDescent="0.25">
      <c r="A89" s="10">
        <v>68</v>
      </c>
      <c r="B89" s="11" t="s">
        <v>77</v>
      </c>
      <c r="C89" s="12">
        <v>313186.36363636359</v>
      </c>
      <c r="D89" s="41">
        <v>187912</v>
      </c>
      <c r="E89" s="58">
        <f t="shared" ref="E89:E152" si="2">+C89-D89</f>
        <v>125274.36363636359</v>
      </c>
      <c r="F89" s="45"/>
    </row>
    <row r="90" spans="1:6" s="9" customFormat="1" x14ac:dyDescent="0.25">
      <c r="A90" s="10">
        <v>69</v>
      </c>
      <c r="B90" s="11" t="s">
        <v>78</v>
      </c>
      <c r="C90" s="12">
        <v>367277.27272727271</v>
      </c>
      <c r="D90" s="41">
        <v>220366</v>
      </c>
      <c r="E90" s="58">
        <f t="shared" si="2"/>
        <v>146911.27272727271</v>
      </c>
      <c r="F90" s="45"/>
    </row>
    <row r="91" spans="1:6" s="9" customFormat="1" x14ac:dyDescent="0.25">
      <c r="A91" s="10">
        <v>70</v>
      </c>
      <c r="B91" s="11" t="s">
        <v>79</v>
      </c>
      <c r="C91" s="12">
        <v>604556.06060606055</v>
      </c>
      <c r="D91" s="41">
        <v>362734</v>
      </c>
      <c r="E91" s="58">
        <f t="shared" si="2"/>
        <v>241822.06060606055</v>
      </c>
      <c r="F91" s="47"/>
    </row>
    <row r="92" spans="1:6" s="9" customFormat="1" x14ac:dyDescent="0.25">
      <c r="A92" s="10">
        <v>71</v>
      </c>
      <c r="B92" s="11" t="s">
        <v>80</v>
      </c>
      <c r="C92" s="12">
        <v>435972.72727272724</v>
      </c>
      <c r="D92" s="41">
        <v>261584</v>
      </c>
      <c r="E92" s="58">
        <f t="shared" si="2"/>
        <v>174388.72727272724</v>
      </c>
      <c r="F92" s="47"/>
    </row>
    <row r="93" spans="1:6" s="9" customFormat="1" x14ac:dyDescent="0.25">
      <c r="A93" s="10">
        <v>72</v>
      </c>
      <c r="B93" s="11" t="s">
        <v>81</v>
      </c>
      <c r="C93" s="12">
        <v>352853.03030303027</v>
      </c>
      <c r="D93" s="41">
        <v>211712</v>
      </c>
      <c r="E93" s="58">
        <f t="shared" si="2"/>
        <v>141141.03030303027</v>
      </c>
      <c r="F93" s="47"/>
    </row>
    <row r="94" spans="1:6" s="9" customFormat="1" x14ac:dyDescent="0.25">
      <c r="A94" s="10">
        <v>73</v>
      </c>
      <c r="B94" s="11" t="s">
        <v>82</v>
      </c>
      <c r="C94" s="12">
        <v>424072.72727272724</v>
      </c>
      <c r="D94" s="41">
        <v>254444</v>
      </c>
      <c r="E94" s="58">
        <f t="shared" si="2"/>
        <v>169628.72727272724</v>
      </c>
      <c r="F94" s="47"/>
    </row>
    <row r="95" spans="1:6" s="9" customFormat="1" x14ac:dyDescent="0.25">
      <c r="A95" s="10">
        <v>74</v>
      </c>
      <c r="B95" s="11" t="s">
        <v>83</v>
      </c>
      <c r="C95" s="12">
        <v>653959.09090909094</v>
      </c>
      <c r="D95" s="41">
        <v>392375</v>
      </c>
      <c r="E95" s="58">
        <f t="shared" si="2"/>
        <v>261584.09090909094</v>
      </c>
      <c r="F95" s="47"/>
    </row>
    <row r="96" spans="1:6" s="9" customFormat="1" x14ac:dyDescent="0.25">
      <c r="A96" s="10">
        <v>75</v>
      </c>
      <c r="B96" s="28" t="s">
        <v>84</v>
      </c>
      <c r="C96" s="12">
        <v>3207410.606060606</v>
      </c>
      <c r="D96" s="41">
        <v>1924446</v>
      </c>
      <c r="E96" s="58">
        <f t="shared" si="2"/>
        <v>1282964.606060606</v>
      </c>
      <c r="F96" s="47"/>
    </row>
    <row r="97" spans="1:6" s="9" customFormat="1" x14ac:dyDescent="0.25">
      <c r="A97" s="10">
        <v>76</v>
      </c>
      <c r="B97" s="28" t="s">
        <v>85</v>
      </c>
      <c r="C97" s="12">
        <v>3906625.7575757578</v>
      </c>
      <c r="D97" s="41">
        <v>2343975</v>
      </c>
      <c r="E97" s="58">
        <f t="shared" si="2"/>
        <v>1562650.7575757578</v>
      </c>
      <c r="F97" s="45"/>
    </row>
    <row r="98" spans="1:6" s="9" customFormat="1" x14ac:dyDescent="0.25">
      <c r="A98" s="10">
        <v>77</v>
      </c>
      <c r="B98" s="28" t="s">
        <v>86</v>
      </c>
      <c r="C98" s="12">
        <v>3798443.9393939395</v>
      </c>
      <c r="D98" s="41">
        <v>2279066</v>
      </c>
      <c r="E98" s="58">
        <f t="shared" si="2"/>
        <v>1519377.9393939395</v>
      </c>
      <c r="F98" s="45"/>
    </row>
    <row r="99" spans="1:6" s="9" customFormat="1" x14ac:dyDescent="0.25">
      <c r="A99" s="10">
        <v>78</v>
      </c>
      <c r="B99" s="11" t="s">
        <v>87</v>
      </c>
      <c r="C99" s="12">
        <v>3838110.606060606</v>
      </c>
      <c r="D99" s="41">
        <v>2302866</v>
      </c>
      <c r="E99" s="58">
        <f t="shared" si="2"/>
        <v>1535244.606060606</v>
      </c>
      <c r="F99" s="45"/>
    </row>
    <row r="100" spans="1:6" s="9" customFormat="1" x14ac:dyDescent="0.25">
      <c r="A100" s="10">
        <v>79</v>
      </c>
      <c r="B100" s="11" t="s">
        <v>88</v>
      </c>
      <c r="C100" s="12">
        <v>4879721.2121212119</v>
      </c>
      <c r="D100" s="41">
        <v>2927833</v>
      </c>
      <c r="E100" s="58">
        <f t="shared" si="2"/>
        <v>1951888.2121212119</v>
      </c>
      <c r="F100" s="45"/>
    </row>
    <row r="101" spans="1:6" s="9" customFormat="1" x14ac:dyDescent="0.25">
      <c r="A101" s="10">
        <v>80</v>
      </c>
      <c r="B101" s="11" t="s">
        <v>89</v>
      </c>
      <c r="C101" s="12">
        <v>4973334.5454545459</v>
      </c>
      <c r="D101" s="41">
        <v>2984001</v>
      </c>
      <c r="E101" s="58">
        <f t="shared" si="2"/>
        <v>1989333.5454545459</v>
      </c>
      <c r="F101" s="45"/>
    </row>
    <row r="102" spans="1:6" s="9" customFormat="1" x14ac:dyDescent="0.25">
      <c r="A102" s="10">
        <v>81</v>
      </c>
      <c r="B102" s="11" t="s">
        <v>90</v>
      </c>
      <c r="C102" s="12">
        <v>5959015.1515151514</v>
      </c>
      <c r="D102" s="41">
        <v>3575409</v>
      </c>
      <c r="E102" s="58">
        <f t="shared" si="2"/>
        <v>2383606.1515151514</v>
      </c>
      <c r="F102" s="45"/>
    </row>
    <row r="103" spans="1:6" s="9" customFormat="1" x14ac:dyDescent="0.25">
      <c r="A103" s="10">
        <v>82</v>
      </c>
      <c r="B103" s="11" t="s">
        <v>91</v>
      </c>
      <c r="C103" s="12">
        <v>7170651.5151515156</v>
      </c>
      <c r="D103" s="41">
        <v>4302391</v>
      </c>
      <c r="E103" s="58">
        <f t="shared" si="2"/>
        <v>2868260.5151515156</v>
      </c>
      <c r="F103" s="45"/>
    </row>
    <row r="104" spans="1:6" s="9" customFormat="1" x14ac:dyDescent="0.25">
      <c r="A104" s="10">
        <v>83</v>
      </c>
      <c r="B104" s="11" t="s">
        <v>92</v>
      </c>
      <c r="C104" s="12">
        <v>8185757.5757575752</v>
      </c>
      <c r="D104" s="41">
        <v>4911455</v>
      </c>
      <c r="E104" s="58">
        <f t="shared" si="2"/>
        <v>3274302.5757575752</v>
      </c>
      <c r="F104" s="45"/>
    </row>
    <row r="105" spans="1:6" s="9" customFormat="1" x14ac:dyDescent="0.25">
      <c r="A105" s="10">
        <v>84</v>
      </c>
      <c r="B105" s="11" t="s">
        <v>93</v>
      </c>
      <c r="C105" s="12">
        <v>10201112.727272727</v>
      </c>
      <c r="D105" s="41">
        <v>6120668</v>
      </c>
      <c r="E105" s="58">
        <f t="shared" si="2"/>
        <v>4080444.7272727266</v>
      </c>
      <c r="F105" s="45"/>
    </row>
    <row r="106" spans="1:6" s="9" customFormat="1" x14ac:dyDescent="0.25">
      <c r="A106" s="10">
        <v>85</v>
      </c>
      <c r="B106" s="11" t="s">
        <v>94</v>
      </c>
      <c r="C106" s="12">
        <v>11504775.757575758</v>
      </c>
      <c r="D106" s="41">
        <v>6902865</v>
      </c>
      <c r="E106" s="58">
        <f t="shared" si="2"/>
        <v>4601910.7575757578</v>
      </c>
      <c r="F106" s="45"/>
    </row>
    <row r="107" spans="1:6" s="9" customFormat="1" x14ac:dyDescent="0.25">
      <c r="A107" s="10">
        <v>86</v>
      </c>
      <c r="B107" s="11" t="s">
        <v>95</v>
      </c>
      <c r="C107" s="12">
        <v>13261648.484848484</v>
      </c>
      <c r="D107" s="41">
        <v>7956989</v>
      </c>
      <c r="E107" s="58">
        <f t="shared" si="2"/>
        <v>5304659.4848484844</v>
      </c>
      <c r="F107" s="45"/>
    </row>
    <row r="108" spans="1:6" s="9" customFormat="1" x14ac:dyDescent="0.25">
      <c r="A108" s="10">
        <v>87</v>
      </c>
      <c r="B108" s="11" t="s">
        <v>96</v>
      </c>
      <c r="C108" s="12">
        <v>9154345.4545454532</v>
      </c>
      <c r="D108" s="41">
        <v>5492607</v>
      </c>
      <c r="E108" s="58">
        <f t="shared" si="2"/>
        <v>3661738.4545454532</v>
      </c>
      <c r="F108" s="45"/>
    </row>
    <row r="109" spans="1:6" s="9" customFormat="1" x14ac:dyDescent="0.25">
      <c r="A109" s="10">
        <v>88</v>
      </c>
      <c r="B109" s="11" t="s">
        <v>97</v>
      </c>
      <c r="C109" s="12">
        <v>34072945.454545453</v>
      </c>
      <c r="D109" s="41">
        <v>20443767</v>
      </c>
      <c r="E109" s="58">
        <f t="shared" si="2"/>
        <v>13629178.454545453</v>
      </c>
      <c r="F109" s="45"/>
    </row>
    <row r="110" spans="1:6" s="9" customFormat="1" x14ac:dyDescent="0.25">
      <c r="A110" s="10">
        <v>89</v>
      </c>
      <c r="B110" s="11" t="s">
        <v>98</v>
      </c>
      <c r="C110" s="12">
        <v>38615860.606060602</v>
      </c>
      <c r="D110" s="41">
        <v>23169516</v>
      </c>
      <c r="E110" s="58">
        <f t="shared" si="2"/>
        <v>15446344.606060602</v>
      </c>
      <c r="F110" s="45"/>
    </row>
    <row r="111" spans="1:6" s="9" customFormat="1" x14ac:dyDescent="0.25">
      <c r="A111" s="10">
        <v>90</v>
      </c>
      <c r="B111" s="11" t="s">
        <v>99</v>
      </c>
      <c r="C111" s="12">
        <v>1153398.4848484849</v>
      </c>
      <c r="D111" s="41">
        <v>692039</v>
      </c>
      <c r="E111" s="58">
        <f t="shared" si="2"/>
        <v>461359.48484848486</v>
      </c>
      <c r="F111" s="45"/>
    </row>
    <row r="112" spans="1:6" s="9" customFormat="1" x14ac:dyDescent="0.25">
      <c r="A112" s="10">
        <v>91</v>
      </c>
      <c r="B112" s="11" t="s">
        <v>100</v>
      </c>
      <c r="C112" s="12">
        <v>1507910.303030303</v>
      </c>
      <c r="D112" s="41">
        <v>904746</v>
      </c>
      <c r="E112" s="58">
        <f t="shared" si="2"/>
        <v>603164.30303030298</v>
      </c>
      <c r="F112" s="45"/>
    </row>
    <row r="113" spans="1:6" s="9" customFormat="1" x14ac:dyDescent="0.25">
      <c r="A113" s="10">
        <v>92</v>
      </c>
      <c r="B113" s="15" t="s">
        <v>101</v>
      </c>
      <c r="C113" s="12">
        <v>1757413.6363636365</v>
      </c>
      <c r="D113" s="41">
        <v>1054448</v>
      </c>
      <c r="E113" s="58">
        <f t="shared" si="2"/>
        <v>702965.63636363647</v>
      </c>
      <c r="F113" s="45"/>
    </row>
    <row r="114" spans="1:6" s="9" customFormat="1" ht="33" x14ac:dyDescent="0.25">
      <c r="A114" s="10">
        <v>93</v>
      </c>
      <c r="B114" s="11" t="s">
        <v>102</v>
      </c>
      <c r="C114" s="12">
        <v>3109794.5454545454</v>
      </c>
      <c r="D114" s="13">
        <v>1865877</v>
      </c>
      <c r="E114" s="58">
        <f t="shared" si="2"/>
        <v>1243917.5454545454</v>
      </c>
      <c r="F114" s="45"/>
    </row>
    <row r="115" spans="1:6" s="9" customFormat="1" ht="33" x14ac:dyDescent="0.25">
      <c r="A115" s="10">
        <v>94</v>
      </c>
      <c r="B115" s="15" t="s">
        <v>103</v>
      </c>
      <c r="C115" s="12">
        <v>4901213.333333333</v>
      </c>
      <c r="D115" s="13">
        <v>2940728</v>
      </c>
      <c r="E115" s="58">
        <f t="shared" si="2"/>
        <v>1960485.333333333</v>
      </c>
      <c r="F115" s="45"/>
    </row>
    <row r="116" spans="1:6" s="9" customFormat="1" x14ac:dyDescent="0.25">
      <c r="A116" s="10">
        <v>95</v>
      </c>
      <c r="B116" s="11" t="s">
        <v>104</v>
      </c>
      <c r="C116" s="12">
        <v>7524045.4545454541</v>
      </c>
      <c r="D116" s="13">
        <v>4514427</v>
      </c>
      <c r="E116" s="58">
        <f t="shared" si="2"/>
        <v>3009618.4545454541</v>
      </c>
      <c r="F116" s="45"/>
    </row>
    <row r="117" spans="1:6" s="9" customFormat="1" x14ac:dyDescent="0.25">
      <c r="A117" s="10">
        <v>96</v>
      </c>
      <c r="B117" s="11" t="s">
        <v>105</v>
      </c>
      <c r="C117" s="12">
        <v>11484581.818181818</v>
      </c>
      <c r="D117" s="13">
        <v>6890749</v>
      </c>
      <c r="E117" s="58">
        <f t="shared" si="2"/>
        <v>4593832.8181818184</v>
      </c>
      <c r="F117" s="45"/>
    </row>
    <row r="118" spans="1:6" s="9" customFormat="1" x14ac:dyDescent="0.25">
      <c r="A118" s="10">
        <v>97</v>
      </c>
      <c r="B118" s="11" t="s">
        <v>106</v>
      </c>
      <c r="C118" s="12">
        <v>13658279.090909088</v>
      </c>
      <c r="D118" s="13">
        <v>8194967</v>
      </c>
      <c r="E118" s="58">
        <f t="shared" si="2"/>
        <v>5463312.090909088</v>
      </c>
      <c r="F118" s="45"/>
    </row>
    <row r="119" spans="1:6" s="9" customFormat="1" x14ac:dyDescent="0.25">
      <c r="A119" s="10">
        <v>98</v>
      </c>
      <c r="B119" s="11" t="s">
        <v>107</v>
      </c>
      <c r="C119" s="12">
        <v>16356946.666666666</v>
      </c>
      <c r="D119" s="13">
        <v>9814168</v>
      </c>
      <c r="E119" s="58">
        <f t="shared" si="2"/>
        <v>6542778.666666666</v>
      </c>
      <c r="F119" s="45"/>
    </row>
    <row r="120" spans="1:6" s="9" customFormat="1" x14ac:dyDescent="0.25">
      <c r="A120" s="10">
        <v>99</v>
      </c>
      <c r="B120" s="11" t="s">
        <v>108</v>
      </c>
      <c r="C120" s="12">
        <v>21067327.272727273</v>
      </c>
      <c r="D120" s="13">
        <v>12640396</v>
      </c>
      <c r="E120" s="58">
        <f t="shared" si="2"/>
        <v>8426931.2727272734</v>
      </c>
      <c r="F120" s="45"/>
    </row>
    <row r="121" spans="1:6" s="9" customFormat="1" ht="33" x14ac:dyDescent="0.25">
      <c r="A121" s="10">
        <v>100</v>
      </c>
      <c r="B121" s="11" t="s">
        <v>109</v>
      </c>
      <c r="C121" s="12">
        <v>1660050</v>
      </c>
      <c r="D121" s="13">
        <v>996030</v>
      </c>
      <c r="E121" s="58">
        <f t="shared" si="2"/>
        <v>664020</v>
      </c>
      <c r="F121" s="45"/>
    </row>
    <row r="122" spans="1:6" s="9" customFormat="1" ht="33" x14ac:dyDescent="0.25">
      <c r="A122" s="10">
        <v>101</v>
      </c>
      <c r="B122" s="15" t="s">
        <v>110</v>
      </c>
      <c r="C122" s="12">
        <v>12028916.666666666</v>
      </c>
      <c r="D122" s="13">
        <v>7217350</v>
      </c>
      <c r="E122" s="58">
        <f t="shared" si="2"/>
        <v>4811566.666666666</v>
      </c>
      <c r="F122" s="45"/>
    </row>
    <row r="123" spans="1:6" s="9" customFormat="1" ht="33" x14ac:dyDescent="0.25">
      <c r="A123" s="10">
        <v>102</v>
      </c>
      <c r="B123" s="11" t="s">
        <v>111</v>
      </c>
      <c r="C123" s="12">
        <v>21723630.303030301</v>
      </c>
      <c r="D123" s="13">
        <v>13034178</v>
      </c>
      <c r="E123" s="58">
        <f t="shared" si="2"/>
        <v>8689452.3030303009</v>
      </c>
      <c r="F123" s="45"/>
    </row>
    <row r="124" spans="1:6" s="9" customFormat="1" x14ac:dyDescent="0.25">
      <c r="A124" s="10">
        <v>103</v>
      </c>
      <c r="B124" s="11" t="s">
        <v>112</v>
      </c>
      <c r="C124" s="12">
        <v>43327.539393939391</v>
      </c>
      <c r="D124" s="13">
        <v>25997</v>
      </c>
      <c r="E124" s="58">
        <f t="shared" si="2"/>
        <v>17330.539393939391</v>
      </c>
      <c r="F124" s="45"/>
    </row>
    <row r="125" spans="1:6" s="9" customFormat="1" ht="33" x14ac:dyDescent="0.25">
      <c r="A125" s="10">
        <v>104</v>
      </c>
      <c r="B125" s="11" t="s">
        <v>113</v>
      </c>
      <c r="C125" s="12">
        <v>935231.81818181823</v>
      </c>
      <c r="D125" s="13">
        <v>561139</v>
      </c>
      <c r="E125" s="58">
        <f t="shared" si="2"/>
        <v>374092.81818181823</v>
      </c>
      <c r="F125" s="45"/>
    </row>
    <row r="126" spans="1:6" s="9" customFormat="1" ht="33" x14ac:dyDescent="0.25">
      <c r="A126" s="10">
        <v>105</v>
      </c>
      <c r="B126" s="11" t="s">
        <v>114</v>
      </c>
      <c r="C126" s="12">
        <v>1116696</v>
      </c>
      <c r="D126" s="13">
        <v>670018</v>
      </c>
      <c r="E126" s="58">
        <f t="shared" si="2"/>
        <v>446678</v>
      </c>
      <c r="F126" s="45"/>
    </row>
    <row r="127" spans="1:6" s="9" customFormat="1" ht="33" x14ac:dyDescent="0.25">
      <c r="A127" s="10">
        <v>106</v>
      </c>
      <c r="B127" s="11" t="s">
        <v>115</v>
      </c>
      <c r="C127" s="12">
        <v>102592.42424242424</v>
      </c>
      <c r="D127" s="13">
        <v>61555</v>
      </c>
      <c r="E127" s="58">
        <f t="shared" si="2"/>
        <v>41037.42424242424</v>
      </c>
      <c r="F127" s="45"/>
    </row>
    <row r="128" spans="1:6" s="9" customFormat="1" x14ac:dyDescent="0.25">
      <c r="A128" s="10">
        <v>107</v>
      </c>
      <c r="B128" s="11" t="s">
        <v>116</v>
      </c>
      <c r="C128" s="12">
        <v>46247.727272727272</v>
      </c>
      <c r="D128" s="13">
        <v>27749</v>
      </c>
      <c r="E128" s="58">
        <f t="shared" si="2"/>
        <v>18498.727272727272</v>
      </c>
      <c r="F128" s="45"/>
    </row>
    <row r="129" spans="1:6" s="9" customFormat="1" x14ac:dyDescent="0.25">
      <c r="A129" s="10">
        <v>108</v>
      </c>
      <c r="B129" s="11" t="s">
        <v>117</v>
      </c>
      <c r="C129" s="12">
        <v>178860.60606060605</v>
      </c>
      <c r="D129" s="13">
        <v>107316</v>
      </c>
      <c r="E129" s="58">
        <f t="shared" si="2"/>
        <v>71544.606060606049</v>
      </c>
      <c r="F129" s="45"/>
    </row>
    <row r="130" spans="1:6" s="9" customFormat="1" x14ac:dyDescent="0.25">
      <c r="A130" s="10">
        <v>109</v>
      </c>
      <c r="B130" s="11" t="s">
        <v>118</v>
      </c>
      <c r="C130" s="12">
        <v>60491.666666666664</v>
      </c>
      <c r="D130" s="13">
        <v>36295</v>
      </c>
      <c r="E130" s="58">
        <f t="shared" si="2"/>
        <v>24196.666666666664</v>
      </c>
      <c r="F130" s="45"/>
    </row>
    <row r="131" spans="1:6" s="9" customFormat="1" ht="33" x14ac:dyDescent="0.25">
      <c r="A131" s="10">
        <v>110</v>
      </c>
      <c r="B131" s="11" t="s">
        <v>119</v>
      </c>
      <c r="C131" s="12">
        <v>458510.60606060602</v>
      </c>
      <c r="D131" s="13">
        <v>275106</v>
      </c>
      <c r="E131" s="58">
        <f t="shared" si="2"/>
        <v>183404.60606060602</v>
      </c>
      <c r="F131" s="45"/>
    </row>
    <row r="132" spans="1:6" s="9" customFormat="1" x14ac:dyDescent="0.25">
      <c r="A132" s="10">
        <v>111</v>
      </c>
      <c r="B132" s="11" t="s">
        <v>120</v>
      </c>
      <c r="C132" s="12">
        <v>80180.757575757569</v>
      </c>
      <c r="D132" s="13">
        <v>48108</v>
      </c>
      <c r="E132" s="58">
        <f t="shared" si="2"/>
        <v>32072.757575757569</v>
      </c>
      <c r="F132" s="45"/>
    </row>
    <row r="133" spans="1:6" s="9" customFormat="1" x14ac:dyDescent="0.25">
      <c r="A133" s="10">
        <v>112</v>
      </c>
      <c r="B133" s="11" t="s">
        <v>121</v>
      </c>
      <c r="C133" s="12">
        <v>27496.212121212116</v>
      </c>
      <c r="D133" s="13">
        <v>16498</v>
      </c>
      <c r="E133" s="58">
        <f t="shared" si="2"/>
        <v>10998.212121212116</v>
      </c>
      <c r="F133" s="45"/>
    </row>
    <row r="134" spans="1:6" s="9" customFormat="1" x14ac:dyDescent="0.25">
      <c r="A134" s="10">
        <v>113</v>
      </c>
      <c r="B134" s="11" t="s">
        <v>122</v>
      </c>
      <c r="C134" s="12">
        <v>192621.33333333334</v>
      </c>
      <c r="D134" s="13">
        <v>115573</v>
      </c>
      <c r="E134" s="58">
        <f t="shared" si="2"/>
        <v>77048.333333333343</v>
      </c>
      <c r="F134" s="45"/>
    </row>
    <row r="135" spans="1:6" s="9" customFormat="1" x14ac:dyDescent="0.25">
      <c r="A135" s="10">
        <v>114</v>
      </c>
      <c r="B135" s="11" t="s">
        <v>123</v>
      </c>
      <c r="C135" s="12">
        <v>318343.03030303027</v>
      </c>
      <c r="D135" s="13">
        <v>191006</v>
      </c>
      <c r="E135" s="58">
        <f t="shared" si="2"/>
        <v>127337.03030303027</v>
      </c>
      <c r="F135" s="45"/>
    </row>
    <row r="136" spans="1:6" s="9" customFormat="1" x14ac:dyDescent="0.25">
      <c r="A136" s="10">
        <v>115</v>
      </c>
      <c r="B136" s="11" t="s">
        <v>124</v>
      </c>
      <c r="C136" s="12">
        <v>63214.242424242424</v>
      </c>
      <c r="D136" s="13">
        <v>37929</v>
      </c>
      <c r="E136" s="58">
        <f t="shared" si="2"/>
        <v>25285.242424242424</v>
      </c>
      <c r="F136" s="45"/>
    </row>
    <row r="137" spans="1:6" s="9" customFormat="1" x14ac:dyDescent="0.25">
      <c r="A137" s="10">
        <v>116</v>
      </c>
      <c r="B137" s="11" t="s">
        <v>125</v>
      </c>
      <c r="C137" s="12">
        <v>98625.757575757569</v>
      </c>
      <c r="D137" s="13">
        <v>59175</v>
      </c>
      <c r="E137" s="58">
        <f t="shared" si="2"/>
        <v>39450.757575757569</v>
      </c>
      <c r="F137" s="45"/>
    </row>
    <row r="138" spans="1:6" s="9" customFormat="1" x14ac:dyDescent="0.25">
      <c r="A138" s="142" t="s">
        <v>126</v>
      </c>
      <c r="B138" s="142"/>
      <c r="C138" s="142"/>
      <c r="D138" s="142"/>
      <c r="E138" s="59">
        <f>SUM(D139:D156)</f>
        <v>837496</v>
      </c>
      <c r="F138" s="49"/>
    </row>
    <row r="139" spans="1:6" s="9" customFormat="1" x14ac:dyDescent="0.25">
      <c r="A139" s="14">
        <v>117</v>
      </c>
      <c r="B139" s="15" t="s">
        <v>127</v>
      </c>
      <c r="C139" s="12">
        <v>1284.8033333333301</v>
      </c>
      <c r="D139" s="13">
        <v>771</v>
      </c>
      <c r="E139" s="58">
        <f t="shared" si="2"/>
        <v>513.8033333333301</v>
      </c>
      <c r="F139" s="45"/>
    </row>
    <row r="140" spans="1:6" s="9" customFormat="1" x14ac:dyDescent="0.25">
      <c r="A140" s="14">
        <v>118</v>
      </c>
      <c r="B140" s="15" t="s">
        <v>128</v>
      </c>
      <c r="C140" s="12">
        <v>1567.8790909090906</v>
      </c>
      <c r="D140" s="13">
        <v>941</v>
      </c>
      <c r="E140" s="58">
        <f t="shared" si="2"/>
        <v>626.87909090909056</v>
      </c>
      <c r="F140" s="45"/>
    </row>
    <row r="141" spans="1:6" s="9" customFormat="1" x14ac:dyDescent="0.25">
      <c r="A141" s="14">
        <v>119</v>
      </c>
      <c r="B141" s="15" t="s">
        <v>129</v>
      </c>
      <c r="C141" s="12">
        <v>1274.9227272727273</v>
      </c>
      <c r="D141" s="13">
        <v>765</v>
      </c>
      <c r="E141" s="58">
        <f t="shared" si="2"/>
        <v>509.92272727272734</v>
      </c>
      <c r="F141" s="45"/>
    </row>
    <row r="142" spans="1:6" s="9" customFormat="1" x14ac:dyDescent="0.25">
      <c r="A142" s="14">
        <v>120</v>
      </c>
      <c r="B142" s="15" t="s">
        <v>130</v>
      </c>
      <c r="C142" s="12">
        <v>1412.8184848484846</v>
      </c>
      <c r="D142" s="13">
        <v>848</v>
      </c>
      <c r="E142" s="58">
        <f t="shared" si="2"/>
        <v>564.81848484848456</v>
      </c>
      <c r="F142" s="45"/>
    </row>
    <row r="143" spans="1:6" s="9" customFormat="1" x14ac:dyDescent="0.25">
      <c r="A143" s="14">
        <v>121</v>
      </c>
      <c r="B143" s="15" t="s">
        <v>131</v>
      </c>
      <c r="C143" s="12">
        <v>1039.8075757575757</v>
      </c>
      <c r="D143" s="13">
        <v>624</v>
      </c>
      <c r="E143" s="58">
        <f t="shared" si="2"/>
        <v>415.80757575757571</v>
      </c>
      <c r="F143" s="45"/>
    </row>
    <row r="144" spans="1:6" s="9" customFormat="1" x14ac:dyDescent="0.25">
      <c r="A144" s="14">
        <v>122</v>
      </c>
      <c r="B144" s="15" t="s">
        <v>132</v>
      </c>
      <c r="C144" s="12">
        <v>1075.9042424242423</v>
      </c>
      <c r="D144" s="13">
        <v>646</v>
      </c>
      <c r="E144" s="58">
        <f t="shared" si="2"/>
        <v>429.90424242424228</v>
      </c>
      <c r="F144" s="45"/>
    </row>
    <row r="145" spans="1:6" s="9" customFormat="1" x14ac:dyDescent="0.25">
      <c r="A145" s="14">
        <v>123</v>
      </c>
      <c r="B145" s="15" t="s">
        <v>133</v>
      </c>
      <c r="C145" s="12">
        <v>836.06515151515157</v>
      </c>
      <c r="D145" s="13">
        <v>502</v>
      </c>
      <c r="E145" s="58">
        <f t="shared" si="2"/>
        <v>334.06515151515157</v>
      </c>
      <c r="F145" s="45"/>
    </row>
    <row r="146" spans="1:6" s="9" customFormat="1" ht="33" x14ac:dyDescent="0.25">
      <c r="A146" s="14">
        <v>124</v>
      </c>
      <c r="B146" s="11" t="s">
        <v>134</v>
      </c>
      <c r="C146" s="12">
        <v>20747.469696969696</v>
      </c>
      <c r="D146" s="13">
        <v>12448</v>
      </c>
      <c r="E146" s="58">
        <f t="shared" si="2"/>
        <v>8299.4696969696961</v>
      </c>
      <c r="F146" s="45"/>
    </row>
    <row r="147" spans="1:6" s="9" customFormat="1" x14ac:dyDescent="0.25">
      <c r="A147" s="14">
        <v>125</v>
      </c>
      <c r="B147" s="11" t="s">
        <v>135</v>
      </c>
      <c r="C147" s="12">
        <v>4562.2436363636361</v>
      </c>
      <c r="D147" s="13">
        <v>2737</v>
      </c>
      <c r="E147" s="58">
        <f t="shared" si="2"/>
        <v>1825.2436363636361</v>
      </c>
      <c r="F147" s="45"/>
    </row>
    <row r="148" spans="1:6" s="9" customFormat="1" x14ac:dyDescent="0.25">
      <c r="A148" s="14">
        <v>126</v>
      </c>
      <c r="B148" s="11" t="s">
        <v>136</v>
      </c>
      <c r="C148" s="12">
        <v>6453.045454545455</v>
      </c>
      <c r="D148" s="13">
        <v>3872</v>
      </c>
      <c r="E148" s="58">
        <f t="shared" si="2"/>
        <v>2581.045454545455</v>
      </c>
      <c r="F148" s="45"/>
    </row>
    <row r="149" spans="1:6" s="9" customFormat="1" x14ac:dyDescent="0.25">
      <c r="A149" s="14">
        <v>127</v>
      </c>
      <c r="B149" s="11" t="s">
        <v>137</v>
      </c>
      <c r="C149" s="12">
        <v>4488.1030303030302</v>
      </c>
      <c r="D149" s="13">
        <v>2693</v>
      </c>
      <c r="E149" s="58">
        <f t="shared" si="2"/>
        <v>1795.1030303030302</v>
      </c>
      <c r="F149" s="45"/>
    </row>
    <row r="150" spans="1:6" s="9" customFormat="1" x14ac:dyDescent="0.25">
      <c r="A150" s="14">
        <v>128</v>
      </c>
      <c r="B150" s="15" t="s">
        <v>138</v>
      </c>
      <c r="C150" s="12">
        <v>405575.0066666666</v>
      </c>
      <c r="D150" s="13">
        <v>243345</v>
      </c>
      <c r="E150" s="58">
        <f t="shared" si="2"/>
        <v>162230.0066666666</v>
      </c>
      <c r="F150" s="45"/>
    </row>
    <row r="151" spans="1:6" s="9" customFormat="1" x14ac:dyDescent="0.25">
      <c r="A151" s="14">
        <v>129</v>
      </c>
      <c r="B151" s="11" t="s">
        <v>139</v>
      </c>
      <c r="C151" s="12">
        <v>69725.345454545444</v>
      </c>
      <c r="D151" s="13">
        <v>41835</v>
      </c>
      <c r="E151" s="58">
        <f t="shared" si="2"/>
        <v>27890.345454545444</v>
      </c>
      <c r="F151" s="45"/>
    </row>
    <row r="152" spans="1:6" s="9" customFormat="1" x14ac:dyDescent="0.25">
      <c r="A152" s="14">
        <v>130</v>
      </c>
      <c r="B152" s="11" t="s">
        <v>140</v>
      </c>
      <c r="C152" s="12">
        <v>11862.136363636362</v>
      </c>
      <c r="D152" s="13">
        <v>7117</v>
      </c>
      <c r="E152" s="58">
        <f t="shared" si="2"/>
        <v>4745.1363636363621</v>
      </c>
      <c r="F152" s="45"/>
    </row>
    <row r="153" spans="1:6" s="9" customFormat="1" x14ac:dyDescent="0.25">
      <c r="A153" s="14">
        <v>131</v>
      </c>
      <c r="B153" s="11" t="s">
        <v>141</v>
      </c>
      <c r="C153" s="12">
        <v>477586.66666666669</v>
      </c>
      <c r="D153" s="13">
        <v>286552</v>
      </c>
      <c r="E153" s="58">
        <f t="shared" ref="E153:E168" si="3">+C153-D153</f>
        <v>191034.66666666669</v>
      </c>
      <c r="F153" s="45"/>
    </row>
    <row r="154" spans="1:6" s="9" customFormat="1" x14ac:dyDescent="0.25">
      <c r="A154" s="14">
        <v>132</v>
      </c>
      <c r="B154" s="15" t="s">
        <v>142</v>
      </c>
      <c r="C154" s="12">
        <v>30260.618181818183</v>
      </c>
      <c r="D154" s="13">
        <v>18156</v>
      </c>
      <c r="E154" s="58">
        <f t="shared" si="3"/>
        <v>12104.618181818183</v>
      </c>
      <c r="F154" s="45"/>
    </row>
    <row r="155" spans="1:6" s="9" customFormat="1" x14ac:dyDescent="0.25">
      <c r="A155" s="14">
        <v>133</v>
      </c>
      <c r="B155" s="11" t="s">
        <v>143</v>
      </c>
      <c r="C155" s="12">
        <v>30260.618181818183</v>
      </c>
      <c r="D155" s="13">
        <v>18156</v>
      </c>
      <c r="E155" s="58">
        <f t="shared" si="3"/>
        <v>12104.618181818183</v>
      </c>
      <c r="F155" s="45"/>
    </row>
    <row r="156" spans="1:6" s="9" customFormat="1" x14ac:dyDescent="0.25">
      <c r="A156" s="14">
        <v>134</v>
      </c>
      <c r="B156" s="11" t="s">
        <v>144</v>
      </c>
      <c r="C156" s="12">
        <v>325814.06666666659</v>
      </c>
      <c r="D156" s="13">
        <v>195488</v>
      </c>
      <c r="E156" s="58">
        <f t="shared" si="3"/>
        <v>130326.06666666659</v>
      </c>
      <c r="F156" s="45"/>
    </row>
    <row r="157" spans="1:6" s="9" customFormat="1" x14ac:dyDescent="0.25">
      <c r="A157" s="143" t="s">
        <v>145</v>
      </c>
      <c r="B157" s="143"/>
      <c r="C157" s="143"/>
      <c r="D157" s="143"/>
      <c r="E157" s="59">
        <f>SUM(D158:D161)</f>
        <v>928849</v>
      </c>
      <c r="F157" s="49"/>
    </row>
    <row r="158" spans="1:6" s="9" customFormat="1" x14ac:dyDescent="0.25">
      <c r="A158" s="10">
        <v>135</v>
      </c>
      <c r="B158" s="18" t="s">
        <v>146</v>
      </c>
      <c r="C158" s="12">
        <v>624750</v>
      </c>
      <c r="D158" s="13">
        <v>374850</v>
      </c>
      <c r="E158" s="58">
        <f t="shared" si="3"/>
        <v>249900</v>
      </c>
      <c r="F158" s="45"/>
    </row>
    <row r="159" spans="1:6" s="9" customFormat="1" x14ac:dyDescent="0.25">
      <c r="A159" s="10">
        <v>136</v>
      </c>
      <c r="B159" s="19" t="s">
        <v>147</v>
      </c>
      <c r="C159" s="12">
        <v>194366.66666666666</v>
      </c>
      <c r="D159" s="13">
        <v>116620</v>
      </c>
      <c r="E159" s="58">
        <f t="shared" si="3"/>
        <v>77746.666666666657</v>
      </c>
      <c r="F159" s="45"/>
    </row>
    <row r="160" spans="1:6" s="9" customFormat="1" x14ac:dyDescent="0.25">
      <c r="A160" s="10">
        <v>137</v>
      </c>
      <c r="B160" s="19" t="s">
        <v>148</v>
      </c>
      <c r="C160" s="12">
        <v>210233.33333333334</v>
      </c>
      <c r="D160" s="13">
        <v>126140</v>
      </c>
      <c r="E160" s="58">
        <f t="shared" si="3"/>
        <v>84093.333333333343</v>
      </c>
      <c r="F160" s="45"/>
    </row>
    <row r="161" spans="1:6" s="9" customFormat="1" x14ac:dyDescent="0.25">
      <c r="A161" s="10">
        <v>138</v>
      </c>
      <c r="B161" s="19" t="s">
        <v>149</v>
      </c>
      <c r="C161" s="12">
        <v>518731.81818181818</v>
      </c>
      <c r="D161" s="13">
        <v>311239</v>
      </c>
      <c r="E161" s="58">
        <f t="shared" si="3"/>
        <v>207492.81818181818</v>
      </c>
      <c r="F161" s="45"/>
    </row>
    <row r="162" spans="1:6" s="9" customFormat="1" x14ac:dyDescent="0.25">
      <c r="A162" s="142" t="s">
        <v>150</v>
      </c>
      <c r="B162" s="142"/>
      <c r="C162" s="142"/>
      <c r="D162" s="142"/>
      <c r="E162" s="59">
        <f>SUM(D163:D165)</f>
        <v>20269595</v>
      </c>
      <c r="F162" s="49"/>
    </row>
    <row r="163" spans="1:6" s="9" customFormat="1" ht="33" x14ac:dyDescent="0.25">
      <c r="A163" s="10">
        <v>139</v>
      </c>
      <c r="B163" s="11" t="s">
        <v>151</v>
      </c>
      <c r="C163" s="12">
        <v>5408081.2121212119</v>
      </c>
      <c r="D163" s="13">
        <v>3244849</v>
      </c>
      <c r="E163" s="58">
        <f t="shared" si="3"/>
        <v>2163232.2121212119</v>
      </c>
      <c r="F163" s="45"/>
    </row>
    <row r="164" spans="1:6" s="9" customFormat="1" ht="33" x14ac:dyDescent="0.25">
      <c r="A164" s="10">
        <v>140</v>
      </c>
      <c r="B164" s="11" t="s">
        <v>152</v>
      </c>
      <c r="C164" s="12">
        <v>6573776.3636363633</v>
      </c>
      <c r="D164" s="13">
        <v>3944266</v>
      </c>
      <c r="E164" s="58">
        <f t="shared" si="3"/>
        <v>2629510.3636363633</v>
      </c>
      <c r="F164" s="45"/>
    </row>
    <row r="165" spans="1:6" s="9" customFormat="1" ht="33" x14ac:dyDescent="0.25">
      <c r="A165" s="10">
        <v>141</v>
      </c>
      <c r="B165" s="11" t="s">
        <v>153</v>
      </c>
      <c r="C165" s="12">
        <v>21800800</v>
      </c>
      <c r="D165" s="13">
        <v>13080480</v>
      </c>
      <c r="E165" s="58">
        <f t="shared" si="3"/>
        <v>8720320</v>
      </c>
      <c r="F165" s="45"/>
    </row>
    <row r="166" spans="1:6" s="9" customFormat="1" x14ac:dyDescent="0.25">
      <c r="A166" s="142" t="s">
        <v>154</v>
      </c>
      <c r="B166" s="142"/>
      <c r="C166" s="142"/>
      <c r="D166" s="142"/>
      <c r="E166" s="59">
        <f>SUM(D167:D168)</f>
        <v>4315827</v>
      </c>
      <c r="F166" s="49"/>
    </row>
    <row r="167" spans="1:6" s="9" customFormat="1" ht="33" x14ac:dyDescent="0.25">
      <c r="A167" s="10">
        <v>142</v>
      </c>
      <c r="B167" s="11" t="s">
        <v>155</v>
      </c>
      <c r="C167" s="12">
        <v>3010916.3636363633</v>
      </c>
      <c r="D167" s="13">
        <v>1806550</v>
      </c>
      <c r="E167" s="58">
        <f t="shared" si="3"/>
        <v>1204366.3636363633</v>
      </c>
      <c r="F167" s="45"/>
    </row>
    <row r="168" spans="1:6" s="9" customFormat="1" ht="33" x14ac:dyDescent="0.25">
      <c r="A168" s="10">
        <v>143</v>
      </c>
      <c r="B168" s="11" t="s">
        <v>156</v>
      </c>
      <c r="C168" s="12">
        <v>4182128.7878787876</v>
      </c>
      <c r="D168" s="13">
        <v>2509277</v>
      </c>
      <c r="E168" s="58">
        <f t="shared" si="3"/>
        <v>1672851.7878787876</v>
      </c>
      <c r="F168" s="45"/>
    </row>
    <row r="169" spans="1:6" s="9" customFormat="1" ht="33" x14ac:dyDescent="0.25">
      <c r="A169" s="137" t="s">
        <v>157</v>
      </c>
      <c r="B169" s="137"/>
      <c r="C169" s="137"/>
      <c r="D169" s="21">
        <f>SUM(D89:D168)</f>
        <v>198874315</v>
      </c>
      <c r="E169" s="60">
        <f>+E88+E138+E157+E162+E166</f>
        <v>198874315</v>
      </c>
      <c r="F169" s="50" t="s">
        <v>327</v>
      </c>
    </row>
    <row r="170" spans="1:6" s="9" customFormat="1" x14ac:dyDescent="0.25">
      <c r="A170" s="24"/>
      <c r="B170" s="25"/>
      <c r="C170" s="26"/>
      <c r="D170" s="27"/>
      <c r="E170" s="62"/>
      <c r="F170" s="27"/>
    </row>
    <row r="171" spans="1:6" s="9" customFormat="1" x14ac:dyDescent="0.25">
      <c r="A171" s="24"/>
      <c r="B171" s="25"/>
      <c r="C171" s="26"/>
      <c r="D171" s="27"/>
      <c r="E171" s="62"/>
      <c r="F171" s="27"/>
    </row>
    <row r="172" spans="1:6" s="9" customFormat="1" ht="28.5" x14ac:dyDescent="0.25">
      <c r="A172" s="138" t="s">
        <v>158</v>
      </c>
      <c r="B172" s="139"/>
      <c r="C172" s="8" t="s">
        <v>2</v>
      </c>
      <c r="D172" s="8" t="s">
        <v>284</v>
      </c>
      <c r="E172" s="56" t="s">
        <v>293</v>
      </c>
      <c r="F172" s="8" t="s">
        <v>287</v>
      </c>
    </row>
    <row r="173" spans="1:6" s="9" customFormat="1" x14ac:dyDescent="0.25">
      <c r="A173" s="140" t="s">
        <v>159</v>
      </c>
      <c r="B173" s="140"/>
      <c r="C173" s="140"/>
      <c r="D173" s="140"/>
      <c r="E173" s="59">
        <f>SUM(D174:D191)</f>
        <v>4067994</v>
      </c>
      <c r="F173" s="49"/>
    </row>
    <row r="174" spans="1:6" s="9" customFormat="1" ht="66" x14ac:dyDescent="0.25">
      <c r="A174" s="14">
        <v>144</v>
      </c>
      <c r="B174" s="29" t="s">
        <v>160</v>
      </c>
      <c r="C174" s="12">
        <v>367637.87878787873</v>
      </c>
      <c r="D174" s="41">
        <v>220583</v>
      </c>
      <c r="E174" s="58">
        <f t="shared" ref="E174:E237" si="4">+C174-D174</f>
        <v>147054.87878787873</v>
      </c>
      <c r="F174" s="45"/>
    </row>
    <row r="175" spans="1:6" s="9" customFormat="1" ht="66" x14ac:dyDescent="0.25">
      <c r="A175" s="14">
        <v>145</v>
      </c>
      <c r="B175" s="29" t="s">
        <v>161</v>
      </c>
      <c r="C175" s="12">
        <v>704912.72727272718</v>
      </c>
      <c r="D175" s="41">
        <v>422948</v>
      </c>
      <c r="E175" s="58">
        <f t="shared" si="4"/>
        <v>281964.72727272718</v>
      </c>
      <c r="F175" s="45"/>
    </row>
    <row r="176" spans="1:6" s="9" customFormat="1" ht="66" x14ac:dyDescent="0.25">
      <c r="A176" s="14">
        <v>146</v>
      </c>
      <c r="B176" s="29" t="s">
        <v>162</v>
      </c>
      <c r="C176" s="12">
        <v>1016873.0303030303</v>
      </c>
      <c r="D176" s="41">
        <v>610124</v>
      </c>
      <c r="E176" s="58">
        <f t="shared" si="4"/>
        <v>406749.03030303027</v>
      </c>
      <c r="F176" s="47"/>
    </row>
    <row r="177" spans="1:6" s="9" customFormat="1" ht="66" x14ac:dyDescent="0.25">
      <c r="A177" s="14">
        <v>147</v>
      </c>
      <c r="B177" s="29" t="s">
        <v>163</v>
      </c>
      <c r="C177" s="12">
        <v>1486778.7878787878</v>
      </c>
      <c r="D177" s="41">
        <v>892067</v>
      </c>
      <c r="E177" s="58">
        <f t="shared" si="4"/>
        <v>594711.78787878784</v>
      </c>
      <c r="F177" s="47"/>
    </row>
    <row r="178" spans="1:6" s="9" customFormat="1" ht="66" x14ac:dyDescent="0.25">
      <c r="A178" s="14">
        <v>148</v>
      </c>
      <c r="B178" s="29" t="s">
        <v>164</v>
      </c>
      <c r="C178" s="12">
        <v>2660551.5151515151</v>
      </c>
      <c r="D178" s="41">
        <v>1596331</v>
      </c>
      <c r="E178" s="58">
        <f t="shared" si="4"/>
        <v>1064220.5151515151</v>
      </c>
      <c r="F178" s="45"/>
    </row>
    <row r="179" spans="1:6" s="9" customFormat="1" ht="33" x14ac:dyDescent="0.25">
      <c r="A179" s="14">
        <v>149</v>
      </c>
      <c r="B179" s="30" t="s">
        <v>165</v>
      </c>
      <c r="C179" s="12">
        <v>13845.830303030301</v>
      </c>
      <c r="D179" s="41">
        <v>8307</v>
      </c>
      <c r="E179" s="58">
        <f t="shared" si="4"/>
        <v>5538.8303030303014</v>
      </c>
      <c r="F179" s="47"/>
    </row>
    <row r="180" spans="1:6" s="9" customFormat="1" ht="33" x14ac:dyDescent="0.25">
      <c r="A180" s="14">
        <v>150</v>
      </c>
      <c r="B180" s="30" t="s">
        <v>166</v>
      </c>
      <c r="C180" s="12">
        <v>17657.436363636363</v>
      </c>
      <c r="D180" s="41">
        <v>10594</v>
      </c>
      <c r="E180" s="58">
        <f t="shared" si="4"/>
        <v>7063.4363636363632</v>
      </c>
      <c r="F180" s="47"/>
    </row>
    <row r="181" spans="1:6" s="9" customFormat="1" ht="33" x14ac:dyDescent="0.25">
      <c r="A181" s="14">
        <v>151</v>
      </c>
      <c r="B181" s="30" t="s">
        <v>167</v>
      </c>
      <c r="C181" s="12">
        <v>21714.254545454543</v>
      </c>
      <c r="D181" s="41">
        <v>13029</v>
      </c>
      <c r="E181" s="58">
        <f t="shared" si="4"/>
        <v>8685.2545454545434</v>
      </c>
      <c r="F181" s="47"/>
    </row>
    <row r="182" spans="1:6" s="9" customFormat="1" ht="49.5" x14ac:dyDescent="0.25">
      <c r="A182" s="14">
        <v>152</v>
      </c>
      <c r="B182" s="30" t="s">
        <v>168</v>
      </c>
      <c r="C182" s="12">
        <v>34533.799999999996</v>
      </c>
      <c r="D182" s="41">
        <v>20720</v>
      </c>
      <c r="E182" s="58">
        <f t="shared" si="4"/>
        <v>13813.799999999996</v>
      </c>
      <c r="F182" s="47"/>
    </row>
    <row r="183" spans="1:6" s="9" customFormat="1" ht="49.5" x14ac:dyDescent="0.25">
      <c r="A183" s="14">
        <v>153</v>
      </c>
      <c r="B183" s="30" t="s">
        <v>169</v>
      </c>
      <c r="C183" s="12">
        <v>39841.560606060608</v>
      </c>
      <c r="D183" s="41">
        <v>23905</v>
      </c>
      <c r="E183" s="58">
        <f t="shared" si="4"/>
        <v>15936.560606060608</v>
      </c>
      <c r="F183" s="47"/>
    </row>
    <row r="184" spans="1:6" s="9" customFormat="1" ht="49.5" x14ac:dyDescent="0.25">
      <c r="A184" s="14">
        <v>154</v>
      </c>
      <c r="B184" s="29" t="s">
        <v>170</v>
      </c>
      <c r="C184" s="12">
        <v>39841.560606060608</v>
      </c>
      <c r="D184" s="41">
        <v>23905</v>
      </c>
      <c r="E184" s="58">
        <f t="shared" si="4"/>
        <v>15936.560606060608</v>
      </c>
      <c r="F184" s="47"/>
    </row>
    <row r="185" spans="1:6" s="9" customFormat="1" ht="33" x14ac:dyDescent="0.25">
      <c r="A185" s="14">
        <v>155</v>
      </c>
      <c r="B185" s="29" t="s">
        <v>171</v>
      </c>
      <c r="C185" s="12">
        <v>43763.151515151512</v>
      </c>
      <c r="D185" s="41">
        <v>26258</v>
      </c>
      <c r="E185" s="58">
        <f t="shared" si="4"/>
        <v>17505.151515151512</v>
      </c>
      <c r="F185" s="47"/>
    </row>
    <row r="186" spans="1:6" s="9" customFormat="1" ht="49.5" x14ac:dyDescent="0.25">
      <c r="A186" s="14">
        <v>156</v>
      </c>
      <c r="B186" s="29" t="s">
        <v>172</v>
      </c>
      <c r="C186" s="12">
        <v>34559.763636363634</v>
      </c>
      <c r="D186" s="41">
        <v>20736</v>
      </c>
      <c r="E186" s="58">
        <f t="shared" si="4"/>
        <v>13823.763636363634</v>
      </c>
      <c r="F186" s="47"/>
    </row>
    <row r="187" spans="1:6" s="9" customFormat="1" ht="49.5" x14ac:dyDescent="0.25">
      <c r="A187" s="14">
        <v>157</v>
      </c>
      <c r="B187" s="29" t="s">
        <v>173</v>
      </c>
      <c r="C187" s="12">
        <v>53780.066666666658</v>
      </c>
      <c r="D187" s="41">
        <v>32268</v>
      </c>
      <c r="E187" s="58">
        <f t="shared" si="4"/>
        <v>21512.066666666658</v>
      </c>
      <c r="F187" s="47"/>
    </row>
    <row r="188" spans="1:6" s="9" customFormat="1" x14ac:dyDescent="0.25">
      <c r="A188" s="14">
        <v>158</v>
      </c>
      <c r="B188" s="29" t="s">
        <v>174</v>
      </c>
      <c r="C188" s="12">
        <v>65996.678787878787</v>
      </c>
      <c r="D188" s="41">
        <v>39598</v>
      </c>
      <c r="E188" s="58">
        <f t="shared" si="4"/>
        <v>26398.678787878787</v>
      </c>
      <c r="F188" s="47"/>
    </row>
    <row r="189" spans="1:6" s="9" customFormat="1" x14ac:dyDescent="0.25">
      <c r="A189" s="14">
        <v>159</v>
      </c>
      <c r="B189" s="29" t="s">
        <v>175</v>
      </c>
      <c r="C189" s="12">
        <v>86502.181818181809</v>
      </c>
      <c r="D189" s="41">
        <v>51901</v>
      </c>
      <c r="E189" s="58">
        <f t="shared" si="4"/>
        <v>34601.181818181809</v>
      </c>
      <c r="F189" s="45"/>
    </row>
    <row r="190" spans="1:6" s="9" customFormat="1" x14ac:dyDescent="0.25">
      <c r="A190" s="14">
        <v>160</v>
      </c>
      <c r="B190" s="30" t="s">
        <v>176</v>
      </c>
      <c r="C190" s="12">
        <v>86502.181818181809</v>
      </c>
      <c r="D190" s="41">
        <v>51901</v>
      </c>
      <c r="E190" s="58">
        <f t="shared" si="4"/>
        <v>34601.181818181809</v>
      </c>
      <c r="F190" s="45"/>
    </row>
    <row r="191" spans="1:6" s="9" customFormat="1" x14ac:dyDescent="0.25">
      <c r="A191" s="14">
        <v>161</v>
      </c>
      <c r="B191" s="29" t="s">
        <v>177</v>
      </c>
      <c r="C191" s="12">
        <v>4698.6969696969691</v>
      </c>
      <c r="D191" s="41">
        <v>2819</v>
      </c>
      <c r="E191" s="58">
        <f t="shared" si="4"/>
        <v>1879.6969696969691</v>
      </c>
      <c r="F191" s="45"/>
    </row>
    <row r="192" spans="1:6" s="9" customFormat="1" x14ac:dyDescent="0.25">
      <c r="A192" s="141" t="s">
        <v>178</v>
      </c>
      <c r="B192" s="141"/>
      <c r="C192" s="141"/>
      <c r="D192" s="141"/>
      <c r="E192" s="59">
        <f>SUM(D193:D223)</f>
        <v>24972083</v>
      </c>
      <c r="F192" s="49"/>
    </row>
    <row r="193" spans="1:6" s="9" customFormat="1" x14ac:dyDescent="0.25">
      <c r="A193" s="10">
        <v>162</v>
      </c>
      <c r="B193" s="30" t="s">
        <v>179</v>
      </c>
      <c r="C193" s="12">
        <v>243409.09090909091</v>
      </c>
      <c r="D193" s="13">
        <v>146045</v>
      </c>
      <c r="E193" s="58">
        <f t="shared" si="4"/>
        <v>97364.090909090912</v>
      </c>
      <c r="F193" s="45"/>
    </row>
    <row r="194" spans="1:6" s="9" customFormat="1" x14ac:dyDescent="0.25">
      <c r="A194" s="10">
        <v>163</v>
      </c>
      <c r="B194" s="30" t="s">
        <v>180</v>
      </c>
      <c r="C194" s="12">
        <v>301466.66666666669</v>
      </c>
      <c r="D194" s="13">
        <v>180880</v>
      </c>
      <c r="E194" s="58">
        <f t="shared" si="4"/>
        <v>120586.66666666669</v>
      </c>
      <c r="F194" s="45"/>
    </row>
    <row r="195" spans="1:6" s="9" customFormat="1" x14ac:dyDescent="0.25">
      <c r="A195" s="10">
        <v>164</v>
      </c>
      <c r="B195" s="30" t="s">
        <v>181</v>
      </c>
      <c r="C195" s="12">
        <v>184630.30303030301</v>
      </c>
      <c r="D195" s="13">
        <v>110778</v>
      </c>
      <c r="E195" s="58">
        <f t="shared" si="4"/>
        <v>73852.30303030301</v>
      </c>
      <c r="F195" s="45"/>
    </row>
    <row r="196" spans="1:6" s="9" customFormat="1" x14ac:dyDescent="0.25">
      <c r="A196" s="10">
        <v>165</v>
      </c>
      <c r="B196" s="30" t="s">
        <v>182</v>
      </c>
      <c r="C196" s="12">
        <v>231509.09090909091</v>
      </c>
      <c r="D196" s="13">
        <v>138905</v>
      </c>
      <c r="E196" s="58">
        <f t="shared" si="4"/>
        <v>92604.090909090912</v>
      </c>
      <c r="F196" s="45"/>
    </row>
    <row r="197" spans="1:6" s="9" customFormat="1" x14ac:dyDescent="0.25">
      <c r="A197" s="10">
        <v>166</v>
      </c>
      <c r="B197" s="30" t="s">
        <v>183</v>
      </c>
      <c r="C197" s="12">
        <v>224296.9696969697</v>
      </c>
      <c r="D197" s="13">
        <v>134578</v>
      </c>
      <c r="E197" s="58">
        <f t="shared" si="4"/>
        <v>89718.969696969696</v>
      </c>
      <c r="F197" s="45"/>
    </row>
    <row r="198" spans="1:6" s="9" customFormat="1" x14ac:dyDescent="0.25">
      <c r="A198" s="10">
        <v>167</v>
      </c>
      <c r="B198" s="30" t="s">
        <v>184</v>
      </c>
      <c r="C198" s="12">
        <v>283075.75757575757</v>
      </c>
      <c r="D198" s="13">
        <v>169845</v>
      </c>
      <c r="E198" s="58">
        <f t="shared" si="4"/>
        <v>113230.75757575757</v>
      </c>
      <c r="F198" s="45"/>
    </row>
    <row r="199" spans="1:6" s="9" customFormat="1" ht="33" x14ac:dyDescent="0.25">
      <c r="A199" s="10">
        <v>168</v>
      </c>
      <c r="B199" s="30" t="s">
        <v>185</v>
      </c>
      <c r="C199" s="12">
        <v>664416.66666666663</v>
      </c>
      <c r="D199" s="13">
        <v>398650</v>
      </c>
      <c r="E199" s="58">
        <f t="shared" si="4"/>
        <v>265766.66666666663</v>
      </c>
      <c r="F199" s="45"/>
    </row>
    <row r="200" spans="1:6" s="9" customFormat="1" x14ac:dyDescent="0.25">
      <c r="A200" s="10">
        <v>169</v>
      </c>
      <c r="B200" s="30" t="s">
        <v>186</v>
      </c>
      <c r="C200" s="12">
        <v>636289.39393939392</v>
      </c>
      <c r="D200" s="13">
        <v>381774</v>
      </c>
      <c r="E200" s="58">
        <f t="shared" si="4"/>
        <v>254515.39393939392</v>
      </c>
      <c r="F200" s="45"/>
    </row>
    <row r="201" spans="1:6" s="9" customFormat="1" ht="49.5" x14ac:dyDescent="0.25">
      <c r="A201" s="10">
        <v>170</v>
      </c>
      <c r="B201" s="30" t="s">
        <v>187</v>
      </c>
      <c r="C201" s="12">
        <v>519813.63636363641</v>
      </c>
      <c r="D201" s="13">
        <v>311888</v>
      </c>
      <c r="E201" s="58">
        <f t="shared" si="4"/>
        <v>207925.63636363641</v>
      </c>
      <c r="F201" s="45"/>
    </row>
    <row r="202" spans="1:6" s="9" customFormat="1" ht="33" x14ac:dyDescent="0.25">
      <c r="A202" s="10">
        <v>171</v>
      </c>
      <c r="B202" s="30" t="s">
        <v>188</v>
      </c>
      <c r="C202" s="12">
        <v>423351.51515151514</v>
      </c>
      <c r="D202" s="13">
        <v>254011</v>
      </c>
      <c r="E202" s="58">
        <f t="shared" si="4"/>
        <v>169340.51515151514</v>
      </c>
      <c r="F202" s="45"/>
    </row>
    <row r="203" spans="1:6" s="9" customFormat="1" ht="49.5" x14ac:dyDescent="0.25">
      <c r="A203" s="10">
        <v>172</v>
      </c>
      <c r="B203" s="30" t="s">
        <v>189</v>
      </c>
      <c r="C203" s="12">
        <v>558218.18181818177</v>
      </c>
      <c r="D203" s="13">
        <v>334931</v>
      </c>
      <c r="E203" s="58">
        <f t="shared" si="4"/>
        <v>223287.18181818177</v>
      </c>
      <c r="F203" s="45"/>
    </row>
    <row r="204" spans="1:6" s="9" customFormat="1" x14ac:dyDescent="0.25">
      <c r="A204" s="10">
        <v>173</v>
      </c>
      <c r="B204" s="29" t="s">
        <v>190</v>
      </c>
      <c r="C204" s="12">
        <v>5234196.9696969697</v>
      </c>
      <c r="D204" s="13">
        <v>3140518</v>
      </c>
      <c r="E204" s="58">
        <f t="shared" si="4"/>
        <v>2093678.9696969697</v>
      </c>
      <c r="F204" s="45"/>
    </row>
    <row r="205" spans="1:6" s="9" customFormat="1" x14ac:dyDescent="0.25">
      <c r="A205" s="10">
        <v>174</v>
      </c>
      <c r="B205" s="30" t="s">
        <v>191</v>
      </c>
      <c r="C205" s="12">
        <v>1398069.696969697</v>
      </c>
      <c r="D205" s="13">
        <v>838842</v>
      </c>
      <c r="E205" s="58">
        <f t="shared" si="4"/>
        <v>559227.69696969702</v>
      </c>
      <c r="F205" s="45"/>
    </row>
    <row r="206" spans="1:6" s="9" customFormat="1" x14ac:dyDescent="0.25">
      <c r="A206" s="10">
        <v>175</v>
      </c>
      <c r="B206" s="30" t="s">
        <v>192</v>
      </c>
      <c r="C206" s="12">
        <v>5895548.4848484844</v>
      </c>
      <c r="D206" s="13">
        <v>3537329</v>
      </c>
      <c r="E206" s="58">
        <f t="shared" si="4"/>
        <v>2358219.4848484844</v>
      </c>
      <c r="F206" s="45"/>
    </row>
    <row r="207" spans="1:6" s="9" customFormat="1" x14ac:dyDescent="0.25">
      <c r="A207" s="10">
        <v>176</v>
      </c>
      <c r="B207" s="30" t="s">
        <v>193</v>
      </c>
      <c r="C207" s="12">
        <v>8789772.7272727266</v>
      </c>
      <c r="D207" s="13">
        <v>5273864</v>
      </c>
      <c r="E207" s="58">
        <f t="shared" si="4"/>
        <v>3515908.7272727266</v>
      </c>
      <c r="F207" s="45"/>
    </row>
    <row r="208" spans="1:6" s="9" customFormat="1" x14ac:dyDescent="0.25">
      <c r="A208" s="10">
        <v>177</v>
      </c>
      <c r="B208" s="30" t="s">
        <v>194</v>
      </c>
      <c r="C208" s="12">
        <v>155601.51515151514</v>
      </c>
      <c r="D208" s="13">
        <v>93361</v>
      </c>
      <c r="E208" s="58">
        <f t="shared" si="4"/>
        <v>62240.515151515137</v>
      </c>
      <c r="F208" s="45"/>
    </row>
    <row r="209" spans="1:6" s="9" customFormat="1" x14ac:dyDescent="0.25">
      <c r="A209" s="10">
        <v>178</v>
      </c>
      <c r="B209" s="30" t="s">
        <v>195</v>
      </c>
      <c r="C209" s="12">
        <v>224837.87878787878</v>
      </c>
      <c r="D209" s="13">
        <v>134903</v>
      </c>
      <c r="E209" s="58">
        <f t="shared" si="4"/>
        <v>89934.878787878784</v>
      </c>
      <c r="F209" s="45"/>
    </row>
    <row r="210" spans="1:6" s="9" customFormat="1" x14ac:dyDescent="0.25">
      <c r="A210" s="10">
        <v>179</v>
      </c>
      <c r="B210" s="30" t="s">
        <v>196</v>
      </c>
      <c r="C210" s="12">
        <v>286140.90909090912</v>
      </c>
      <c r="D210" s="13">
        <v>171685</v>
      </c>
      <c r="E210" s="58">
        <f t="shared" si="4"/>
        <v>114455.90909090912</v>
      </c>
      <c r="F210" s="45"/>
    </row>
    <row r="211" spans="1:6" s="9" customFormat="1" x14ac:dyDescent="0.25">
      <c r="A211" s="10">
        <v>180</v>
      </c>
      <c r="B211" s="29" t="s">
        <v>197</v>
      </c>
      <c r="C211" s="12">
        <v>199775.75757575757</v>
      </c>
      <c r="D211" s="13">
        <v>119865</v>
      </c>
      <c r="E211" s="58">
        <f t="shared" si="4"/>
        <v>79910.757575757569</v>
      </c>
      <c r="F211" s="45"/>
    </row>
    <row r="212" spans="1:6" s="9" customFormat="1" x14ac:dyDescent="0.25">
      <c r="A212" s="10">
        <v>181</v>
      </c>
      <c r="B212" s="29" t="s">
        <v>198</v>
      </c>
      <c r="C212" s="12">
        <v>243084.54545454544</v>
      </c>
      <c r="D212" s="13">
        <v>145851</v>
      </c>
      <c r="E212" s="58">
        <f t="shared" si="4"/>
        <v>97233.545454545441</v>
      </c>
      <c r="F212" s="45"/>
    </row>
    <row r="213" spans="1:6" s="9" customFormat="1" x14ac:dyDescent="0.25">
      <c r="A213" s="10">
        <v>182</v>
      </c>
      <c r="B213" s="29" t="s">
        <v>199</v>
      </c>
      <c r="C213" s="12">
        <v>221412.12121212122</v>
      </c>
      <c r="D213" s="13">
        <v>132847</v>
      </c>
      <c r="E213" s="58">
        <f t="shared" si="4"/>
        <v>88565.121212121216</v>
      </c>
      <c r="F213" s="45"/>
    </row>
    <row r="214" spans="1:6" s="9" customFormat="1" x14ac:dyDescent="0.25">
      <c r="A214" s="10">
        <v>183</v>
      </c>
      <c r="B214" s="29" t="s">
        <v>200</v>
      </c>
      <c r="C214" s="12">
        <v>275539.09090909088</v>
      </c>
      <c r="D214" s="13">
        <v>165323</v>
      </c>
      <c r="E214" s="58">
        <f t="shared" si="4"/>
        <v>110216.09090909088</v>
      </c>
      <c r="F214" s="45"/>
    </row>
    <row r="215" spans="1:6" s="9" customFormat="1" ht="66" x14ac:dyDescent="0.25">
      <c r="A215" s="10">
        <v>184</v>
      </c>
      <c r="B215" s="30" t="s">
        <v>201</v>
      </c>
      <c r="C215" s="12">
        <v>1939339.3939393938</v>
      </c>
      <c r="D215" s="13">
        <v>1163604</v>
      </c>
      <c r="E215" s="58">
        <f t="shared" si="4"/>
        <v>775735.39393939381</v>
      </c>
      <c r="F215" s="45"/>
    </row>
    <row r="216" spans="1:6" s="9" customFormat="1" ht="66" x14ac:dyDescent="0.25">
      <c r="A216" s="10">
        <v>185</v>
      </c>
      <c r="B216" s="30" t="s">
        <v>202</v>
      </c>
      <c r="C216" s="12">
        <v>2761881.8181818179</v>
      </c>
      <c r="D216" s="13">
        <v>1657129</v>
      </c>
      <c r="E216" s="58">
        <f t="shared" si="4"/>
        <v>1104752.8181818179</v>
      </c>
      <c r="F216" s="45"/>
    </row>
    <row r="217" spans="1:6" s="9" customFormat="1" x14ac:dyDescent="0.25">
      <c r="A217" s="10">
        <v>186</v>
      </c>
      <c r="B217" s="30" t="s">
        <v>203</v>
      </c>
      <c r="C217" s="12">
        <v>568675.75757575757</v>
      </c>
      <c r="D217" s="13">
        <v>341205</v>
      </c>
      <c r="E217" s="58">
        <f t="shared" si="4"/>
        <v>227470.75757575757</v>
      </c>
      <c r="F217" s="45"/>
    </row>
    <row r="218" spans="1:6" s="9" customFormat="1" x14ac:dyDescent="0.25">
      <c r="A218" s="10">
        <v>187</v>
      </c>
      <c r="B218" s="30" t="s">
        <v>204</v>
      </c>
      <c r="C218" s="12">
        <v>751503.03030303027</v>
      </c>
      <c r="D218" s="13">
        <v>450902</v>
      </c>
      <c r="E218" s="58">
        <f t="shared" si="4"/>
        <v>300601.03030303027</v>
      </c>
      <c r="F218" s="45"/>
    </row>
    <row r="219" spans="1:6" s="9" customFormat="1" x14ac:dyDescent="0.25">
      <c r="A219" s="10">
        <v>188</v>
      </c>
      <c r="B219" s="30" t="s">
        <v>205</v>
      </c>
      <c r="C219" s="12">
        <v>1053150</v>
      </c>
      <c r="D219" s="13">
        <v>631890</v>
      </c>
      <c r="E219" s="58">
        <f t="shared" si="4"/>
        <v>421260</v>
      </c>
      <c r="F219" s="45"/>
    </row>
    <row r="220" spans="1:6" s="9" customFormat="1" ht="49.5" x14ac:dyDescent="0.25">
      <c r="A220" s="10">
        <v>189</v>
      </c>
      <c r="B220" s="29" t="s">
        <v>206</v>
      </c>
      <c r="C220" s="12">
        <v>5552431.8181818174</v>
      </c>
      <c r="D220" s="13">
        <v>3331459</v>
      </c>
      <c r="E220" s="58">
        <f t="shared" si="4"/>
        <v>2220972.8181818174</v>
      </c>
      <c r="F220" s="45"/>
    </row>
    <row r="221" spans="1:6" s="9" customFormat="1" x14ac:dyDescent="0.25">
      <c r="A221" s="10">
        <v>190</v>
      </c>
      <c r="B221" s="30" t="s">
        <v>207</v>
      </c>
      <c r="C221" s="12">
        <v>539827.27272727271</v>
      </c>
      <c r="D221" s="13">
        <v>323896</v>
      </c>
      <c r="E221" s="58">
        <f t="shared" si="4"/>
        <v>215931.27272727271</v>
      </c>
      <c r="F221" s="45"/>
    </row>
    <row r="222" spans="1:6" s="9" customFormat="1" x14ac:dyDescent="0.25">
      <c r="A222" s="10">
        <v>191</v>
      </c>
      <c r="B222" s="30" t="s">
        <v>208</v>
      </c>
      <c r="C222" s="12">
        <v>663695.45454545447</v>
      </c>
      <c r="D222" s="13">
        <v>398217</v>
      </c>
      <c r="E222" s="58">
        <f t="shared" si="4"/>
        <v>265478.45454545447</v>
      </c>
      <c r="F222" s="45"/>
    </row>
    <row r="223" spans="1:6" s="9" customFormat="1" x14ac:dyDescent="0.25">
      <c r="A223" s="10">
        <v>192</v>
      </c>
      <c r="B223" s="29" t="s">
        <v>209</v>
      </c>
      <c r="C223" s="12">
        <v>595180.3030303031</v>
      </c>
      <c r="D223" s="13">
        <v>357108</v>
      </c>
      <c r="E223" s="58">
        <f t="shared" si="4"/>
        <v>238072.3030303031</v>
      </c>
      <c r="F223" s="45"/>
    </row>
    <row r="224" spans="1:6" s="9" customFormat="1" x14ac:dyDescent="0.25">
      <c r="A224" s="142" t="s">
        <v>210</v>
      </c>
      <c r="B224" s="142"/>
      <c r="C224" s="142"/>
      <c r="D224" s="142"/>
      <c r="E224" s="59">
        <f>SUM(D225:D260)</f>
        <v>4755508</v>
      </c>
      <c r="F224" s="49"/>
    </row>
    <row r="225" spans="1:6" s="9" customFormat="1" x14ac:dyDescent="0.25">
      <c r="A225" s="14">
        <v>193</v>
      </c>
      <c r="B225" s="31" t="s">
        <v>211</v>
      </c>
      <c r="C225" s="12">
        <v>34377.466666666667</v>
      </c>
      <c r="D225" s="13">
        <v>20626</v>
      </c>
      <c r="E225" s="58">
        <f t="shared" si="4"/>
        <v>13751.466666666667</v>
      </c>
      <c r="F225" s="45"/>
    </row>
    <row r="226" spans="1:6" s="9" customFormat="1" x14ac:dyDescent="0.25">
      <c r="A226" s="14">
        <v>194</v>
      </c>
      <c r="B226" s="31" t="s">
        <v>212</v>
      </c>
      <c r="C226" s="12">
        <v>49432.133333333331</v>
      </c>
      <c r="D226" s="13">
        <v>29659</v>
      </c>
      <c r="E226" s="58">
        <f t="shared" si="4"/>
        <v>19773.133333333331</v>
      </c>
      <c r="F226" s="45"/>
    </row>
    <row r="227" spans="1:6" s="9" customFormat="1" x14ac:dyDescent="0.25">
      <c r="A227" s="14">
        <v>195</v>
      </c>
      <c r="B227" s="31" t="s">
        <v>213</v>
      </c>
      <c r="C227" s="12">
        <v>66162.133333333346</v>
      </c>
      <c r="D227" s="13">
        <v>39697</v>
      </c>
      <c r="E227" s="58">
        <f t="shared" si="4"/>
        <v>26465.133333333346</v>
      </c>
      <c r="F227" s="45"/>
    </row>
    <row r="228" spans="1:6" s="9" customFormat="1" x14ac:dyDescent="0.25">
      <c r="A228" s="14">
        <v>196</v>
      </c>
      <c r="B228" s="31" t="s">
        <v>214</v>
      </c>
      <c r="C228" s="12">
        <v>52628.333333333336</v>
      </c>
      <c r="D228" s="13">
        <v>31577</v>
      </c>
      <c r="E228" s="58">
        <f t="shared" si="4"/>
        <v>21051.333333333336</v>
      </c>
      <c r="F228" s="45"/>
    </row>
    <row r="229" spans="1:6" s="9" customFormat="1" x14ac:dyDescent="0.25">
      <c r="A229" s="14">
        <v>197</v>
      </c>
      <c r="B229" s="18" t="s">
        <v>215</v>
      </c>
      <c r="C229" s="12">
        <v>5684233.333333333</v>
      </c>
      <c r="D229" s="13">
        <v>3410540</v>
      </c>
      <c r="E229" s="58">
        <f t="shared" si="4"/>
        <v>2273693.333333333</v>
      </c>
      <c r="F229" s="45"/>
    </row>
    <row r="230" spans="1:6" s="9" customFormat="1" x14ac:dyDescent="0.25">
      <c r="A230" s="14">
        <v>198</v>
      </c>
      <c r="B230" s="18" t="s">
        <v>216</v>
      </c>
      <c r="C230" s="12">
        <v>31515.166666666668</v>
      </c>
      <c r="D230" s="13">
        <v>18909</v>
      </c>
      <c r="E230" s="58">
        <f t="shared" si="4"/>
        <v>12606.166666666668</v>
      </c>
      <c r="F230" s="45"/>
    </row>
    <row r="231" spans="1:6" s="9" customFormat="1" x14ac:dyDescent="0.25">
      <c r="A231" s="14">
        <v>199</v>
      </c>
      <c r="B231" s="19" t="s">
        <v>217</v>
      </c>
      <c r="C231" s="12">
        <v>2827.0666666666671</v>
      </c>
      <c r="D231" s="13">
        <v>1696</v>
      </c>
      <c r="E231" s="58">
        <f t="shared" si="4"/>
        <v>1131.0666666666671</v>
      </c>
      <c r="F231" s="45"/>
    </row>
    <row r="232" spans="1:6" s="9" customFormat="1" ht="33" x14ac:dyDescent="0.25">
      <c r="A232" s="14">
        <v>200</v>
      </c>
      <c r="B232" s="19" t="s">
        <v>218</v>
      </c>
      <c r="C232" s="12">
        <v>23174.666666666668</v>
      </c>
      <c r="D232" s="13">
        <v>13905</v>
      </c>
      <c r="E232" s="58">
        <f t="shared" si="4"/>
        <v>9269.6666666666679</v>
      </c>
      <c r="F232" s="45"/>
    </row>
    <row r="233" spans="1:6" s="9" customFormat="1" x14ac:dyDescent="0.25">
      <c r="A233" s="14">
        <v>201</v>
      </c>
      <c r="B233" s="19" t="s">
        <v>219</v>
      </c>
      <c r="C233" s="12">
        <v>37368.799999999996</v>
      </c>
      <c r="D233" s="13">
        <v>22421</v>
      </c>
      <c r="E233" s="58">
        <f t="shared" si="4"/>
        <v>14947.799999999996</v>
      </c>
      <c r="F233" s="45"/>
    </row>
    <row r="234" spans="1:6" s="9" customFormat="1" x14ac:dyDescent="0.25">
      <c r="A234" s="14">
        <v>202</v>
      </c>
      <c r="B234" s="19" t="s">
        <v>220</v>
      </c>
      <c r="C234" s="12">
        <v>2278.5</v>
      </c>
      <c r="D234" s="13">
        <v>1367</v>
      </c>
      <c r="E234" s="58">
        <f t="shared" si="4"/>
        <v>911.5</v>
      </c>
      <c r="F234" s="45"/>
    </row>
    <row r="235" spans="1:6" s="9" customFormat="1" x14ac:dyDescent="0.25">
      <c r="A235" s="14">
        <v>203</v>
      </c>
      <c r="B235" s="19" t="s">
        <v>221</v>
      </c>
      <c r="C235" s="12">
        <v>844.719696969697</v>
      </c>
      <c r="D235" s="13">
        <v>507</v>
      </c>
      <c r="E235" s="58">
        <f t="shared" si="4"/>
        <v>337.719696969697</v>
      </c>
      <c r="F235" s="45"/>
    </row>
    <row r="236" spans="1:6" s="9" customFormat="1" x14ac:dyDescent="0.25">
      <c r="A236" s="14">
        <v>204</v>
      </c>
      <c r="B236" s="19" t="s">
        <v>222</v>
      </c>
      <c r="C236" s="12">
        <v>707.14848484848483</v>
      </c>
      <c r="D236" s="13">
        <v>424</v>
      </c>
      <c r="E236" s="58">
        <f t="shared" si="4"/>
        <v>283.14848484848483</v>
      </c>
      <c r="F236" s="45"/>
    </row>
    <row r="237" spans="1:6" s="9" customFormat="1" x14ac:dyDescent="0.25">
      <c r="A237" s="14">
        <v>205</v>
      </c>
      <c r="B237" s="19" t="s">
        <v>223</v>
      </c>
      <c r="C237" s="12">
        <v>232086.06060606058</v>
      </c>
      <c r="D237" s="13">
        <v>139252</v>
      </c>
      <c r="E237" s="58">
        <f t="shared" si="4"/>
        <v>92834.060606060579</v>
      </c>
      <c r="F237" s="45"/>
    </row>
    <row r="238" spans="1:6" s="9" customFormat="1" x14ac:dyDescent="0.25">
      <c r="A238" s="14">
        <v>206</v>
      </c>
      <c r="B238" s="19" t="s">
        <v>224</v>
      </c>
      <c r="C238" s="12">
        <v>174064.54545454544</v>
      </c>
      <c r="D238" s="13">
        <v>104439</v>
      </c>
      <c r="E238" s="58">
        <f t="shared" ref="E238:E295" si="5">+C238-D238</f>
        <v>69625.545454545441</v>
      </c>
      <c r="F238" s="45"/>
    </row>
    <row r="239" spans="1:6" s="9" customFormat="1" x14ac:dyDescent="0.25">
      <c r="A239" s="14">
        <v>207</v>
      </c>
      <c r="B239" s="19" t="s">
        <v>225</v>
      </c>
      <c r="C239" s="12">
        <v>18310.133333333335</v>
      </c>
      <c r="D239" s="13">
        <v>10986</v>
      </c>
      <c r="E239" s="58">
        <f t="shared" si="5"/>
        <v>7324.133333333335</v>
      </c>
      <c r="F239" s="45"/>
    </row>
    <row r="240" spans="1:6" s="9" customFormat="1" x14ac:dyDescent="0.25">
      <c r="A240" s="14">
        <v>208</v>
      </c>
      <c r="B240" s="19" t="s">
        <v>226</v>
      </c>
      <c r="C240" s="12">
        <v>22857.015151515152</v>
      </c>
      <c r="D240" s="13">
        <v>13714</v>
      </c>
      <c r="E240" s="58">
        <f t="shared" si="5"/>
        <v>9143.015151515152</v>
      </c>
      <c r="F240" s="45"/>
    </row>
    <row r="241" spans="1:6" s="9" customFormat="1" ht="33" x14ac:dyDescent="0.25">
      <c r="A241" s="14">
        <v>209</v>
      </c>
      <c r="B241" s="19" t="s">
        <v>227</v>
      </c>
      <c r="C241" s="12">
        <v>28140.975757575754</v>
      </c>
      <c r="D241" s="13">
        <v>16885</v>
      </c>
      <c r="E241" s="58">
        <f t="shared" si="5"/>
        <v>11255.975757575754</v>
      </c>
      <c r="F241" s="45"/>
    </row>
    <row r="242" spans="1:6" s="9" customFormat="1" x14ac:dyDescent="0.25">
      <c r="A242" s="14">
        <v>210</v>
      </c>
      <c r="B242" s="19" t="s">
        <v>228</v>
      </c>
      <c r="C242" s="12">
        <v>32720.672727272729</v>
      </c>
      <c r="D242" s="13">
        <v>19632</v>
      </c>
      <c r="E242" s="58">
        <f t="shared" si="5"/>
        <v>13088.672727272729</v>
      </c>
      <c r="F242" s="45"/>
    </row>
    <row r="243" spans="1:6" s="9" customFormat="1" ht="33" x14ac:dyDescent="0.25">
      <c r="A243" s="14">
        <v>211</v>
      </c>
      <c r="B243" s="19" t="s">
        <v>229</v>
      </c>
      <c r="C243" s="12">
        <v>37039.651515151512</v>
      </c>
      <c r="D243" s="13">
        <v>22224</v>
      </c>
      <c r="E243" s="58">
        <f t="shared" si="5"/>
        <v>14815.651515151512</v>
      </c>
      <c r="F243" s="45"/>
    </row>
    <row r="244" spans="1:6" s="9" customFormat="1" x14ac:dyDescent="0.25">
      <c r="A244" s="14">
        <v>212</v>
      </c>
      <c r="B244" s="19" t="s">
        <v>230</v>
      </c>
      <c r="C244" s="12">
        <v>41583.648484848491</v>
      </c>
      <c r="D244" s="13">
        <v>24950</v>
      </c>
      <c r="E244" s="58">
        <f t="shared" si="5"/>
        <v>16633.648484848491</v>
      </c>
      <c r="F244" s="45"/>
    </row>
    <row r="245" spans="1:6" s="9" customFormat="1" x14ac:dyDescent="0.25">
      <c r="A245" s="14">
        <v>213</v>
      </c>
      <c r="B245" s="19" t="s">
        <v>231</v>
      </c>
      <c r="C245" s="12">
        <v>43494.860606060603</v>
      </c>
      <c r="D245" s="13">
        <v>26097</v>
      </c>
      <c r="E245" s="58">
        <f t="shared" si="5"/>
        <v>17397.860606060603</v>
      </c>
      <c r="F245" s="45"/>
    </row>
    <row r="246" spans="1:6" s="9" customFormat="1" ht="33" x14ac:dyDescent="0.25">
      <c r="A246" s="14">
        <v>214</v>
      </c>
      <c r="B246" s="19" t="s">
        <v>232</v>
      </c>
      <c r="C246" s="12">
        <v>59806.515151515159</v>
      </c>
      <c r="D246" s="13">
        <v>35884</v>
      </c>
      <c r="E246" s="58">
        <f t="shared" si="5"/>
        <v>23922.515151515159</v>
      </c>
      <c r="F246" s="45"/>
    </row>
    <row r="247" spans="1:6" s="9" customFormat="1" x14ac:dyDescent="0.25">
      <c r="A247" s="14">
        <v>215</v>
      </c>
      <c r="B247" s="19" t="s">
        <v>233</v>
      </c>
      <c r="C247" s="12">
        <v>88498.496969696964</v>
      </c>
      <c r="D247" s="13">
        <v>53099</v>
      </c>
      <c r="E247" s="58">
        <f t="shared" si="5"/>
        <v>35399.496969696964</v>
      </c>
      <c r="F247" s="45"/>
    </row>
    <row r="248" spans="1:6" s="9" customFormat="1" x14ac:dyDescent="0.25">
      <c r="A248" s="14">
        <v>216</v>
      </c>
      <c r="B248" s="19" t="s">
        <v>234</v>
      </c>
      <c r="C248" s="12">
        <v>70084.86969696969</v>
      </c>
      <c r="D248" s="13">
        <v>42051</v>
      </c>
      <c r="E248" s="58">
        <f t="shared" si="5"/>
        <v>28033.86969696969</v>
      </c>
      <c r="F248" s="45"/>
    </row>
    <row r="249" spans="1:6" s="9" customFormat="1" x14ac:dyDescent="0.25">
      <c r="A249" s="14">
        <v>217</v>
      </c>
      <c r="B249" s="19" t="s">
        <v>235</v>
      </c>
      <c r="C249" s="12">
        <v>45557.166666666664</v>
      </c>
      <c r="D249" s="13">
        <v>27334</v>
      </c>
      <c r="E249" s="58">
        <f t="shared" si="5"/>
        <v>18223.166666666664</v>
      </c>
      <c r="F249" s="45"/>
    </row>
    <row r="250" spans="1:6" s="9" customFormat="1" x14ac:dyDescent="0.25">
      <c r="A250" s="14">
        <v>218</v>
      </c>
      <c r="B250" s="19" t="s">
        <v>236</v>
      </c>
      <c r="C250" s="12">
        <v>18468.8</v>
      </c>
      <c r="D250" s="13">
        <v>11081</v>
      </c>
      <c r="E250" s="58">
        <f t="shared" si="5"/>
        <v>7387.7999999999993</v>
      </c>
      <c r="F250" s="45"/>
    </row>
    <row r="251" spans="1:6" s="9" customFormat="1" x14ac:dyDescent="0.25">
      <c r="A251" s="14">
        <v>219</v>
      </c>
      <c r="B251" s="19" t="s">
        <v>237</v>
      </c>
      <c r="C251" s="12">
        <v>7647.0121212121221</v>
      </c>
      <c r="D251" s="13">
        <v>4588</v>
      </c>
      <c r="E251" s="58">
        <f t="shared" si="5"/>
        <v>3059.0121212121221</v>
      </c>
      <c r="F251" s="45"/>
    </row>
    <row r="252" spans="1:6" s="9" customFormat="1" x14ac:dyDescent="0.25">
      <c r="A252" s="14">
        <v>220</v>
      </c>
      <c r="B252" s="19" t="s">
        <v>238</v>
      </c>
      <c r="C252" s="12">
        <v>8000.4060606060602</v>
      </c>
      <c r="D252" s="13">
        <v>4800</v>
      </c>
      <c r="E252" s="58">
        <f t="shared" si="5"/>
        <v>3200.4060606060602</v>
      </c>
      <c r="F252" s="45"/>
    </row>
    <row r="253" spans="1:6" s="9" customFormat="1" x14ac:dyDescent="0.25">
      <c r="A253" s="14">
        <v>221</v>
      </c>
      <c r="B253" s="19" t="s">
        <v>239</v>
      </c>
      <c r="C253" s="12">
        <v>6939.1424242424246</v>
      </c>
      <c r="D253" s="13">
        <v>4163</v>
      </c>
      <c r="E253" s="58">
        <f t="shared" si="5"/>
        <v>2776.1424242424246</v>
      </c>
      <c r="F253" s="45"/>
    </row>
    <row r="254" spans="1:6" s="9" customFormat="1" x14ac:dyDescent="0.25">
      <c r="A254" s="14">
        <v>222</v>
      </c>
      <c r="B254" s="19" t="s">
        <v>240</v>
      </c>
      <c r="C254" s="12">
        <v>7478.2484848484846</v>
      </c>
      <c r="D254" s="13">
        <v>4487</v>
      </c>
      <c r="E254" s="58">
        <f t="shared" si="5"/>
        <v>2991.2484848484846</v>
      </c>
      <c r="F254" s="45"/>
    </row>
    <row r="255" spans="1:6" s="9" customFormat="1" x14ac:dyDescent="0.25">
      <c r="A255" s="14">
        <v>223</v>
      </c>
      <c r="B255" s="19" t="s">
        <v>241</v>
      </c>
      <c r="C255" s="12">
        <v>4836.4484848484854</v>
      </c>
      <c r="D255" s="13">
        <v>2902</v>
      </c>
      <c r="E255" s="58">
        <f t="shared" si="5"/>
        <v>1934.4484848484854</v>
      </c>
      <c r="F255" s="45"/>
    </row>
    <row r="256" spans="1:6" s="9" customFormat="1" x14ac:dyDescent="0.25">
      <c r="A256" s="14">
        <v>224</v>
      </c>
      <c r="B256" s="19" t="s">
        <v>242</v>
      </c>
      <c r="C256" s="12">
        <v>424480</v>
      </c>
      <c r="D256" s="13">
        <v>254688</v>
      </c>
      <c r="E256" s="58">
        <f t="shared" si="5"/>
        <v>169792</v>
      </c>
      <c r="F256" s="45"/>
    </row>
    <row r="257" spans="1:6" s="9" customFormat="1" x14ac:dyDescent="0.25">
      <c r="A257" s="14">
        <v>225</v>
      </c>
      <c r="B257" s="19" t="s">
        <v>243</v>
      </c>
      <c r="C257" s="12">
        <v>75402.600000000006</v>
      </c>
      <c r="D257" s="13">
        <v>45242</v>
      </c>
      <c r="E257" s="58">
        <f t="shared" si="5"/>
        <v>30160.600000000006</v>
      </c>
      <c r="F257" s="45"/>
    </row>
    <row r="258" spans="1:6" s="9" customFormat="1" x14ac:dyDescent="0.25">
      <c r="A258" s="14">
        <v>226</v>
      </c>
      <c r="B258" s="19" t="s">
        <v>244</v>
      </c>
      <c r="C258" s="12">
        <v>99134</v>
      </c>
      <c r="D258" s="13">
        <v>59480</v>
      </c>
      <c r="E258" s="58">
        <f t="shared" si="5"/>
        <v>39654</v>
      </c>
      <c r="F258" s="45"/>
    </row>
    <row r="259" spans="1:6" s="9" customFormat="1" x14ac:dyDescent="0.25">
      <c r="A259" s="14">
        <v>227</v>
      </c>
      <c r="B259" s="19" t="s">
        <v>245</v>
      </c>
      <c r="C259" s="12">
        <v>186599</v>
      </c>
      <c r="D259" s="13">
        <v>111959</v>
      </c>
      <c r="E259" s="58">
        <f t="shared" si="5"/>
        <v>74640</v>
      </c>
      <c r="F259" s="45"/>
    </row>
    <row r="260" spans="1:6" s="9" customFormat="1" x14ac:dyDescent="0.25">
      <c r="A260" s="14">
        <v>228</v>
      </c>
      <c r="B260" s="20" t="s">
        <v>246</v>
      </c>
      <c r="C260" s="12">
        <v>207071.66666666666</v>
      </c>
      <c r="D260" s="13">
        <v>124243</v>
      </c>
      <c r="E260" s="58">
        <f t="shared" si="5"/>
        <v>82828.666666666657</v>
      </c>
      <c r="F260" s="45"/>
    </row>
    <row r="261" spans="1:6" s="9" customFormat="1" x14ac:dyDescent="0.25">
      <c r="A261" s="143" t="s">
        <v>247</v>
      </c>
      <c r="B261" s="143"/>
      <c r="C261" s="143"/>
      <c r="D261" s="143"/>
      <c r="E261" s="59">
        <f>SUM(D262:D283)</f>
        <v>15630246</v>
      </c>
      <c r="F261" s="49"/>
    </row>
    <row r="262" spans="1:6" s="9" customFormat="1" x14ac:dyDescent="0.25">
      <c r="A262" s="10">
        <v>229</v>
      </c>
      <c r="B262" s="30" t="s">
        <v>248</v>
      </c>
      <c r="C262" s="12">
        <v>831737.87878787878</v>
      </c>
      <c r="D262" s="13">
        <v>499043</v>
      </c>
      <c r="E262" s="58">
        <f t="shared" si="5"/>
        <v>332694.87878787878</v>
      </c>
      <c r="F262" s="45"/>
    </row>
    <row r="263" spans="1:6" s="9" customFormat="1" x14ac:dyDescent="0.25">
      <c r="A263" s="10">
        <v>230</v>
      </c>
      <c r="B263" s="30" t="s">
        <v>249</v>
      </c>
      <c r="C263" s="12">
        <v>1771837.8787878789</v>
      </c>
      <c r="D263" s="13">
        <v>1063103</v>
      </c>
      <c r="E263" s="58">
        <f t="shared" si="5"/>
        <v>708734.8787878789</v>
      </c>
      <c r="F263" s="45"/>
    </row>
    <row r="264" spans="1:6" s="9" customFormat="1" x14ac:dyDescent="0.25">
      <c r="A264" s="10">
        <v>231</v>
      </c>
      <c r="B264" s="30" t="s">
        <v>250</v>
      </c>
      <c r="C264" s="12">
        <v>692435.75757575757</v>
      </c>
      <c r="D264" s="13">
        <v>415461</v>
      </c>
      <c r="E264" s="58">
        <f t="shared" si="5"/>
        <v>276974.75757575757</v>
      </c>
      <c r="F264" s="45"/>
    </row>
    <row r="265" spans="1:6" s="9" customFormat="1" x14ac:dyDescent="0.25">
      <c r="A265" s="10">
        <v>232</v>
      </c>
      <c r="B265" s="30" t="s">
        <v>251</v>
      </c>
      <c r="C265" s="12">
        <v>1191622.7272727273</v>
      </c>
      <c r="D265" s="13">
        <v>714974</v>
      </c>
      <c r="E265" s="58">
        <f t="shared" si="5"/>
        <v>476648.72727272729</v>
      </c>
      <c r="F265" s="45"/>
    </row>
    <row r="266" spans="1:6" s="9" customFormat="1" x14ac:dyDescent="0.25">
      <c r="A266" s="10">
        <v>233</v>
      </c>
      <c r="B266" s="30" t="s">
        <v>252</v>
      </c>
      <c r="C266" s="12">
        <v>983372.72727272718</v>
      </c>
      <c r="D266" s="13">
        <v>590024</v>
      </c>
      <c r="E266" s="58">
        <f t="shared" si="5"/>
        <v>393348.72727272718</v>
      </c>
      <c r="F266" s="45"/>
    </row>
    <row r="267" spans="1:6" s="9" customFormat="1" x14ac:dyDescent="0.25">
      <c r="A267" s="10">
        <v>234</v>
      </c>
      <c r="B267" s="30" t="s">
        <v>253</v>
      </c>
      <c r="C267" s="12">
        <v>1198510.303030303</v>
      </c>
      <c r="D267" s="13">
        <v>719106</v>
      </c>
      <c r="E267" s="58">
        <f t="shared" si="5"/>
        <v>479404.30303030298</v>
      </c>
      <c r="F267" s="45"/>
    </row>
    <row r="268" spans="1:6" s="9" customFormat="1" x14ac:dyDescent="0.25">
      <c r="A268" s="10">
        <v>235</v>
      </c>
      <c r="B268" s="30" t="s">
        <v>254</v>
      </c>
      <c r="C268" s="12">
        <v>1970279.3939393938</v>
      </c>
      <c r="D268" s="13">
        <v>1182168</v>
      </c>
      <c r="E268" s="58">
        <f t="shared" si="5"/>
        <v>788111.39393939381</v>
      </c>
      <c r="F268" s="45"/>
    </row>
    <row r="269" spans="1:6" s="9" customFormat="1" x14ac:dyDescent="0.25">
      <c r="A269" s="10">
        <v>236</v>
      </c>
      <c r="B269" s="29" t="s">
        <v>255</v>
      </c>
      <c r="C269" s="12">
        <v>1296018.1818181816</v>
      </c>
      <c r="D269" s="13">
        <v>777611</v>
      </c>
      <c r="E269" s="58">
        <f t="shared" si="5"/>
        <v>518407.18181818165</v>
      </c>
      <c r="F269" s="45"/>
    </row>
    <row r="270" spans="1:6" s="9" customFormat="1" x14ac:dyDescent="0.25">
      <c r="A270" s="10">
        <v>237</v>
      </c>
      <c r="B270" s="29" t="s">
        <v>256</v>
      </c>
      <c r="C270" s="12">
        <v>1194507.5757575757</v>
      </c>
      <c r="D270" s="13">
        <v>716705</v>
      </c>
      <c r="E270" s="58">
        <f t="shared" si="5"/>
        <v>477802.57575757569</v>
      </c>
      <c r="F270" s="45"/>
    </row>
    <row r="271" spans="1:6" s="9" customFormat="1" x14ac:dyDescent="0.25">
      <c r="A271" s="10">
        <v>238</v>
      </c>
      <c r="B271" s="29" t="s">
        <v>257</v>
      </c>
      <c r="C271" s="12">
        <v>1058919.696969697</v>
      </c>
      <c r="D271" s="13">
        <v>635352</v>
      </c>
      <c r="E271" s="58">
        <f t="shared" si="5"/>
        <v>423567.69696969702</v>
      </c>
      <c r="F271" s="45"/>
    </row>
    <row r="272" spans="1:6" s="9" customFormat="1" x14ac:dyDescent="0.25">
      <c r="A272" s="10">
        <v>239</v>
      </c>
      <c r="B272" s="29" t="s">
        <v>258</v>
      </c>
      <c r="C272" s="12">
        <v>909160</v>
      </c>
      <c r="D272" s="13">
        <v>545496</v>
      </c>
      <c r="E272" s="58">
        <f t="shared" si="5"/>
        <v>363664</v>
      </c>
      <c r="F272" s="45"/>
    </row>
    <row r="273" spans="1:6" s="9" customFormat="1" x14ac:dyDescent="0.25">
      <c r="A273" s="10">
        <v>240</v>
      </c>
      <c r="B273" s="29" t="s">
        <v>259</v>
      </c>
      <c r="C273" s="12">
        <v>813743.63636363635</v>
      </c>
      <c r="D273" s="13">
        <v>488246</v>
      </c>
      <c r="E273" s="58">
        <f t="shared" si="5"/>
        <v>325497.63636363635</v>
      </c>
      <c r="F273" s="45"/>
    </row>
    <row r="274" spans="1:6" s="9" customFormat="1" x14ac:dyDescent="0.25">
      <c r="A274" s="10">
        <v>241</v>
      </c>
      <c r="B274" s="30" t="s">
        <v>260</v>
      </c>
      <c r="C274" s="12">
        <v>717786.36363636365</v>
      </c>
      <c r="D274" s="13">
        <v>430672</v>
      </c>
      <c r="E274" s="58">
        <f t="shared" si="5"/>
        <v>287114.36363636365</v>
      </c>
      <c r="F274" s="45"/>
    </row>
    <row r="275" spans="1:6" s="9" customFormat="1" x14ac:dyDescent="0.25">
      <c r="A275" s="10">
        <v>242</v>
      </c>
      <c r="B275" s="29" t="s">
        <v>261</v>
      </c>
      <c r="C275" s="12">
        <v>383216.06060606055</v>
      </c>
      <c r="D275" s="13">
        <v>229930</v>
      </c>
      <c r="E275" s="58">
        <f t="shared" si="5"/>
        <v>153286.06060606055</v>
      </c>
      <c r="F275" s="45"/>
    </row>
    <row r="276" spans="1:6" s="9" customFormat="1" x14ac:dyDescent="0.25">
      <c r="A276" s="10">
        <v>243</v>
      </c>
      <c r="B276" s="30" t="s">
        <v>262</v>
      </c>
      <c r="C276" s="12">
        <v>2407406.0606060605</v>
      </c>
      <c r="D276" s="13">
        <v>1444444</v>
      </c>
      <c r="E276" s="58">
        <f t="shared" si="5"/>
        <v>962962.06060606055</v>
      </c>
      <c r="F276" s="45"/>
    </row>
    <row r="277" spans="1:6" s="9" customFormat="1" x14ac:dyDescent="0.25">
      <c r="A277" s="10">
        <v>244</v>
      </c>
      <c r="B277" s="30" t="s">
        <v>263</v>
      </c>
      <c r="C277" s="12">
        <v>2244267.8787878789</v>
      </c>
      <c r="D277" s="13">
        <v>1346561</v>
      </c>
      <c r="E277" s="58">
        <f t="shared" si="5"/>
        <v>897706.8787878789</v>
      </c>
      <c r="F277" s="45"/>
    </row>
    <row r="278" spans="1:6" s="9" customFormat="1" x14ac:dyDescent="0.25">
      <c r="A278" s="10">
        <v>245</v>
      </c>
      <c r="B278" s="30" t="s">
        <v>264</v>
      </c>
      <c r="C278" s="12">
        <v>1910851.5151515149</v>
      </c>
      <c r="D278" s="13">
        <v>1146511</v>
      </c>
      <c r="E278" s="58">
        <f t="shared" si="5"/>
        <v>764340.5151515149</v>
      </c>
      <c r="F278" s="45"/>
    </row>
    <row r="279" spans="1:6" s="9" customFormat="1" x14ac:dyDescent="0.25">
      <c r="A279" s="10">
        <v>246</v>
      </c>
      <c r="B279" s="30" t="s">
        <v>265</v>
      </c>
      <c r="C279" s="12">
        <v>1341310.303030303</v>
      </c>
      <c r="D279" s="13">
        <v>804786</v>
      </c>
      <c r="E279" s="58">
        <f t="shared" si="5"/>
        <v>536524.30303030298</v>
      </c>
      <c r="F279" s="45"/>
    </row>
    <row r="280" spans="1:6" s="9" customFormat="1" x14ac:dyDescent="0.25">
      <c r="A280" s="10">
        <v>247</v>
      </c>
      <c r="B280" s="30" t="s">
        <v>266</v>
      </c>
      <c r="C280" s="12">
        <v>1455261.8181818184</v>
      </c>
      <c r="D280" s="13">
        <v>873157</v>
      </c>
      <c r="E280" s="58">
        <f t="shared" si="5"/>
        <v>582104.81818181835</v>
      </c>
      <c r="F280" s="45"/>
    </row>
    <row r="281" spans="1:6" s="9" customFormat="1" x14ac:dyDescent="0.25">
      <c r="A281" s="10">
        <v>248</v>
      </c>
      <c r="B281" s="30" t="s">
        <v>267</v>
      </c>
      <c r="C281" s="12">
        <v>766107.5757575758</v>
      </c>
      <c r="D281" s="13">
        <v>459665</v>
      </c>
      <c r="E281" s="58">
        <f t="shared" si="5"/>
        <v>306442.5757575758</v>
      </c>
      <c r="F281" s="45"/>
    </row>
    <row r="282" spans="1:6" s="9" customFormat="1" x14ac:dyDescent="0.25">
      <c r="A282" s="10">
        <v>249</v>
      </c>
      <c r="B282" s="30" t="s">
        <v>268</v>
      </c>
      <c r="C282" s="12">
        <v>367277.27272727271</v>
      </c>
      <c r="D282" s="13">
        <v>220366</v>
      </c>
      <c r="E282" s="58">
        <f t="shared" si="5"/>
        <v>146911.27272727271</v>
      </c>
      <c r="F282" s="45"/>
    </row>
    <row r="283" spans="1:6" s="9" customFormat="1" x14ac:dyDescent="0.25">
      <c r="A283" s="10">
        <v>250</v>
      </c>
      <c r="B283" s="30" t="s">
        <v>269</v>
      </c>
      <c r="C283" s="12">
        <v>544774.78787878796</v>
      </c>
      <c r="D283" s="13">
        <v>326865</v>
      </c>
      <c r="E283" s="58">
        <f t="shared" si="5"/>
        <v>217909.78787878796</v>
      </c>
      <c r="F283" s="45"/>
    </row>
    <row r="284" spans="1:6" s="9" customFormat="1" x14ac:dyDescent="0.25">
      <c r="A284" s="143" t="s">
        <v>270</v>
      </c>
      <c r="B284" s="143"/>
      <c r="C284" s="143"/>
      <c r="D284" s="143"/>
      <c r="E284" s="59">
        <f>SUM(D285:D295)</f>
        <v>28679000</v>
      </c>
      <c r="F284" s="49"/>
    </row>
    <row r="285" spans="1:6" s="9" customFormat="1" ht="33" x14ac:dyDescent="0.25">
      <c r="A285" s="10">
        <v>251</v>
      </c>
      <c r="B285" s="30" t="s">
        <v>271</v>
      </c>
      <c r="C285" s="12">
        <v>5627618.1818181826</v>
      </c>
      <c r="D285" s="13">
        <v>3376571</v>
      </c>
      <c r="E285" s="58">
        <f t="shared" si="5"/>
        <v>2251047.1818181826</v>
      </c>
      <c r="F285" s="45"/>
    </row>
    <row r="286" spans="1:6" s="9" customFormat="1" ht="33" x14ac:dyDescent="0.25">
      <c r="A286" s="10">
        <v>252</v>
      </c>
      <c r="B286" s="30" t="s">
        <v>272</v>
      </c>
      <c r="C286" s="12">
        <v>7130624.2424242422</v>
      </c>
      <c r="D286" s="13">
        <v>4278375</v>
      </c>
      <c r="E286" s="58">
        <f t="shared" si="5"/>
        <v>2852249.2424242422</v>
      </c>
      <c r="F286" s="45"/>
    </row>
    <row r="287" spans="1:6" s="9" customFormat="1" x14ac:dyDescent="0.25">
      <c r="A287" s="10">
        <v>253</v>
      </c>
      <c r="B287" s="30" t="s">
        <v>273</v>
      </c>
      <c r="C287" s="12">
        <v>2367378.7878787876</v>
      </c>
      <c r="D287" s="13">
        <v>1420427</v>
      </c>
      <c r="E287" s="58">
        <f t="shared" si="5"/>
        <v>946951.78787878761</v>
      </c>
      <c r="F287" s="45"/>
    </row>
    <row r="288" spans="1:6" s="9" customFormat="1" x14ac:dyDescent="0.25">
      <c r="A288" s="10">
        <v>254</v>
      </c>
      <c r="B288" s="30" t="s">
        <v>274</v>
      </c>
      <c r="C288" s="12">
        <v>2367378.7878787876</v>
      </c>
      <c r="D288" s="13">
        <v>1420427</v>
      </c>
      <c r="E288" s="58">
        <f t="shared" si="5"/>
        <v>946951.78787878761</v>
      </c>
      <c r="F288" s="45"/>
    </row>
    <row r="289" spans="1:6" s="9" customFormat="1" x14ac:dyDescent="0.25">
      <c r="A289" s="10">
        <v>255</v>
      </c>
      <c r="B289" s="30" t="s">
        <v>275</v>
      </c>
      <c r="C289" s="12">
        <v>3243651.5151515151</v>
      </c>
      <c r="D289" s="13">
        <v>1946191</v>
      </c>
      <c r="E289" s="58">
        <f t="shared" si="5"/>
        <v>1297460.5151515151</v>
      </c>
      <c r="F289" s="45"/>
    </row>
    <row r="290" spans="1:6" s="9" customFormat="1" x14ac:dyDescent="0.25">
      <c r="A290" s="10">
        <v>256</v>
      </c>
      <c r="B290" s="30" t="s">
        <v>276</v>
      </c>
      <c r="C290" s="12">
        <v>2764045.4545454546</v>
      </c>
      <c r="D290" s="13">
        <v>1658427</v>
      </c>
      <c r="E290" s="58">
        <f t="shared" si="5"/>
        <v>1105618.4545454546</v>
      </c>
      <c r="F290" s="45"/>
    </row>
    <row r="291" spans="1:6" s="9" customFormat="1" x14ac:dyDescent="0.25">
      <c r="A291" s="10">
        <v>257</v>
      </c>
      <c r="B291" s="30" t="s">
        <v>277</v>
      </c>
      <c r="C291" s="12">
        <v>2673893.9393939395</v>
      </c>
      <c r="D291" s="13">
        <v>1604336</v>
      </c>
      <c r="E291" s="58">
        <f t="shared" si="5"/>
        <v>1069557.9393939395</v>
      </c>
      <c r="F291" s="45"/>
    </row>
    <row r="292" spans="1:6" s="9" customFormat="1" x14ac:dyDescent="0.25">
      <c r="A292" s="10">
        <v>258</v>
      </c>
      <c r="B292" s="30" t="s">
        <v>278</v>
      </c>
      <c r="C292" s="12">
        <v>4109106.0606060605</v>
      </c>
      <c r="D292" s="13">
        <v>2465464</v>
      </c>
      <c r="E292" s="58">
        <f t="shared" si="5"/>
        <v>1643642.0606060605</v>
      </c>
      <c r="F292" s="45"/>
    </row>
    <row r="293" spans="1:6" s="9" customFormat="1" x14ac:dyDescent="0.25">
      <c r="A293" s="10">
        <v>259</v>
      </c>
      <c r="B293" s="30" t="s">
        <v>279</v>
      </c>
      <c r="C293" s="12">
        <v>5266651.5151515147</v>
      </c>
      <c r="D293" s="13">
        <v>3159991</v>
      </c>
      <c r="E293" s="58">
        <f t="shared" si="5"/>
        <v>2106660.5151515147</v>
      </c>
      <c r="F293" s="45"/>
    </row>
    <row r="294" spans="1:6" s="9" customFormat="1" x14ac:dyDescent="0.25">
      <c r="A294" s="10">
        <v>260</v>
      </c>
      <c r="B294" s="30" t="s">
        <v>280</v>
      </c>
      <c r="C294" s="12">
        <v>6142924.2424242422</v>
      </c>
      <c r="D294" s="13">
        <v>3685755</v>
      </c>
      <c r="E294" s="58">
        <f t="shared" si="5"/>
        <v>2457169.2424242422</v>
      </c>
      <c r="F294" s="45"/>
    </row>
    <row r="295" spans="1:6" s="9" customFormat="1" x14ac:dyDescent="0.25">
      <c r="A295" s="10">
        <v>261</v>
      </c>
      <c r="B295" s="30" t="s">
        <v>281</v>
      </c>
      <c r="C295" s="12">
        <v>6105060.6060606064</v>
      </c>
      <c r="D295" s="13">
        <v>3663036</v>
      </c>
      <c r="E295" s="58">
        <f t="shared" si="5"/>
        <v>2442024.6060606064</v>
      </c>
      <c r="F295" s="45"/>
    </row>
    <row r="296" spans="1:6" s="9" customFormat="1" ht="33" x14ac:dyDescent="0.25">
      <c r="A296" s="137" t="s">
        <v>282</v>
      </c>
      <c r="B296" s="137"/>
      <c r="C296" s="137"/>
      <c r="D296" s="21">
        <f>SUM(D174:D295)</f>
        <v>78104831</v>
      </c>
      <c r="E296" s="60">
        <f>+E173+E192+E224+E261+E284</f>
        <v>78104831</v>
      </c>
      <c r="F296" s="50" t="s">
        <v>327</v>
      </c>
    </row>
    <row r="297" spans="1:6" s="9" customFormat="1" x14ac:dyDescent="0.25">
      <c r="A297" s="24"/>
      <c r="B297" s="32"/>
      <c r="C297" s="26"/>
      <c r="D297" s="27"/>
      <c r="E297" s="62"/>
      <c r="F297" s="27"/>
    </row>
    <row r="298" spans="1:6" s="9" customFormat="1" x14ac:dyDescent="0.25">
      <c r="A298" s="24"/>
      <c r="B298" s="32"/>
      <c r="C298" s="26"/>
      <c r="D298" s="27"/>
      <c r="E298" s="62"/>
      <c r="F298" s="27"/>
    </row>
    <row r="299" spans="1:6" x14ac:dyDescent="0.25">
      <c r="A299" s="33"/>
      <c r="B299" s="34"/>
      <c r="C299" s="35"/>
    </row>
    <row r="300" spans="1:6" x14ac:dyDescent="0.25">
      <c r="A300" s="33"/>
      <c r="B300" s="34"/>
      <c r="C300" s="35"/>
    </row>
    <row r="301" spans="1:6" x14ac:dyDescent="0.25">
      <c r="A301" s="33"/>
      <c r="B301" s="34"/>
      <c r="C301" s="35"/>
    </row>
    <row r="302" spans="1:6" x14ac:dyDescent="0.25">
      <c r="A302" s="33"/>
      <c r="B302" s="34"/>
      <c r="C302" s="35"/>
    </row>
    <row r="303" spans="1:6" x14ac:dyDescent="0.25">
      <c r="A303" s="33"/>
      <c r="B303" s="34"/>
      <c r="C303" s="35"/>
    </row>
    <row r="304" spans="1:6" s="4" customFormat="1" x14ac:dyDescent="0.25">
      <c r="A304" s="33"/>
      <c r="B304" s="34"/>
      <c r="C304" s="35"/>
      <c r="E304" s="51"/>
      <c r="F304" s="42"/>
    </row>
    <row r="305" spans="1:6" s="4" customFormat="1" x14ac:dyDescent="0.25">
      <c r="A305" s="33"/>
      <c r="B305" s="34"/>
      <c r="C305" s="35"/>
      <c r="E305" s="51"/>
      <c r="F305" s="42"/>
    </row>
    <row r="306" spans="1:6" s="4" customFormat="1" x14ac:dyDescent="0.25">
      <c r="A306" s="33"/>
      <c r="B306" s="34"/>
      <c r="C306" s="35"/>
      <c r="E306" s="51"/>
      <c r="F306" s="42"/>
    </row>
    <row r="307" spans="1:6" s="4" customFormat="1" x14ac:dyDescent="0.25">
      <c r="A307" s="33"/>
      <c r="B307" s="34"/>
      <c r="C307" s="35"/>
      <c r="E307" s="51"/>
      <c r="F307" s="42"/>
    </row>
    <row r="308" spans="1:6" s="4" customFormat="1" x14ac:dyDescent="0.25">
      <c r="A308" s="33"/>
      <c r="B308" s="34"/>
      <c r="C308" s="35"/>
      <c r="E308" s="51"/>
      <c r="F308" s="42"/>
    </row>
    <row r="309" spans="1:6" s="4" customFormat="1" x14ac:dyDescent="0.25">
      <c r="A309" s="33"/>
      <c r="B309" s="34"/>
      <c r="C309" s="35"/>
      <c r="E309" s="51"/>
      <c r="F309" s="42"/>
    </row>
    <row r="310" spans="1:6" s="4" customFormat="1" x14ac:dyDescent="0.25">
      <c r="A310" s="33"/>
      <c r="B310" s="34"/>
      <c r="C310" s="35"/>
      <c r="E310" s="51"/>
      <c r="F310" s="42"/>
    </row>
    <row r="311" spans="1:6" s="4" customFormat="1" x14ac:dyDescent="0.25">
      <c r="A311" s="33"/>
      <c r="B311" s="34"/>
      <c r="C311" s="35"/>
      <c r="E311" s="51"/>
      <c r="F311" s="42"/>
    </row>
    <row r="312" spans="1:6" s="4" customFormat="1" x14ac:dyDescent="0.25">
      <c r="A312" s="33"/>
      <c r="B312" s="34"/>
      <c r="C312" s="35"/>
      <c r="E312" s="51"/>
      <c r="F312" s="42"/>
    </row>
    <row r="313" spans="1:6" s="4" customFormat="1" x14ac:dyDescent="0.25">
      <c r="A313" s="33"/>
      <c r="B313" s="34"/>
      <c r="C313" s="35"/>
      <c r="E313" s="51"/>
      <c r="F313" s="42"/>
    </row>
    <row r="314" spans="1:6" s="4" customFormat="1" x14ac:dyDescent="0.25">
      <c r="A314" s="33"/>
      <c r="B314" s="34"/>
      <c r="C314" s="35"/>
      <c r="E314" s="51"/>
      <c r="F314" s="42"/>
    </row>
    <row r="315" spans="1:6" s="4" customFormat="1" x14ac:dyDescent="0.25">
      <c r="A315" s="33"/>
      <c r="B315" s="34"/>
      <c r="C315" s="35"/>
      <c r="E315" s="51"/>
      <c r="F315" s="42"/>
    </row>
    <row r="316" spans="1:6" s="4" customFormat="1" x14ac:dyDescent="0.25">
      <c r="A316" s="33"/>
      <c r="B316" s="34"/>
      <c r="C316" s="35"/>
      <c r="E316" s="51"/>
      <c r="F316" s="42"/>
    </row>
    <row r="317" spans="1:6" s="4" customFormat="1" x14ac:dyDescent="0.25">
      <c r="A317" s="33"/>
      <c r="B317" s="34"/>
      <c r="C317" s="35"/>
      <c r="E317" s="51"/>
      <c r="F317" s="42"/>
    </row>
    <row r="318" spans="1:6" s="4" customFormat="1" x14ac:dyDescent="0.25">
      <c r="A318" s="33"/>
      <c r="B318" s="34"/>
      <c r="C318" s="35"/>
      <c r="E318" s="51"/>
      <c r="F318" s="42"/>
    </row>
    <row r="319" spans="1:6" s="4" customFormat="1" x14ac:dyDescent="0.25">
      <c r="A319" s="33"/>
      <c r="B319" s="34"/>
      <c r="C319" s="35"/>
      <c r="E319" s="51"/>
      <c r="F319" s="42"/>
    </row>
    <row r="320" spans="1:6" s="4" customFormat="1" x14ac:dyDescent="0.25">
      <c r="A320" s="33"/>
      <c r="B320" s="34"/>
      <c r="C320" s="35"/>
      <c r="E320" s="51"/>
      <c r="F320" s="42"/>
    </row>
    <row r="321" spans="1:6" s="4" customFormat="1" x14ac:dyDescent="0.25">
      <c r="A321" s="33"/>
      <c r="B321" s="34"/>
      <c r="C321" s="35"/>
      <c r="E321" s="51"/>
      <c r="F321" s="42"/>
    </row>
    <row r="322" spans="1:6" s="4" customFormat="1" x14ac:dyDescent="0.25">
      <c r="A322" s="33"/>
      <c r="B322" s="34"/>
      <c r="C322" s="35"/>
      <c r="E322" s="51"/>
      <c r="F322" s="42"/>
    </row>
    <row r="323" spans="1:6" s="4" customFormat="1" x14ac:dyDescent="0.25">
      <c r="A323" s="33"/>
      <c r="B323" s="34"/>
      <c r="C323" s="35"/>
      <c r="E323" s="51"/>
      <c r="F323" s="42"/>
    </row>
    <row r="324" spans="1:6" s="4" customFormat="1" x14ac:dyDescent="0.25">
      <c r="A324" s="33"/>
      <c r="B324" s="34"/>
      <c r="C324" s="35"/>
      <c r="E324" s="51"/>
      <c r="F324" s="42"/>
    </row>
    <row r="325" spans="1:6" s="4" customFormat="1" x14ac:dyDescent="0.25">
      <c r="A325" s="33"/>
      <c r="B325" s="34"/>
      <c r="C325" s="35"/>
      <c r="E325" s="51"/>
      <c r="F325" s="42"/>
    </row>
    <row r="326" spans="1:6" s="4" customFormat="1" x14ac:dyDescent="0.25">
      <c r="A326" s="33"/>
      <c r="B326" s="34"/>
      <c r="C326" s="35"/>
      <c r="E326" s="51"/>
      <c r="F326" s="42"/>
    </row>
    <row r="327" spans="1:6" s="4" customFormat="1" x14ac:dyDescent="0.25">
      <c r="A327" s="33"/>
      <c r="B327" s="34"/>
      <c r="C327" s="35"/>
      <c r="E327" s="51"/>
      <c r="F327" s="42"/>
    </row>
    <row r="328" spans="1:6" s="4" customFormat="1" x14ac:dyDescent="0.25">
      <c r="A328" s="33"/>
      <c r="B328" s="34"/>
      <c r="C328" s="35"/>
      <c r="E328" s="51"/>
      <c r="F328" s="42"/>
    </row>
    <row r="329" spans="1:6" s="4" customFormat="1" x14ac:dyDescent="0.25">
      <c r="A329" s="33"/>
      <c r="B329" s="34"/>
      <c r="C329" s="35"/>
      <c r="E329" s="51"/>
      <c r="F329" s="42"/>
    </row>
    <row r="330" spans="1:6" s="4" customFormat="1" x14ac:dyDescent="0.25">
      <c r="A330" s="33"/>
      <c r="B330" s="34"/>
      <c r="C330" s="35"/>
      <c r="E330" s="51"/>
      <c r="F330" s="42"/>
    </row>
    <row r="331" spans="1:6" s="4" customFormat="1" x14ac:dyDescent="0.25">
      <c r="A331" s="33"/>
      <c r="B331" s="34"/>
      <c r="C331" s="35"/>
      <c r="E331" s="51"/>
      <c r="F331" s="42"/>
    </row>
    <row r="332" spans="1:6" s="4" customFormat="1" x14ac:dyDescent="0.25">
      <c r="A332" s="33"/>
      <c r="B332" s="34"/>
      <c r="C332" s="35"/>
      <c r="E332" s="51"/>
      <c r="F332" s="42"/>
    </row>
    <row r="333" spans="1:6" s="4" customFormat="1" x14ac:dyDescent="0.25">
      <c r="A333" s="33"/>
      <c r="B333" s="34"/>
      <c r="C333" s="35"/>
      <c r="E333" s="51"/>
      <c r="F333" s="42"/>
    </row>
    <row r="334" spans="1:6" s="4" customFormat="1" x14ac:dyDescent="0.25">
      <c r="A334" s="33"/>
      <c r="B334" s="34"/>
      <c r="C334" s="35"/>
      <c r="E334" s="51"/>
      <c r="F334" s="42"/>
    </row>
    <row r="335" spans="1:6" s="4" customFormat="1" x14ac:dyDescent="0.25">
      <c r="A335" s="33"/>
      <c r="B335" s="34"/>
      <c r="C335" s="35"/>
      <c r="E335" s="51"/>
      <c r="F335" s="42"/>
    </row>
    <row r="336" spans="1:6" s="4" customFormat="1" x14ac:dyDescent="0.25">
      <c r="A336" s="33"/>
      <c r="B336" s="34"/>
      <c r="C336" s="35"/>
      <c r="E336" s="51"/>
      <c r="F336" s="42"/>
    </row>
    <row r="337" spans="1:6" s="4" customFormat="1" x14ac:dyDescent="0.25">
      <c r="A337" s="33"/>
      <c r="B337" s="34"/>
      <c r="C337" s="35"/>
      <c r="E337" s="51"/>
      <c r="F337" s="42"/>
    </row>
    <row r="338" spans="1:6" s="4" customFormat="1" x14ac:dyDescent="0.25">
      <c r="A338" s="33"/>
      <c r="B338" s="34"/>
      <c r="C338" s="35"/>
      <c r="E338" s="51"/>
      <c r="F338" s="42"/>
    </row>
    <row r="339" spans="1:6" s="4" customFormat="1" x14ac:dyDescent="0.25">
      <c r="A339" s="33"/>
      <c r="B339" s="34"/>
      <c r="C339" s="35"/>
      <c r="E339" s="51"/>
      <c r="F339" s="42"/>
    </row>
    <row r="340" spans="1:6" s="4" customFormat="1" x14ac:dyDescent="0.25">
      <c r="A340" s="33"/>
      <c r="B340" s="34"/>
      <c r="C340" s="35"/>
      <c r="E340" s="51"/>
      <c r="F340" s="42"/>
    </row>
    <row r="341" spans="1:6" s="4" customFormat="1" x14ac:dyDescent="0.25">
      <c r="A341" s="33"/>
      <c r="B341" s="34"/>
      <c r="C341" s="35"/>
      <c r="E341" s="51"/>
      <c r="F341" s="42"/>
    </row>
    <row r="342" spans="1:6" s="4" customFormat="1" x14ac:dyDescent="0.25">
      <c r="A342" s="33"/>
      <c r="B342" s="34"/>
      <c r="C342" s="35"/>
      <c r="E342" s="51"/>
      <c r="F342" s="42"/>
    </row>
    <row r="343" spans="1:6" s="4" customFormat="1" x14ac:dyDescent="0.25">
      <c r="A343" s="33"/>
      <c r="B343" s="34"/>
      <c r="C343" s="35"/>
      <c r="E343" s="51"/>
      <c r="F343" s="42"/>
    </row>
    <row r="344" spans="1:6" s="4" customFormat="1" x14ac:dyDescent="0.25">
      <c r="A344" s="33"/>
      <c r="B344" s="34"/>
      <c r="C344" s="35"/>
      <c r="E344" s="51"/>
      <c r="F344" s="42"/>
    </row>
    <row r="345" spans="1:6" s="4" customFormat="1" x14ac:dyDescent="0.25">
      <c r="A345" s="33"/>
      <c r="B345" s="34"/>
      <c r="C345" s="35"/>
      <c r="E345" s="51"/>
      <c r="F345" s="42"/>
    </row>
    <row r="346" spans="1:6" s="4" customFormat="1" x14ac:dyDescent="0.25">
      <c r="A346" s="33"/>
      <c r="B346" s="34"/>
      <c r="C346" s="35"/>
      <c r="E346" s="51"/>
      <c r="F346" s="42"/>
    </row>
    <row r="347" spans="1:6" s="4" customFormat="1" x14ac:dyDescent="0.25">
      <c r="A347" s="33"/>
      <c r="B347" s="34"/>
      <c r="C347" s="35"/>
      <c r="E347" s="51"/>
      <c r="F347" s="42"/>
    </row>
    <row r="348" spans="1:6" s="4" customFormat="1" x14ac:dyDescent="0.25">
      <c r="A348" s="33"/>
      <c r="B348" s="34"/>
      <c r="C348" s="35"/>
      <c r="E348" s="51"/>
      <c r="F348" s="42"/>
    </row>
    <row r="349" spans="1:6" s="4" customFormat="1" x14ac:dyDescent="0.25">
      <c r="A349" s="33"/>
      <c r="B349" s="34"/>
      <c r="C349" s="35"/>
      <c r="E349" s="51"/>
      <c r="F349" s="42"/>
    </row>
    <row r="350" spans="1:6" s="4" customFormat="1" x14ac:dyDescent="0.25">
      <c r="A350" s="33"/>
      <c r="B350" s="34"/>
      <c r="C350" s="35"/>
      <c r="E350" s="51"/>
      <c r="F350" s="42"/>
    </row>
    <row r="351" spans="1:6" s="4" customFormat="1" x14ac:dyDescent="0.25">
      <c r="A351" s="33"/>
      <c r="B351" s="34"/>
      <c r="C351" s="35"/>
      <c r="E351" s="51"/>
      <c r="F351" s="42"/>
    </row>
    <row r="352" spans="1:6" s="4" customFormat="1" x14ac:dyDescent="0.25">
      <c r="A352" s="33"/>
      <c r="B352" s="34"/>
      <c r="C352" s="35"/>
      <c r="E352" s="51"/>
      <c r="F352" s="42"/>
    </row>
    <row r="353" spans="1:6" s="4" customFormat="1" x14ac:dyDescent="0.25">
      <c r="A353" s="33"/>
      <c r="B353" s="34"/>
      <c r="C353" s="35"/>
      <c r="E353" s="51"/>
      <c r="F353" s="42"/>
    </row>
    <row r="354" spans="1:6" s="4" customFormat="1" x14ac:dyDescent="0.25">
      <c r="A354" s="33"/>
      <c r="B354" s="34"/>
      <c r="C354" s="35"/>
      <c r="E354" s="51"/>
      <c r="F354" s="42"/>
    </row>
    <row r="355" spans="1:6" s="4" customFormat="1" x14ac:dyDescent="0.25">
      <c r="A355" s="33"/>
      <c r="B355" s="34"/>
      <c r="C355" s="35"/>
      <c r="E355" s="51"/>
      <c r="F355" s="42"/>
    </row>
    <row r="356" spans="1:6" s="4" customFormat="1" x14ac:dyDescent="0.25">
      <c r="A356" s="33"/>
      <c r="B356" s="34"/>
      <c r="C356" s="35"/>
      <c r="E356" s="51"/>
      <c r="F356" s="42"/>
    </row>
    <row r="357" spans="1:6" s="4" customFormat="1" x14ac:dyDescent="0.25">
      <c r="A357" s="33"/>
      <c r="B357" s="34"/>
      <c r="C357" s="35"/>
      <c r="E357" s="51"/>
      <c r="F357" s="42"/>
    </row>
    <row r="358" spans="1:6" s="4" customFormat="1" x14ac:dyDescent="0.25">
      <c r="A358" s="33"/>
      <c r="B358" s="34"/>
      <c r="C358" s="35"/>
      <c r="E358" s="51"/>
      <c r="F358" s="42"/>
    </row>
    <row r="359" spans="1:6" s="4" customFormat="1" x14ac:dyDescent="0.25">
      <c r="A359" s="33"/>
      <c r="B359" s="34"/>
      <c r="C359" s="35"/>
      <c r="E359" s="51"/>
      <c r="F359" s="42"/>
    </row>
    <row r="360" spans="1:6" s="4" customFormat="1" x14ac:dyDescent="0.25">
      <c r="A360" s="33"/>
      <c r="B360" s="34"/>
      <c r="C360" s="35"/>
      <c r="E360" s="51"/>
      <c r="F360" s="42"/>
    </row>
    <row r="361" spans="1:6" s="4" customFormat="1" x14ac:dyDescent="0.25">
      <c r="A361" s="33"/>
      <c r="B361" s="34"/>
      <c r="C361" s="35"/>
      <c r="E361" s="51"/>
      <c r="F361" s="42"/>
    </row>
    <row r="362" spans="1:6" s="4" customFormat="1" x14ac:dyDescent="0.25">
      <c r="A362" s="33"/>
      <c r="B362" s="34"/>
      <c r="C362" s="35"/>
      <c r="E362" s="51"/>
      <c r="F362" s="42"/>
    </row>
    <row r="363" spans="1:6" s="4" customFormat="1" x14ac:dyDescent="0.25">
      <c r="A363" s="33"/>
      <c r="B363" s="34"/>
      <c r="C363" s="35"/>
      <c r="E363" s="51"/>
      <c r="F363" s="42"/>
    </row>
    <row r="364" spans="1:6" s="4" customFormat="1" x14ac:dyDescent="0.25">
      <c r="A364" s="33"/>
      <c r="B364" s="34"/>
      <c r="C364" s="35"/>
      <c r="E364" s="51"/>
      <c r="F364" s="42"/>
    </row>
    <row r="365" spans="1:6" s="4" customFormat="1" x14ac:dyDescent="0.25">
      <c r="A365" s="33"/>
      <c r="B365" s="34"/>
      <c r="C365" s="35"/>
      <c r="E365" s="51"/>
      <c r="F365" s="42"/>
    </row>
    <row r="366" spans="1:6" s="4" customFormat="1" x14ac:dyDescent="0.25">
      <c r="A366" s="33"/>
      <c r="B366" s="34"/>
      <c r="C366" s="35"/>
      <c r="E366" s="51"/>
      <c r="F366" s="42"/>
    </row>
    <row r="367" spans="1:6" s="4" customFormat="1" x14ac:dyDescent="0.25">
      <c r="A367" s="33"/>
      <c r="B367" s="34"/>
      <c r="C367" s="35"/>
      <c r="E367" s="51"/>
      <c r="F367" s="42"/>
    </row>
    <row r="368" spans="1:6" s="4" customFormat="1" x14ac:dyDescent="0.25">
      <c r="A368" s="33"/>
      <c r="B368" s="34"/>
      <c r="C368" s="35"/>
      <c r="E368" s="51"/>
      <c r="F368" s="42"/>
    </row>
    <row r="369" spans="1:6" s="4" customFormat="1" x14ac:dyDescent="0.25">
      <c r="A369" s="33"/>
      <c r="B369" s="34"/>
      <c r="C369" s="35"/>
      <c r="E369" s="51"/>
      <c r="F369" s="42"/>
    </row>
    <row r="370" spans="1:6" s="4" customFormat="1" x14ac:dyDescent="0.25">
      <c r="A370" s="33"/>
      <c r="B370" s="34"/>
      <c r="C370" s="35"/>
      <c r="E370" s="51"/>
      <c r="F370" s="42"/>
    </row>
    <row r="371" spans="1:6" s="4" customFormat="1" x14ac:dyDescent="0.25">
      <c r="A371" s="33"/>
      <c r="B371" s="34"/>
      <c r="C371" s="35"/>
      <c r="E371" s="51"/>
      <c r="F371" s="42"/>
    </row>
    <row r="372" spans="1:6" s="4" customFormat="1" x14ac:dyDescent="0.25">
      <c r="A372" s="33"/>
      <c r="B372" s="34"/>
      <c r="C372" s="35"/>
      <c r="E372" s="51"/>
      <c r="F372" s="42"/>
    </row>
    <row r="373" spans="1:6" s="4" customFormat="1" x14ac:dyDescent="0.25">
      <c r="A373" s="33"/>
      <c r="B373" s="34"/>
      <c r="C373" s="35"/>
      <c r="E373" s="51"/>
      <c r="F373" s="42"/>
    </row>
    <row r="374" spans="1:6" s="4" customFormat="1" x14ac:dyDescent="0.25">
      <c r="A374" s="33"/>
      <c r="B374" s="34"/>
      <c r="C374" s="35"/>
      <c r="E374" s="51"/>
      <c r="F374" s="42"/>
    </row>
    <row r="375" spans="1:6" s="4" customFormat="1" x14ac:dyDescent="0.25">
      <c r="A375" s="33"/>
      <c r="B375" s="34"/>
      <c r="C375" s="35"/>
      <c r="E375" s="51"/>
      <c r="F375" s="42"/>
    </row>
    <row r="376" spans="1:6" s="4" customFormat="1" x14ac:dyDescent="0.25">
      <c r="A376" s="33"/>
      <c r="B376" s="34"/>
      <c r="C376" s="35"/>
      <c r="E376" s="51"/>
      <c r="F376" s="42"/>
    </row>
    <row r="377" spans="1:6" s="4" customFormat="1" x14ac:dyDescent="0.25">
      <c r="A377" s="33"/>
      <c r="B377" s="34"/>
      <c r="C377" s="35"/>
      <c r="E377" s="51"/>
      <c r="F377" s="42"/>
    </row>
    <row r="378" spans="1:6" s="4" customFormat="1" x14ac:dyDescent="0.25">
      <c r="A378" s="33"/>
      <c r="B378" s="34"/>
      <c r="C378" s="35"/>
      <c r="E378" s="51"/>
      <c r="F378" s="42"/>
    </row>
    <row r="379" spans="1:6" s="4" customFormat="1" x14ac:dyDescent="0.25">
      <c r="A379" s="33"/>
      <c r="B379" s="34"/>
      <c r="C379" s="35"/>
      <c r="E379" s="51"/>
      <c r="F379" s="42"/>
    </row>
    <row r="380" spans="1:6" s="4" customFormat="1" x14ac:dyDescent="0.25">
      <c r="A380" s="33"/>
      <c r="B380" s="34"/>
      <c r="C380" s="35"/>
      <c r="E380" s="51"/>
      <c r="F380" s="42"/>
    </row>
    <row r="381" spans="1:6" s="4" customFormat="1" x14ac:dyDescent="0.25">
      <c r="A381" s="33"/>
      <c r="B381" s="34"/>
      <c r="C381" s="35"/>
      <c r="E381" s="51"/>
      <c r="F381" s="42"/>
    </row>
    <row r="382" spans="1:6" s="4" customFormat="1" x14ac:dyDescent="0.25">
      <c r="A382" s="33"/>
      <c r="B382" s="34"/>
      <c r="C382" s="35"/>
      <c r="E382" s="51"/>
      <c r="F382" s="42"/>
    </row>
    <row r="383" spans="1:6" s="4" customFormat="1" x14ac:dyDescent="0.25">
      <c r="A383" s="33"/>
      <c r="B383" s="34"/>
      <c r="C383" s="35"/>
      <c r="E383" s="51"/>
      <c r="F383" s="42"/>
    </row>
    <row r="384" spans="1:6" s="4" customFormat="1" x14ac:dyDescent="0.25">
      <c r="A384" s="33"/>
      <c r="B384" s="34"/>
      <c r="C384" s="35"/>
      <c r="E384" s="51"/>
      <c r="F384" s="42"/>
    </row>
    <row r="385" spans="1:6" s="4" customFormat="1" x14ac:dyDescent="0.25">
      <c r="A385" s="33"/>
      <c r="B385" s="34"/>
      <c r="C385" s="35"/>
      <c r="E385" s="51"/>
      <c r="F385" s="42"/>
    </row>
    <row r="386" spans="1:6" s="4" customFormat="1" x14ac:dyDescent="0.25">
      <c r="A386" s="33"/>
      <c r="B386" s="34"/>
      <c r="C386" s="35"/>
      <c r="E386" s="51"/>
      <c r="F386" s="42"/>
    </row>
    <row r="387" spans="1:6" s="4" customFormat="1" x14ac:dyDescent="0.25">
      <c r="A387" s="33"/>
      <c r="B387" s="34"/>
      <c r="C387" s="35"/>
      <c r="E387" s="51"/>
      <c r="F387" s="42"/>
    </row>
    <row r="388" spans="1:6" s="4" customFormat="1" x14ac:dyDescent="0.25">
      <c r="A388" s="33"/>
      <c r="B388" s="34"/>
      <c r="C388" s="35"/>
      <c r="E388" s="51"/>
      <c r="F388" s="42"/>
    </row>
    <row r="389" spans="1:6" s="4" customFormat="1" x14ac:dyDescent="0.25">
      <c r="A389" s="33"/>
      <c r="B389" s="34"/>
      <c r="C389" s="35"/>
      <c r="E389" s="51"/>
      <c r="F389" s="42"/>
    </row>
    <row r="390" spans="1:6" s="4" customFormat="1" x14ac:dyDescent="0.25">
      <c r="A390" s="33"/>
      <c r="B390" s="34"/>
      <c r="C390" s="35"/>
      <c r="E390" s="51"/>
      <c r="F390" s="42"/>
    </row>
    <row r="391" spans="1:6" s="4" customFormat="1" x14ac:dyDescent="0.25">
      <c r="A391" s="33"/>
      <c r="B391" s="34"/>
      <c r="C391" s="35"/>
      <c r="E391" s="51"/>
      <c r="F391" s="42"/>
    </row>
    <row r="392" spans="1:6" s="4" customFormat="1" x14ac:dyDescent="0.25">
      <c r="A392" s="33"/>
      <c r="B392" s="34"/>
      <c r="C392" s="35"/>
      <c r="E392" s="51"/>
      <c r="F392" s="42"/>
    </row>
    <row r="393" spans="1:6" s="4" customFormat="1" x14ac:dyDescent="0.25">
      <c r="A393" s="33"/>
      <c r="B393" s="34"/>
      <c r="C393" s="35"/>
      <c r="E393" s="51"/>
      <c r="F393" s="42"/>
    </row>
    <row r="394" spans="1:6" s="4" customFormat="1" x14ac:dyDescent="0.25">
      <c r="A394" s="33"/>
      <c r="B394" s="34"/>
      <c r="C394" s="35"/>
      <c r="E394" s="51"/>
      <c r="F394" s="42"/>
    </row>
    <row r="395" spans="1:6" s="4" customFormat="1" x14ac:dyDescent="0.25">
      <c r="A395" s="33"/>
      <c r="B395" s="34"/>
      <c r="C395" s="35"/>
      <c r="E395" s="51"/>
      <c r="F395" s="42"/>
    </row>
    <row r="396" spans="1:6" s="4" customFormat="1" x14ac:dyDescent="0.25">
      <c r="A396" s="33"/>
      <c r="B396" s="34"/>
      <c r="C396" s="35"/>
      <c r="E396" s="51"/>
      <c r="F396" s="42"/>
    </row>
    <row r="397" spans="1:6" s="4" customFormat="1" x14ac:dyDescent="0.25">
      <c r="A397" s="33"/>
      <c r="B397" s="34"/>
      <c r="C397" s="35"/>
      <c r="E397" s="51"/>
      <c r="F397" s="42"/>
    </row>
    <row r="398" spans="1:6" s="4" customFormat="1" x14ac:dyDescent="0.25">
      <c r="A398" s="33"/>
      <c r="B398" s="34"/>
      <c r="C398" s="35"/>
      <c r="E398" s="51"/>
      <c r="F398" s="42"/>
    </row>
    <row r="399" spans="1:6" s="4" customFormat="1" x14ac:dyDescent="0.25">
      <c r="A399" s="33"/>
      <c r="B399" s="34"/>
      <c r="C399" s="35"/>
      <c r="E399" s="51"/>
      <c r="F399" s="42"/>
    </row>
    <row r="400" spans="1:6" s="4" customFormat="1" x14ac:dyDescent="0.25">
      <c r="A400" s="33"/>
      <c r="B400" s="34"/>
      <c r="C400" s="35"/>
      <c r="E400" s="51"/>
      <c r="F400" s="42"/>
    </row>
    <row r="401" spans="1:6" s="4" customFormat="1" x14ac:dyDescent="0.25">
      <c r="A401" s="33"/>
      <c r="B401" s="34"/>
      <c r="C401" s="35"/>
      <c r="E401" s="51"/>
      <c r="F401" s="42"/>
    </row>
    <row r="402" spans="1:6" s="4" customFormat="1" x14ac:dyDescent="0.25">
      <c r="A402" s="33"/>
      <c r="B402" s="34"/>
      <c r="C402" s="35"/>
      <c r="E402" s="51"/>
      <c r="F402" s="42"/>
    </row>
    <row r="403" spans="1:6" s="4" customFormat="1" x14ac:dyDescent="0.25">
      <c r="A403" s="33"/>
      <c r="B403" s="34"/>
      <c r="C403" s="35"/>
      <c r="E403" s="51"/>
      <c r="F403" s="42"/>
    </row>
    <row r="404" spans="1:6" s="4" customFormat="1" x14ac:dyDescent="0.25">
      <c r="A404" s="33"/>
      <c r="B404" s="34"/>
      <c r="C404" s="35"/>
      <c r="E404" s="51"/>
      <c r="F404" s="42"/>
    </row>
    <row r="405" spans="1:6" s="4" customFormat="1" x14ac:dyDescent="0.25">
      <c r="A405" s="33"/>
      <c r="B405" s="34"/>
      <c r="C405" s="35"/>
      <c r="E405" s="51"/>
      <c r="F405" s="42"/>
    </row>
    <row r="406" spans="1:6" s="4" customFormat="1" x14ac:dyDescent="0.25">
      <c r="A406" s="33"/>
      <c r="B406" s="34"/>
      <c r="C406" s="35"/>
      <c r="E406" s="51"/>
      <c r="F406" s="42"/>
    </row>
    <row r="407" spans="1:6" s="4" customFormat="1" x14ac:dyDescent="0.25">
      <c r="A407" s="33"/>
      <c r="B407" s="34"/>
      <c r="C407" s="35"/>
      <c r="E407" s="51"/>
      <c r="F407" s="42"/>
    </row>
    <row r="408" spans="1:6" s="4" customFormat="1" x14ac:dyDescent="0.25">
      <c r="A408" s="33"/>
      <c r="B408" s="34"/>
      <c r="C408" s="35"/>
      <c r="E408" s="51"/>
      <c r="F408" s="42"/>
    </row>
    <row r="409" spans="1:6" s="4" customFormat="1" x14ac:dyDescent="0.25">
      <c r="A409" s="33"/>
      <c r="B409" s="34"/>
      <c r="C409" s="35"/>
      <c r="E409" s="51"/>
      <c r="F409" s="42"/>
    </row>
    <row r="410" spans="1:6" s="4" customFormat="1" x14ac:dyDescent="0.25">
      <c r="A410" s="33"/>
      <c r="B410" s="34"/>
      <c r="C410" s="35"/>
      <c r="E410" s="51"/>
      <c r="F410" s="42"/>
    </row>
    <row r="411" spans="1:6" s="4" customFormat="1" x14ac:dyDescent="0.25">
      <c r="A411" s="33"/>
      <c r="B411" s="34"/>
      <c r="C411" s="35"/>
      <c r="E411" s="51"/>
      <c r="F411" s="42"/>
    </row>
    <row r="412" spans="1:6" s="4" customFormat="1" x14ac:dyDescent="0.25">
      <c r="A412" s="33"/>
      <c r="B412" s="34"/>
      <c r="C412" s="35"/>
      <c r="E412" s="51"/>
      <c r="F412" s="42"/>
    </row>
    <row r="413" spans="1:6" s="4" customFormat="1" x14ac:dyDescent="0.25">
      <c r="A413" s="33"/>
      <c r="B413" s="34"/>
      <c r="C413" s="35"/>
      <c r="E413" s="51"/>
      <c r="F413" s="42"/>
    </row>
    <row r="414" spans="1:6" s="4" customFormat="1" x14ac:dyDescent="0.25">
      <c r="A414" s="33"/>
      <c r="B414" s="34"/>
      <c r="C414" s="35"/>
      <c r="E414" s="51"/>
      <c r="F414" s="42"/>
    </row>
    <row r="415" spans="1:6" s="4" customFormat="1" x14ac:dyDescent="0.25">
      <c r="A415" s="33"/>
      <c r="B415" s="34"/>
      <c r="C415" s="35"/>
      <c r="E415" s="51"/>
      <c r="F415" s="42"/>
    </row>
    <row r="416" spans="1:6" s="4" customFormat="1" x14ac:dyDescent="0.25">
      <c r="A416" s="33"/>
      <c r="B416" s="34"/>
      <c r="C416" s="35"/>
      <c r="E416" s="51"/>
      <c r="F416" s="42"/>
    </row>
    <row r="417" spans="1:6" s="4" customFormat="1" x14ac:dyDescent="0.25">
      <c r="A417" s="33"/>
      <c r="B417" s="34"/>
      <c r="C417" s="35"/>
      <c r="E417" s="51"/>
      <c r="F417" s="42"/>
    </row>
    <row r="418" spans="1:6" s="4" customFormat="1" x14ac:dyDescent="0.25">
      <c r="A418" s="33"/>
      <c r="B418" s="34"/>
      <c r="C418" s="35"/>
      <c r="E418" s="51"/>
      <c r="F418" s="42"/>
    </row>
    <row r="419" spans="1:6" s="4" customFormat="1" x14ac:dyDescent="0.25">
      <c r="A419" s="33"/>
      <c r="B419" s="34"/>
      <c r="C419" s="35"/>
      <c r="E419" s="51"/>
      <c r="F419" s="42"/>
    </row>
    <row r="420" spans="1:6" s="4" customFormat="1" x14ac:dyDescent="0.25">
      <c r="A420" s="33"/>
      <c r="B420" s="34"/>
      <c r="C420" s="35"/>
      <c r="E420" s="51"/>
      <c r="F420" s="42"/>
    </row>
    <row r="421" spans="1:6" s="4" customFormat="1" x14ac:dyDescent="0.25">
      <c r="A421" s="33"/>
      <c r="B421" s="34"/>
      <c r="C421" s="35"/>
      <c r="E421" s="51"/>
      <c r="F421" s="42"/>
    </row>
    <row r="422" spans="1:6" s="4" customFormat="1" x14ac:dyDescent="0.25">
      <c r="A422" s="33"/>
      <c r="B422" s="34"/>
      <c r="C422" s="35"/>
      <c r="E422" s="51"/>
      <c r="F422" s="42"/>
    </row>
    <row r="423" spans="1:6" s="4" customFormat="1" x14ac:dyDescent="0.25">
      <c r="A423" s="33"/>
      <c r="B423" s="34"/>
      <c r="C423" s="35"/>
      <c r="E423" s="51"/>
      <c r="F423" s="42"/>
    </row>
    <row r="424" spans="1:6" s="4" customFormat="1" x14ac:dyDescent="0.25">
      <c r="A424" s="33"/>
      <c r="B424" s="34"/>
      <c r="C424" s="35"/>
      <c r="E424" s="51"/>
      <c r="F424" s="42"/>
    </row>
    <row r="425" spans="1:6" s="4" customFormat="1" x14ac:dyDescent="0.25">
      <c r="A425" s="33"/>
      <c r="B425" s="34"/>
      <c r="C425" s="35"/>
      <c r="E425" s="51"/>
      <c r="F425" s="42"/>
    </row>
    <row r="426" spans="1:6" s="4" customFormat="1" x14ac:dyDescent="0.25">
      <c r="A426" s="33"/>
      <c r="B426" s="34"/>
      <c r="C426" s="35"/>
      <c r="E426" s="51"/>
      <c r="F426" s="42"/>
    </row>
    <row r="427" spans="1:6" s="4" customFormat="1" x14ac:dyDescent="0.25">
      <c r="A427" s="33"/>
      <c r="B427" s="34"/>
      <c r="C427" s="35"/>
      <c r="E427" s="51"/>
      <c r="F427" s="42"/>
    </row>
    <row r="428" spans="1:6" s="4" customFormat="1" x14ac:dyDescent="0.25">
      <c r="A428" s="33"/>
      <c r="B428" s="34"/>
      <c r="C428" s="35"/>
      <c r="E428" s="51"/>
      <c r="F428" s="42"/>
    </row>
    <row r="429" spans="1:6" s="4" customFormat="1" x14ac:dyDescent="0.25">
      <c r="A429" s="33"/>
      <c r="B429" s="34"/>
      <c r="C429" s="35"/>
      <c r="E429" s="51"/>
      <c r="F429" s="42"/>
    </row>
    <row r="430" spans="1:6" s="4" customFormat="1" x14ac:dyDescent="0.25">
      <c r="A430" s="33"/>
      <c r="B430" s="34"/>
      <c r="C430" s="35"/>
      <c r="E430" s="51"/>
      <c r="F430" s="42"/>
    </row>
    <row r="431" spans="1:6" s="4" customFormat="1" x14ac:dyDescent="0.25">
      <c r="A431" s="33"/>
      <c r="B431" s="34"/>
      <c r="C431" s="35"/>
      <c r="E431" s="51"/>
      <c r="F431" s="42"/>
    </row>
    <row r="432" spans="1:6" s="4" customFormat="1" x14ac:dyDescent="0.25">
      <c r="A432" s="33"/>
      <c r="B432" s="34"/>
      <c r="C432" s="35"/>
      <c r="E432" s="51"/>
      <c r="F432" s="42"/>
    </row>
    <row r="433" spans="1:6" s="4" customFormat="1" x14ac:dyDescent="0.25">
      <c r="A433" s="33"/>
      <c r="B433" s="34"/>
      <c r="C433" s="35"/>
      <c r="E433" s="51"/>
      <c r="F433" s="42"/>
    </row>
    <row r="434" spans="1:6" s="4" customFormat="1" x14ac:dyDescent="0.25">
      <c r="A434" s="33"/>
      <c r="B434" s="34"/>
      <c r="C434" s="35"/>
      <c r="E434" s="51"/>
      <c r="F434" s="42"/>
    </row>
    <row r="435" spans="1:6" s="4" customFormat="1" x14ac:dyDescent="0.25">
      <c r="A435" s="33"/>
      <c r="B435" s="34"/>
      <c r="C435" s="35"/>
      <c r="E435" s="51"/>
      <c r="F435" s="42"/>
    </row>
    <row r="436" spans="1:6" s="4" customFormat="1" x14ac:dyDescent="0.25">
      <c r="A436" s="33"/>
      <c r="B436" s="34"/>
      <c r="C436" s="35"/>
      <c r="E436" s="51"/>
      <c r="F436" s="42"/>
    </row>
    <row r="437" spans="1:6" s="4" customFormat="1" x14ac:dyDescent="0.25">
      <c r="A437" s="33"/>
      <c r="B437" s="34"/>
      <c r="C437" s="35"/>
      <c r="E437" s="51"/>
      <c r="F437" s="42"/>
    </row>
    <row r="438" spans="1:6" s="4" customFormat="1" x14ac:dyDescent="0.25">
      <c r="A438" s="33"/>
      <c r="B438" s="34"/>
      <c r="C438" s="35"/>
      <c r="E438" s="51"/>
      <c r="F438" s="42"/>
    </row>
    <row r="439" spans="1:6" s="4" customFormat="1" x14ac:dyDescent="0.25">
      <c r="A439" s="33"/>
      <c r="B439" s="34"/>
      <c r="C439" s="35"/>
      <c r="E439" s="51"/>
      <c r="F439" s="42"/>
    </row>
    <row r="440" spans="1:6" s="4" customFormat="1" x14ac:dyDescent="0.25">
      <c r="A440" s="33"/>
      <c r="B440" s="34"/>
      <c r="C440" s="35"/>
      <c r="E440" s="51"/>
      <c r="F440" s="42"/>
    </row>
    <row r="441" spans="1:6" s="4" customFormat="1" x14ac:dyDescent="0.25">
      <c r="A441" s="33"/>
      <c r="B441" s="34"/>
      <c r="C441" s="35"/>
      <c r="E441" s="51"/>
      <c r="F441" s="42"/>
    </row>
    <row r="442" spans="1:6" s="4" customFormat="1" x14ac:dyDescent="0.25">
      <c r="A442" s="33"/>
      <c r="B442" s="34"/>
      <c r="C442" s="35"/>
      <c r="E442" s="51"/>
      <c r="F442" s="42"/>
    </row>
    <row r="443" spans="1:6" s="4" customFormat="1" x14ac:dyDescent="0.25">
      <c r="A443" s="33"/>
      <c r="B443" s="34"/>
      <c r="C443" s="35"/>
      <c r="E443" s="51"/>
      <c r="F443" s="42"/>
    </row>
    <row r="444" spans="1:6" s="4" customFormat="1" x14ac:dyDescent="0.25">
      <c r="A444" s="33"/>
      <c r="B444" s="34"/>
      <c r="C444" s="35"/>
      <c r="E444" s="51"/>
      <c r="F444" s="42"/>
    </row>
    <row r="445" spans="1:6" s="4" customFormat="1" x14ac:dyDescent="0.25">
      <c r="A445" s="33"/>
      <c r="B445" s="34"/>
      <c r="C445" s="35"/>
      <c r="E445" s="51"/>
      <c r="F445" s="42"/>
    </row>
    <row r="446" spans="1:6" s="4" customFormat="1" x14ac:dyDescent="0.25">
      <c r="A446" s="33"/>
      <c r="B446" s="34"/>
      <c r="C446" s="35"/>
      <c r="E446" s="51"/>
      <c r="F446" s="42"/>
    </row>
    <row r="447" spans="1:6" s="4" customFormat="1" x14ac:dyDescent="0.25">
      <c r="A447" s="33"/>
      <c r="B447" s="34"/>
      <c r="C447" s="35"/>
      <c r="E447" s="51"/>
      <c r="F447" s="42"/>
    </row>
    <row r="448" spans="1:6" s="4" customFormat="1" x14ac:dyDescent="0.25">
      <c r="A448" s="33"/>
      <c r="B448" s="34"/>
      <c r="C448" s="35"/>
      <c r="E448" s="51"/>
      <c r="F448" s="42"/>
    </row>
    <row r="449" spans="1:6" s="4" customFormat="1" x14ac:dyDescent="0.25">
      <c r="A449" s="33"/>
      <c r="B449" s="34"/>
      <c r="C449" s="35"/>
      <c r="E449" s="51"/>
      <c r="F449" s="42"/>
    </row>
    <row r="450" spans="1:6" s="4" customFormat="1" x14ac:dyDescent="0.25">
      <c r="A450" s="33"/>
      <c r="B450" s="34"/>
      <c r="C450" s="35"/>
      <c r="E450" s="51"/>
      <c r="F450" s="42"/>
    </row>
    <row r="451" spans="1:6" s="4" customFormat="1" x14ac:dyDescent="0.25">
      <c r="A451" s="33"/>
      <c r="B451" s="34"/>
      <c r="C451" s="35"/>
      <c r="E451" s="51"/>
      <c r="F451" s="42"/>
    </row>
    <row r="452" spans="1:6" s="4" customFormat="1" x14ac:dyDescent="0.25">
      <c r="A452" s="33"/>
      <c r="B452" s="34"/>
      <c r="C452" s="35"/>
      <c r="E452" s="51"/>
      <c r="F452" s="42"/>
    </row>
    <row r="453" spans="1:6" s="4" customFormat="1" x14ac:dyDescent="0.25">
      <c r="A453" s="33"/>
      <c r="B453" s="34"/>
      <c r="C453" s="35"/>
      <c r="E453" s="51"/>
      <c r="F453" s="42"/>
    </row>
    <row r="454" spans="1:6" s="4" customFormat="1" x14ac:dyDescent="0.25">
      <c r="A454" s="33"/>
      <c r="B454" s="34"/>
      <c r="C454" s="35"/>
      <c r="E454" s="51"/>
      <c r="F454" s="42"/>
    </row>
    <row r="455" spans="1:6" s="4" customFormat="1" x14ac:dyDescent="0.25">
      <c r="A455" s="33"/>
      <c r="B455" s="34"/>
      <c r="C455" s="35"/>
      <c r="E455" s="51"/>
      <c r="F455" s="42"/>
    </row>
    <row r="456" spans="1:6" s="4" customFormat="1" x14ac:dyDescent="0.25">
      <c r="A456" s="33"/>
      <c r="B456" s="34"/>
      <c r="C456" s="35"/>
      <c r="E456" s="51"/>
      <c r="F456" s="42"/>
    </row>
    <row r="457" spans="1:6" s="4" customFormat="1" x14ac:dyDescent="0.25">
      <c r="A457" s="33"/>
      <c r="B457" s="34"/>
      <c r="C457" s="35"/>
      <c r="E457" s="51"/>
      <c r="F457" s="42"/>
    </row>
    <row r="458" spans="1:6" s="4" customFormat="1" x14ac:dyDescent="0.25">
      <c r="A458" s="33"/>
      <c r="B458" s="34"/>
      <c r="C458" s="35"/>
      <c r="E458" s="51"/>
      <c r="F458" s="42"/>
    </row>
    <row r="459" spans="1:6" s="4" customFormat="1" x14ac:dyDescent="0.25">
      <c r="A459" s="33"/>
      <c r="B459" s="34"/>
      <c r="C459" s="35"/>
      <c r="E459" s="51"/>
      <c r="F459" s="42"/>
    </row>
    <row r="460" spans="1:6" s="4" customFormat="1" x14ac:dyDescent="0.25">
      <c r="A460" s="33"/>
      <c r="B460" s="34"/>
      <c r="C460" s="35"/>
      <c r="E460" s="51"/>
      <c r="F460" s="42"/>
    </row>
    <row r="461" spans="1:6" s="4" customFormat="1" x14ac:dyDescent="0.25">
      <c r="A461" s="33"/>
      <c r="B461" s="34"/>
      <c r="C461" s="35"/>
      <c r="E461" s="51"/>
      <c r="F461" s="42"/>
    </row>
    <row r="462" spans="1:6" s="4" customFormat="1" x14ac:dyDescent="0.25">
      <c r="A462" s="33"/>
      <c r="B462" s="34"/>
      <c r="C462" s="35"/>
      <c r="E462" s="51"/>
      <c r="F462" s="42"/>
    </row>
    <row r="463" spans="1:6" s="4" customFormat="1" x14ac:dyDescent="0.25">
      <c r="A463" s="33"/>
      <c r="B463" s="34"/>
      <c r="C463" s="35"/>
      <c r="E463" s="51"/>
      <c r="F463" s="42"/>
    </row>
    <row r="464" spans="1:6" s="4" customFormat="1" x14ac:dyDescent="0.25">
      <c r="A464" s="33"/>
      <c r="B464" s="34"/>
      <c r="C464" s="35"/>
      <c r="E464" s="51"/>
      <c r="F464" s="42"/>
    </row>
    <row r="465" spans="1:6" s="4" customFormat="1" x14ac:dyDescent="0.25">
      <c r="A465" s="33"/>
      <c r="B465" s="34"/>
      <c r="C465" s="35"/>
      <c r="E465" s="51"/>
      <c r="F465" s="42"/>
    </row>
    <row r="466" spans="1:6" s="4" customFormat="1" x14ac:dyDescent="0.25">
      <c r="A466" s="33"/>
      <c r="B466" s="34"/>
      <c r="C466" s="35"/>
      <c r="E466" s="51"/>
      <c r="F466" s="42"/>
    </row>
    <row r="467" spans="1:6" s="4" customFormat="1" x14ac:dyDescent="0.25">
      <c r="A467" s="33"/>
      <c r="B467" s="34"/>
      <c r="C467" s="35"/>
      <c r="E467" s="51"/>
      <c r="F467" s="42"/>
    </row>
    <row r="468" spans="1:6" s="4" customFormat="1" x14ac:dyDescent="0.25">
      <c r="A468" s="33"/>
      <c r="B468" s="34"/>
      <c r="C468" s="35"/>
      <c r="E468" s="51"/>
      <c r="F468" s="42"/>
    </row>
    <row r="469" spans="1:6" s="4" customFormat="1" x14ac:dyDescent="0.25">
      <c r="A469" s="33"/>
      <c r="B469" s="34"/>
      <c r="C469" s="35"/>
      <c r="E469" s="51"/>
      <c r="F469" s="42"/>
    </row>
    <row r="470" spans="1:6" s="4" customFormat="1" x14ac:dyDescent="0.25">
      <c r="A470" s="33"/>
      <c r="B470" s="34"/>
      <c r="C470" s="35"/>
      <c r="E470" s="51"/>
      <c r="F470" s="42"/>
    </row>
    <row r="471" spans="1:6" s="4" customFormat="1" x14ac:dyDescent="0.25">
      <c r="A471" s="33"/>
      <c r="B471" s="34"/>
      <c r="C471" s="35"/>
      <c r="E471" s="51"/>
      <c r="F471" s="42"/>
    </row>
    <row r="472" spans="1:6" s="4" customFormat="1" x14ac:dyDescent="0.25">
      <c r="A472" s="33"/>
      <c r="B472" s="34"/>
      <c r="C472" s="35"/>
      <c r="E472" s="51"/>
      <c r="F472" s="42"/>
    </row>
    <row r="473" spans="1:6" s="4" customFormat="1" x14ac:dyDescent="0.25">
      <c r="A473" s="33"/>
      <c r="B473" s="34"/>
      <c r="C473" s="35"/>
      <c r="E473" s="51"/>
      <c r="F473" s="42"/>
    </row>
    <row r="474" spans="1:6" s="4" customFormat="1" x14ac:dyDescent="0.25">
      <c r="A474" s="33"/>
      <c r="B474" s="34"/>
      <c r="C474" s="35"/>
      <c r="E474" s="51"/>
      <c r="F474" s="42"/>
    </row>
    <row r="475" spans="1:6" s="4" customFormat="1" x14ac:dyDescent="0.25">
      <c r="A475" s="33"/>
      <c r="B475" s="34"/>
      <c r="C475" s="35"/>
      <c r="E475" s="51"/>
      <c r="F475" s="42"/>
    </row>
    <row r="476" spans="1:6" s="4" customFormat="1" x14ac:dyDescent="0.25">
      <c r="A476" s="33"/>
      <c r="B476" s="34"/>
      <c r="C476" s="35"/>
      <c r="E476" s="51"/>
      <c r="F476" s="42"/>
    </row>
    <row r="477" spans="1:6" s="4" customFormat="1" x14ac:dyDescent="0.25">
      <c r="A477" s="33"/>
      <c r="B477" s="34"/>
      <c r="C477" s="35"/>
      <c r="E477" s="51"/>
      <c r="F477" s="42"/>
    </row>
    <row r="478" spans="1:6" s="4" customFormat="1" x14ac:dyDescent="0.25">
      <c r="A478" s="33"/>
      <c r="B478" s="34"/>
      <c r="C478" s="35"/>
      <c r="E478" s="51"/>
      <c r="F478" s="42"/>
    </row>
    <row r="479" spans="1:6" s="4" customFormat="1" x14ac:dyDescent="0.25">
      <c r="A479" s="33"/>
      <c r="B479" s="34"/>
      <c r="C479" s="35"/>
      <c r="E479" s="51"/>
      <c r="F479" s="42"/>
    </row>
    <row r="480" spans="1:6" s="4" customFormat="1" x14ac:dyDescent="0.25">
      <c r="A480" s="33"/>
      <c r="B480" s="34"/>
      <c r="C480" s="35"/>
      <c r="E480" s="51"/>
      <c r="F480" s="42"/>
    </row>
    <row r="481" spans="1:6" s="4" customFormat="1" x14ac:dyDescent="0.25">
      <c r="A481" s="33"/>
      <c r="B481" s="34"/>
      <c r="C481" s="35"/>
      <c r="E481" s="51"/>
      <c r="F481" s="42"/>
    </row>
    <row r="482" spans="1:6" s="4" customFormat="1" x14ac:dyDescent="0.25">
      <c r="A482" s="33"/>
      <c r="B482" s="34"/>
      <c r="C482" s="35"/>
      <c r="E482" s="51"/>
      <c r="F482" s="42"/>
    </row>
    <row r="483" spans="1:6" s="4" customFormat="1" x14ac:dyDescent="0.25">
      <c r="A483" s="33"/>
      <c r="B483" s="34"/>
      <c r="C483" s="35"/>
      <c r="E483" s="51"/>
      <c r="F483" s="42"/>
    </row>
    <row r="484" spans="1:6" s="4" customFormat="1" x14ac:dyDescent="0.25">
      <c r="A484" s="33"/>
      <c r="B484" s="34"/>
      <c r="C484" s="35"/>
      <c r="E484" s="51"/>
      <c r="F484" s="42"/>
    </row>
    <row r="485" spans="1:6" s="4" customFormat="1" x14ac:dyDescent="0.25">
      <c r="A485" s="33"/>
      <c r="B485" s="34"/>
      <c r="C485" s="35"/>
      <c r="E485" s="51"/>
      <c r="F485" s="42"/>
    </row>
    <row r="486" spans="1:6" s="4" customFormat="1" x14ac:dyDescent="0.25">
      <c r="A486" s="33"/>
      <c r="B486" s="34"/>
      <c r="C486" s="35"/>
      <c r="E486" s="51"/>
      <c r="F486" s="42"/>
    </row>
    <row r="487" spans="1:6" s="4" customFormat="1" x14ac:dyDescent="0.25">
      <c r="A487" s="33"/>
      <c r="B487" s="34"/>
      <c r="C487" s="35"/>
      <c r="E487" s="51"/>
      <c r="F487" s="42"/>
    </row>
    <row r="488" spans="1:6" s="4" customFormat="1" x14ac:dyDescent="0.25">
      <c r="A488" s="33"/>
      <c r="B488" s="34"/>
      <c r="C488" s="35"/>
      <c r="E488" s="51"/>
      <c r="F488" s="42"/>
    </row>
    <row r="489" spans="1:6" s="4" customFormat="1" x14ac:dyDescent="0.25">
      <c r="A489" s="33"/>
      <c r="B489" s="34"/>
      <c r="C489" s="35"/>
      <c r="E489" s="51"/>
      <c r="F489" s="42"/>
    </row>
    <row r="490" spans="1:6" s="4" customFormat="1" x14ac:dyDescent="0.25">
      <c r="A490" s="33"/>
      <c r="B490" s="34"/>
      <c r="C490" s="35"/>
      <c r="E490" s="51"/>
      <c r="F490" s="42"/>
    </row>
    <row r="491" spans="1:6" s="4" customFormat="1" x14ac:dyDescent="0.25">
      <c r="A491" s="33"/>
      <c r="B491" s="34"/>
      <c r="C491" s="35"/>
      <c r="E491" s="51"/>
      <c r="F491" s="42"/>
    </row>
    <row r="492" spans="1:6" s="4" customFormat="1" x14ac:dyDescent="0.25">
      <c r="A492" s="33"/>
      <c r="B492" s="34"/>
      <c r="C492" s="35"/>
      <c r="E492" s="51"/>
      <c r="F492" s="42"/>
    </row>
    <row r="493" spans="1:6" s="4" customFormat="1" x14ac:dyDescent="0.25">
      <c r="A493" s="33"/>
      <c r="B493" s="34"/>
      <c r="C493" s="35"/>
      <c r="E493" s="51"/>
      <c r="F493" s="42"/>
    </row>
    <row r="494" spans="1:6" s="4" customFormat="1" x14ac:dyDescent="0.25">
      <c r="A494" s="33"/>
      <c r="B494" s="34"/>
      <c r="C494" s="35"/>
      <c r="E494" s="51"/>
      <c r="F494" s="42"/>
    </row>
    <row r="495" spans="1:6" s="4" customFormat="1" x14ac:dyDescent="0.25">
      <c r="A495" s="33"/>
      <c r="B495" s="34"/>
      <c r="C495" s="35"/>
      <c r="E495" s="51"/>
      <c r="F495" s="42"/>
    </row>
    <row r="496" spans="1:6" s="4" customFormat="1" x14ac:dyDescent="0.25">
      <c r="A496" s="33"/>
      <c r="B496" s="34"/>
      <c r="C496" s="35"/>
      <c r="E496" s="51"/>
      <c r="F496" s="42"/>
    </row>
    <row r="497" spans="1:6" s="4" customFormat="1" x14ac:dyDescent="0.25">
      <c r="A497" s="33"/>
      <c r="B497" s="34"/>
      <c r="C497" s="35"/>
      <c r="E497" s="51"/>
      <c r="F497" s="42"/>
    </row>
    <row r="498" spans="1:6" s="4" customFormat="1" x14ac:dyDescent="0.25">
      <c r="A498" s="33"/>
      <c r="B498" s="34"/>
      <c r="C498" s="35"/>
      <c r="E498" s="51"/>
      <c r="F498" s="42"/>
    </row>
    <row r="499" spans="1:6" s="4" customFormat="1" x14ac:dyDescent="0.25">
      <c r="A499" s="33"/>
      <c r="B499" s="34"/>
      <c r="C499" s="35"/>
      <c r="E499" s="51"/>
      <c r="F499" s="42"/>
    </row>
    <row r="500" spans="1:6" s="4" customFormat="1" x14ac:dyDescent="0.25">
      <c r="A500" s="33"/>
      <c r="B500" s="34"/>
      <c r="C500" s="35"/>
      <c r="E500" s="51"/>
      <c r="F500" s="42"/>
    </row>
    <row r="501" spans="1:6" s="4" customFormat="1" x14ac:dyDescent="0.25">
      <c r="A501" s="33"/>
      <c r="B501" s="34"/>
      <c r="C501" s="35"/>
      <c r="E501" s="51"/>
      <c r="F501" s="42"/>
    </row>
    <row r="502" spans="1:6" s="4" customFormat="1" x14ac:dyDescent="0.25">
      <c r="A502" s="33"/>
      <c r="B502" s="34"/>
      <c r="C502" s="35"/>
      <c r="E502" s="51"/>
      <c r="F502" s="42"/>
    </row>
    <row r="503" spans="1:6" s="4" customFormat="1" x14ac:dyDescent="0.25">
      <c r="A503" s="33"/>
      <c r="B503" s="34"/>
      <c r="C503" s="35"/>
      <c r="E503" s="51"/>
      <c r="F503" s="42"/>
    </row>
    <row r="504" spans="1:6" s="4" customFormat="1" x14ac:dyDescent="0.25">
      <c r="A504" s="33"/>
      <c r="B504" s="34"/>
      <c r="C504" s="35"/>
      <c r="E504" s="51"/>
      <c r="F504" s="42"/>
    </row>
    <row r="505" spans="1:6" s="4" customFormat="1" x14ac:dyDescent="0.25">
      <c r="A505" s="33"/>
      <c r="B505" s="34"/>
      <c r="C505" s="35"/>
      <c r="E505" s="51"/>
      <c r="F505" s="42"/>
    </row>
    <row r="506" spans="1:6" s="4" customFormat="1" x14ac:dyDescent="0.25">
      <c r="A506" s="33"/>
      <c r="B506" s="34"/>
      <c r="C506" s="35"/>
      <c r="E506" s="51"/>
      <c r="F506" s="42"/>
    </row>
    <row r="507" spans="1:6" s="4" customFormat="1" x14ac:dyDescent="0.25">
      <c r="A507" s="33"/>
      <c r="B507" s="34"/>
      <c r="C507" s="35"/>
      <c r="E507" s="51"/>
      <c r="F507" s="42"/>
    </row>
    <row r="508" spans="1:6" s="4" customFormat="1" x14ac:dyDescent="0.25">
      <c r="A508" s="33"/>
      <c r="B508" s="34"/>
      <c r="C508" s="35"/>
      <c r="E508" s="51"/>
      <c r="F508" s="42"/>
    </row>
    <row r="509" spans="1:6" s="4" customFormat="1" x14ac:dyDescent="0.25">
      <c r="A509" s="33"/>
      <c r="B509" s="34"/>
      <c r="C509" s="35"/>
      <c r="E509" s="51"/>
      <c r="F509" s="42"/>
    </row>
    <row r="510" spans="1:6" s="4" customFormat="1" x14ac:dyDescent="0.25">
      <c r="A510" s="33"/>
      <c r="B510" s="34"/>
      <c r="C510" s="35"/>
      <c r="E510" s="51"/>
      <c r="F510" s="42"/>
    </row>
    <row r="511" spans="1:6" s="4" customFormat="1" x14ac:dyDescent="0.25">
      <c r="A511" s="33"/>
      <c r="B511" s="34"/>
      <c r="C511" s="35"/>
      <c r="E511" s="51"/>
      <c r="F511" s="42"/>
    </row>
    <row r="512" spans="1:6" s="4" customFormat="1" x14ac:dyDescent="0.25">
      <c r="A512" s="33"/>
      <c r="B512" s="34"/>
      <c r="C512" s="35"/>
      <c r="E512" s="51"/>
      <c r="F512" s="42"/>
    </row>
    <row r="513" spans="1:6" s="4" customFormat="1" x14ac:dyDescent="0.25">
      <c r="A513" s="33"/>
      <c r="B513" s="34"/>
      <c r="C513" s="35"/>
      <c r="E513" s="51"/>
      <c r="F513" s="42"/>
    </row>
    <row r="514" spans="1:6" s="4" customFormat="1" x14ac:dyDescent="0.25">
      <c r="A514" s="33"/>
      <c r="B514" s="34"/>
      <c r="C514" s="35"/>
      <c r="E514" s="51"/>
      <c r="F514" s="42"/>
    </row>
    <row r="515" spans="1:6" s="4" customFormat="1" x14ac:dyDescent="0.25">
      <c r="A515" s="33"/>
      <c r="B515" s="34"/>
      <c r="C515" s="35"/>
      <c r="E515" s="51"/>
      <c r="F515" s="42"/>
    </row>
    <row r="516" spans="1:6" s="4" customFormat="1" x14ac:dyDescent="0.25">
      <c r="A516" s="33"/>
      <c r="B516" s="34"/>
      <c r="C516" s="35"/>
      <c r="E516" s="51"/>
      <c r="F516" s="42"/>
    </row>
    <row r="517" spans="1:6" s="4" customFormat="1" x14ac:dyDescent="0.25">
      <c r="A517" s="33"/>
      <c r="B517" s="34"/>
      <c r="C517" s="35"/>
      <c r="E517" s="51"/>
      <c r="F517" s="42"/>
    </row>
    <row r="518" spans="1:6" s="4" customFormat="1" x14ac:dyDescent="0.25">
      <c r="A518" s="33"/>
      <c r="B518" s="34"/>
      <c r="C518" s="35"/>
      <c r="E518" s="51"/>
      <c r="F518" s="42"/>
    </row>
    <row r="519" spans="1:6" s="4" customFormat="1" x14ac:dyDescent="0.25">
      <c r="A519" s="33"/>
      <c r="B519" s="34"/>
      <c r="C519" s="35"/>
      <c r="E519" s="51"/>
      <c r="F519" s="42"/>
    </row>
    <row r="520" spans="1:6" s="4" customFormat="1" x14ac:dyDescent="0.25">
      <c r="A520" s="33"/>
      <c r="B520" s="34"/>
      <c r="C520" s="35"/>
      <c r="E520" s="51"/>
      <c r="F520" s="42"/>
    </row>
    <row r="521" spans="1:6" s="4" customFormat="1" x14ac:dyDescent="0.25">
      <c r="A521" s="33"/>
      <c r="B521" s="34"/>
      <c r="C521" s="35"/>
      <c r="E521" s="51"/>
      <c r="F521" s="42"/>
    </row>
    <row r="522" spans="1:6" s="4" customFormat="1" x14ac:dyDescent="0.25">
      <c r="A522" s="33"/>
      <c r="B522" s="34"/>
      <c r="C522" s="35"/>
      <c r="E522" s="51"/>
      <c r="F522" s="42"/>
    </row>
    <row r="523" spans="1:6" s="4" customFormat="1" x14ac:dyDescent="0.25">
      <c r="A523" s="33"/>
      <c r="B523" s="34"/>
      <c r="C523" s="35"/>
      <c r="E523" s="51"/>
      <c r="F523" s="42"/>
    </row>
    <row r="524" spans="1:6" s="4" customFormat="1" x14ac:dyDescent="0.25">
      <c r="A524" s="33"/>
      <c r="B524" s="34"/>
      <c r="C524" s="35"/>
      <c r="E524" s="51"/>
      <c r="F524" s="42"/>
    </row>
    <row r="525" spans="1:6" s="4" customFormat="1" x14ac:dyDescent="0.25">
      <c r="A525" s="33"/>
      <c r="B525" s="34"/>
      <c r="C525" s="35"/>
      <c r="E525" s="51"/>
      <c r="F525" s="42"/>
    </row>
    <row r="526" spans="1:6" s="4" customFormat="1" x14ac:dyDescent="0.25">
      <c r="A526" s="33"/>
      <c r="B526" s="34"/>
      <c r="C526" s="35"/>
      <c r="E526" s="51"/>
      <c r="F526" s="42"/>
    </row>
    <row r="527" spans="1:6" s="4" customFormat="1" x14ac:dyDescent="0.25">
      <c r="A527" s="33"/>
      <c r="B527" s="34"/>
      <c r="C527" s="35"/>
      <c r="E527" s="51"/>
      <c r="F527" s="42"/>
    </row>
    <row r="528" spans="1:6" s="4" customFormat="1" x14ac:dyDescent="0.25">
      <c r="A528" s="33"/>
      <c r="B528" s="34"/>
      <c r="C528" s="35"/>
      <c r="E528" s="51"/>
      <c r="F528" s="42"/>
    </row>
    <row r="529" spans="1:6" s="4" customFormat="1" x14ac:dyDescent="0.25">
      <c r="A529" s="33"/>
      <c r="B529" s="34"/>
      <c r="C529" s="35"/>
      <c r="E529" s="51"/>
      <c r="F529" s="42"/>
    </row>
    <row r="530" spans="1:6" s="4" customFormat="1" x14ac:dyDescent="0.25">
      <c r="A530" s="33"/>
      <c r="B530" s="34"/>
      <c r="C530" s="35"/>
      <c r="E530" s="51"/>
      <c r="F530" s="42"/>
    </row>
    <row r="531" spans="1:6" s="4" customFormat="1" x14ac:dyDescent="0.25">
      <c r="A531" s="33"/>
      <c r="B531" s="34"/>
      <c r="C531" s="35"/>
      <c r="E531" s="51"/>
      <c r="F531" s="42"/>
    </row>
    <row r="532" spans="1:6" s="4" customFormat="1" x14ac:dyDescent="0.25">
      <c r="A532" s="33"/>
      <c r="B532" s="34"/>
      <c r="C532" s="35"/>
      <c r="E532" s="51"/>
      <c r="F532" s="42"/>
    </row>
    <row r="533" spans="1:6" s="4" customFormat="1" x14ac:dyDescent="0.25">
      <c r="A533" s="33"/>
      <c r="B533" s="34"/>
      <c r="C533" s="35"/>
      <c r="E533" s="51"/>
      <c r="F533" s="42"/>
    </row>
    <row r="534" spans="1:6" s="4" customFormat="1" x14ac:dyDescent="0.25">
      <c r="A534" s="33"/>
      <c r="B534" s="34"/>
      <c r="C534" s="35"/>
      <c r="E534" s="51"/>
      <c r="F534" s="42"/>
    </row>
    <row r="535" spans="1:6" s="4" customFormat="1" x14ac:dyDescent="0.25">
      <c r="A535" s="33"/>
      <c r="B535" s="34"/>
      <c r="C535" s="35"/>
      <c r="E535" s="51"/>
      <c r="F535" s="42"/>
    </row>
    <row r="536" spans="1:6" s="4" customFormat="1" x14ac:dyDescent="0.25">
      <c r="A536" s="33"/>
      <c r="B536" s="34"/>
      <c r="C536" s="35"/>
      <c r="E536" s="51"/>
      <c r="F536" s="42"/>
    </row>
    <row r="537" spans="1:6" s="4" customFormat="1" x14ac:dyDescent="0.25">
      <c r="A537" s="33"/>
      <c r="B537" s="34"/>
      <c r="C537" s="35"/>
      <c r="E537" s="51"/>
      <c r="F537" s="42"/>
    </row>
    <row r="538" spans="1:6" s="4" customFormat="1" x14ac:dyDescent="0.25">
      <c r="A538" s="33"/>
      <c r="B538" s="34"/>
      <c r="C538" s="35"/>
      <c r="E538" s="51"/>
      <c r="F538" s="42"/>
    </row>
    <row r="539" spans="1:6" s="4" customFormat="1" x14ac:dyDescent="0.25">
      <c r="A539" s="33"/>
      <c r="B539" s="34"/>
      <c r="C539" s="35"/>
      <c r="E539" s="51"/>
      <c r="F539" s="42"/>
    </row>
    <row r="540" spans="1:6" s="4" customFormat="1" x14ac:dyDescent="0.25">
      <c r="A540" s="33"/>
      <c r="B540" s="34"/>
      <c r="C540" s="35"/>
      <c r="E540" s="51"/>
      <c r="F540" s="42"/>
    </row>
    <row r="541" spans="1:6" s="4" customFormat="1" x14ac:dyDescent="0.25">
      <c r="A541" s="33"/>
      <c r="B541" s="34"/>
      <c r="C541" s="35"/>
      <c r="E541" s="51"/>
      <c r="F541" s="42"/>
    </row>
    <row r="542" spans="1:6" s="4" customFormat="1" x14ac:dyDescent="0.25">
      <c r="A542" s="33"/>
      <c r="B542" s="34"/>
      <c r="C542" s="35"/>
      <c r="E542" s="51"/>
      <c r="F542" s="42"/>
    </row>
    <row r="543" spans="1:6" s="4" customFormat="1" x14ac:dyDescent="0.25">
      <c r="A543" s="33"/>
      <c r="B543" s="34"/>
      <c r="C543" s="35"/>
      <c r="E543" s="51"/>
      <c r="F543" s="42"/>
    </row>
    <row r="544" spans="1:6" s="4" customFormat="1" x14ac:dyDescent="0.25">
      <c r="A544" s="33"/>
      <c r="B544" s="34"/>
      <c r="C544" s="35"/>
      <c r="E544" s="51"/>
      <c r="F544" s="42"/>
    </row>
    <row r="545" spans="1:6" s="4" customFormat="1" x14ac:dyDescent="0.25">
      <c r="A545" s="33"/>
      <c r="B545" s="34"/>
      <c r="C545" s="35"/>
      <c r="E545" s="51"/>
      <c r="F545" s="42"/>
    </row>
    <row r="546" spans="1:6" s="4" customFormat="1" x14ac:dyDescent="0.25">
      <c r="A546" s="33"/>
      <c r="B546" s="34"/>
      <c r="C546" s="35"/>
      <c r="E546" s="51"/>
      <c r="F546" s="42"/>
    </row>
    <row r="547" spans="1:6" s="4" customFormat="1" x14ac:dyDescent="0.25">
      <c r="A547" s="33"/>
      <c r="B547" s="34"/>
      <c r="C547" s="35"/>
      <c r="E547" s="51"/>
      <c r="F547" s="42"/>
    </row>
    <row r="548" spans="1:6" s="4" customFormat="1" x14ac:dyDescent="0.25">
      <c r="A548" s="33"/>
      <c r="B548" s="34"/>
      <c r="C548" s="35"/>
      <c r="E548" s="51"/>
      <c r="F548" s="42"/>
    </row>
    <row r="549" spans="1:6" s="4" customFormat="1" x14ac:dyDescent="0.25">
      <c r="A549" s="33"/>
      <c r="B549" s="34"/>
      <c r="C549" s="35"/>
      <c r="E549" s="51"/>
      <c r="F549" s="42"/>
    </row>
    <row r="550" spans="1:6" s="4" customFormat="1" x14ac:dyDescent="0.25">
      <c r="A550" s="33"/>
      <c r="B550" s="34"/>
      <c r="C550" s="35"/>
      <c r="E550" s="51"/>
      <c r="F550" s="42"/>
    </row>
    <row r="551" spans="1:6" s="4" customFormat="1" x14ac:dyDescent="0.25">
      <c r="A551" s="33"/>
      <c r="B551" s="34"/>
      <c r="C551" s="35"/>
      <c r="E551" s="51"/>
      <c r="F551" s="42"/>
    </row>
    <row r="552" spans="1:6" s="4" customFormat="1" x14ac:dyDescent="0.25">
      <c r="A552" s="33"/>
      <c r="B552" s="34"/>
      <c r="C552" s="35"/>
      <c r="E552" s="51"/>
      <c r="F552" s="42"/>
    </row>
    <row r="553" spans="1:6" s="4" customFormat="1" x14ac:dyDescent="0.25">
      <c r="A553" s="33"/>
      <c r="B553" s="34"/>
      <c r="C553" s="35"/>
      <c r="E553" s="51"/>
      <c r="F553" s="42"/>
    </row>
    <row r="554" spans="1:6" s="4" customFormat="1" x14ac:dyDescent="0.25">
      <c r="A554" s="33"/>
      <c r="B554" s="34"/>
      <c r="C554" s="35"/>
      <c r="E554" s="51"/>
      <c r="F554" s="42"/>
    </row>
    <row r="555" spans="1:6" s="4" customFormat="1" x14ac:dyDescent="0.25">
      <c r="A555" s="33"/>
      <c r="B555" s="34"/>
      <c r="C555" s="35"/>
      <c r="E555" s="51"/>
      <c r="F555" s="42"/>
    </row>
    <row r="556" spans="1:6" s="4" customFormat="1" x14ac:dyDescent="0.25">
      <c r="A556" s="33"/>
      <c r="B556" s="34"/>
      <c r="C556" s="35"/>
      <c r="E556" s="51"/>
      <c r="F556" s="42"/>
    </row>
    <row r="557" spans="1:6" s="4" customFormat="1" x14ac:dyDescent="0.25">
      <c r="A557" s="33"/>
      <c r="B557" s="34"/>
      <c r="C557" s="35"/>
      <c r="E557" s="51"/>
      <c r="F557" s="42"/>
    </row>
    <row r="558" spans="1:6" s="4" customFormat="1" x14ac:dyDescent="0.25">
      <c r="A558" s="33"/>
      <c r="B558" s="34"/>
      <c r="C558" s="35"/>
      <c r="E558" s="51"/>
      <c r="F558" s="42"/>
    </row>
    <row r="559" spans="1:6" s="4" customFormat="1" x14ac:dyDescent="0.25">
      <c r="A559" s="33"/>
      <c r="B559" s="34"/>
      <c r="C559" s="35"/>
      <c r="E559" s="51"/>
      <c r="F559" s="42"/>
    </row>
    <row r="560" spans="1:6" s="4" customFormat="1" x14ac:dyDescent="0.25">
      <c r="A560" s="33"/>
      <c r="B560" s="34"/>
      <c r="C560" s="35"/>
      <c r="E560" s="51"/>
      <c r="F560" s="42"/>
    </row>
    <row r="561" spans="1:6" s="4" customFormat="1" x14ac:dyDescent="0.25">
      <c r="A561" s="33"/>
      <c r="B561" s="34"/>
      <c r="C561" s="35"/>
      <c r="E561" s="51"/>
      <c r="F561" s="42"/>
    </row>
    <row r="562" spans="1:6" s="4" customFormat="1" x14ac:dyDescent="0.25">
      <c r="A562" s="33"/>
      <c r="B562" s="34"/>
      <c r="C562" s="35"/>
      <c r="E562" s="51"/>
      <c r="F562" s="42"/>
    </row>
    <row r="563" spans="1:6" s="4" customFormat="1" x14ac:dyDescent="0.25">
      <c r="A563" s="33"/>
      <c r="B563" s="34"/>
      <c r="C563" s="35"/>
      <c r="E563" s="51"/>
      <c r="F563" s="42"/>
    </row>
    <row r="564" spans="1:6" s="4" customFormat="1" x14ac:dyDescent="0.25">
      <c r="A564" s="33"/>
      <c r="B564" s="34"/>
      <c r="C564" s="35"/>
      <c r="E564" s="51"/>
      <c r="F564" s="42"/>
    </row>
    <row r="565" spans="1:6" s="4" customFormat="1" x14ac:dyDescent="0.25">
      <c r="A565" s="33"/>
      <c r="B565" s="34"/>
      <c r="C565" s="35"/>
      <c r="E565" s="51"/>
      <c r="F565" s="42"/>
    </row>
    <row r="566" spans="1:6" s="4" customFormat="1" x14ac:dyDescent="0.25">
      <c r="A566" s="33"/>
      <c r="B566" s="34"/>
      <c r="C566" s="35"/>
      <c r="E566" s="51"/>
      <c r="F566" s="42"/>
    </row>
    <row r="567" spans="1:6" s="4" customFormat="1" x14ac:dyDescent="0.25">
      <c r="A567" s="33"/>
      <c r="B567" s="34"/>
      <c r="C567" s="35"/>
      <c r="E567" s="51"/>
      <c r="F567" s="42"/>
    </row>
    <row r="568" spans="1:6" s="4" customFormat="1" x14ac:dyDescent="0.25">
      <c r="A568" s="33"/>
      <c r="B568" s="34"/>
      <c r="C568" s="35"/>
      <c r="E568" s="51"/>
      <c r="F568" s="42"/>
    </row>
    <row r="569" spans="1:6" s="4" customFormat="1" x14ac:dyDescent="0.25">
      <c r="A569" s="33"/>
      <c r="B569" s="34"/>
      <c r="C569" s="35"/>
      <c r="E569" s="51"/>
      <c r="F569" s="42"/>
    </row>
    <row r="570" spans="1:6" s="4" customFormat="1" x14ac:dyDescent="0.25">
      <c r="A570" s="33"/>
      <c r="B570" s="34"/>
      <c r="C570" s="35"/>
      <c r="E570" s="51"/>
      <c r="F570" s="42"/>
    </row>
    <row r="571" spans="1:6" s="4" customFormat="1" x14ac:dyDescent="0.25">
      <c r="A571" s="33"/>
      <c r="B571" s="34"/>
      <c r="C571" s="35"/>
      <c r="E571" s="51"/>
      <c r="F571" s="42"/>
    </row>
    <row r="572" spans="1:6" s="4" customFormat="1" x14ac:dyDescent="0.25">
      <c r="A572" s="33"/>
      <c r="B572" s="34"/>
      <c r="C572" s="35"/>
      <c r="E572" s="51"/>
      <c r="F572" s="42"/>
    </row>
    <row r="573" spans="1:6" s="4" customFormat="1" x14ac:dyDescent="0.25">
      <c r="A573" s="33"/>
      <c r="B573" s="34"/>
      <c r="C573" s="35"/>
      <c r="E573" s="51"/>
      <c r="F573" s="42"/>
    </row>
    <row r="574" spans="1:6" s="4" customFormat="1" x14ac:dyDescent="0.25">
      <c r="A574" s="33"/>
      <c r="B574" s="34"/>
      <c r="C574" s="35"/>
      <c r="E574" s="51"/>
      <c r="F574" s="42"/>
    </row>
    <row r="575" spans="1:6" s="4" customFormat="1" x14ac:dyDescent="0.25">
      <c r="A575" s="33"/>
      <c r="B575" s="34"/>
      <c r="C575" s="35"/>
      <c r="E575" s="51"/>
      <c r="F575" s="42"/>
    </row>
    <row r="576" spans="1:6" s="4" customFormat="1" x14ac:dyDescent="0.25">
      <c r="A576" s="33"/>
      <c r="B576" s="34"/>
      <c r="C576" s="35"/>
      <c r="E576" s="51"/>
      <c r="F576" s="42"/>
    </row>
    <row r="577" spans="1:6" s="4" customFormat="1" x14ac:dyDescent="0.25">
      <c r="A577" s="33"/>
      <c r="B577" s="34"/>
      <c r="C577" s="35"/>
      <c r="E577" s="51"/>
      <c r="F577" s="42"/>
    </row>
    <row r="578" spans="1:6" s="4" customFormat="1" x14ac:dyDescent="0.25">
      <c r="A578" s="33"/>
      <c r="B578" s="34"/>
      <c r="C578" s="35"/>
      <c r="E578" s="51"/>
      <c r="F578" s="42"/>
    </row>
    <row r="579" spans="1:6" s="4" customFormat="1" x14ac:dyDescent="0.25">
      <c r="A579" s="33"/>
      <c r="B579" s="34"/>
      <c r="C579" s="35"/>
      <c r="E579" s="51"/>
      <c r="F579" s="42"/>
    </row>
    <row r="580" spans="1:6" s="4" customFormat="1" x14ac:dyDescent="0.25">
      <c r="A580" s="33"/>
      <c r="B580" s="34"/>
      <c r="C580" s="35"/>
      <c r="E580" s="51"/>
      <c r="F580" s="42"/>
    </row>
    <row r="581" spans="1:6" s="4" customFormat="1" x14ac:dyDescent="0.25">
      <c r="A581" s="33"/>
      <c r="B581" s="34"/>
      <c r="C581" s="35"/>
      <c r="E581" s="51"/>
      <c r="F581" s="42"/>
    </row>
    <row r="582" spans="1:6" s="4" customFormat="1" x14ac:dyDescent="0.25">
      <c r="A582" s="33"/>
      <c r="B582" s="34"/>
      <c r="C582" s="35"/>
      <c r="E582" s="51"/>
      <c r="F582" s="42"/>
    </row>
    <row r="583" spans="1:6" s="4" customFormat="1" x14ac:dyDescent="0.25">
      <c r="A583" s="33"/>
      <c r="B583" s="34"/>
      <c r="C583" s="35"/>
      <c r="E583" s="51"/>
      <c r="F583" s="42"/>
    </row>
    <row r="584" spans="1:6" s="4" customFormat="1" x14ac:dyDescent="0.25">
      <c r="A584" s="33"/>
      <c r="B584" s="34"/>
      <c r="C584" s="35"/>
      <c r="E584" s="51"/>
      <c r="F584" s="42"/>
    </row>
    <row r="585" spans="1:6" s="4" customFormat="1" x14ac:dyDescent="0.25">
      <c r="A585" s="33"/>
      <c r="B585" s="34"/>
      <c r="C585" s="35"/>
      <c r="E585" s="51"/>
      <c r="F585" s="42"/>
    </row>
    <row r="586" spans="1:6" s="4" customFormat="1" x14ac:dyDescent="0.25">
      <c r="A586" s="33"/>
      <c r="B586" s="34"/>
      <c r="C586" s="35"/>
      <c r="E586" s="51"/>
      <c r="F586" s="42"/>
    </row>
    <row r="587" spans="1:6" s="4" customFormat="1" x14ac:dyDescent="0.25">
      <c r="A587" s="33"/>
      <c r="B587" s="34"/>
      <c r="C587" s="35"/>
      <c r="E587" s="51"/>
      <c r="F587" s="42"/>
    </row>
    <row r="588" spans="1:6" s="4" customFormat="1" x14ac:dyDescent="0.25">
      <c r="A588" s="33"/>
      <c r="B588" s="34"/>
      <c r="C588" s="35"/>
      <c r="E588" s="51"/>
      <c r="F588" s="42"/>
    </row>
    <row r="589" spans="1:6" s="4" customFormat="1" x14ac:dyDescent="0.25">
      <c r="A589" s="33"/>
      <c r="B589" s="34"/>
      <c r="C589" s="35"/>
      <c r="E589" s="51"/>
      <c r="F589" s="42"/>
    </row>
    <row r="590" spans="1:6" s="4" customFormat="1" x14ac:dyDescent="0.25">
      <c r="A590" s="33"/>
      <c r="B590" s="34"/>
      <c r="C590" s="35"/>
      <c r="E590" s="51"/>
      <c r="F590" s="42"/>
    </row>
    <row r="591" spans="1:6" s="4" customFormat="1" x14ac:dyDescent="0.25">
      <c r="A591" s="33"/>
      <c r="B591" s="34"/>
      <c r="C591" s="35"/>
      <c r="E591" s="51"/>
      <c r="F591" s="42"/>
    </row>
    <row r="592" spans="1:6" s="4" customFormat="1" x14ac:dyDescent="0.25">
      <c r="A592" s="33"/>
      <c r="B592" s="34"/>
      <c r="C592" s="35"/>
      <c r="E592" s="51"/>
      <c r="F592" s="42"/>
    </row>
    <row r="593" spans="1:6" s="4" customFormat="1" x14ac:dyDescent="0.25">
      <c r="A593" s="33"/>
      <c r="B593" s="34"/>
      <c r="C593" s="35"/>
      <c r="E593" s="51"/>
      <c r="F593" s="42"/>
    </row>
    <row r="594" spans="1:6" s="4" customFormat="1" x14ac:dyDescent="0.25">
      <c r="A594" s="33"/>
      <c r="B594" s="34"/>
      <c r="C594" s="35"/>
      <c r="E594" s="51"/>
      <c r="F594" s="42"/>
    </row>
    <row r="595" spans="1:6" s="4" customFormat="1" x14ac:dyDescent="0.25">
      <c r="A595" s="33"/>
      <c r="B595" s="34"/>
      <c r="C595" s="35"/>
      <c r="E595" s="51"/>
      <c r="F595" s="42"/>
    </row>
    <row r="596" spans="1:6" s="4" customFormat="1" x14ac:dyDescent="0.25">
      <c r="A596" s="33"/>
      <c r="B596" s="34"/>
      <c r="C596" s="35"/>
      <c r="E596" s="51"/>
      <c r="F596" s="42"/>
    </row>
    <row r="597" spans="1:6" s="4" customFormat="1" x14ac:dyDescent="0.25">
      <c r="A597" s="33"/>
      <c r="B597" s="34"/>
      <c r="C597" s="35"/>
      <c r="E597" s="51"/>
      <c r="F597" s="42"/>
    </row>
    <row r="598" spans="1:6" s="4" customFormat="1" x14ac:dyDescent="0.25">
      <c r="A598" s="33"/>
      <c r="B598" s="34"/>
      <c r="C598" s="35"/>
      <c r="E598" s="51"/>
      <c r="F598" s="42"/>
    </row>
    <row r="599" spans="1:6" s="4" customFormat="1" x14ac:dyDescent="0.25">
      <c r="A599" s="33"/>
      <c r="B599" s="34"/>
      <c r="C599" s="35"/>
      <c r="E599" s="51"/>
      <c r="F599" s="42"/>
    </row>
    <row r="600" spans="1:6" s="4" customFormat="1" x14ac:dyDescent="0.25">
      <c r="A600" s="33"/>
      <c r="B600" s="34"/>
      <c r="C600" s="35"/>
      <c r="E600" s="51"/>
      <c r="F600" s="42"/>
    </row>
    <row r="601" spans="1:6" s="4" customFormat="1" x14ac:dyDescent="0.25">
      <c r="A601" s="33"/>
      <c r="B601" s="34"/>
      <c r="C601" s="35"/>
      <c r="E601" s="51"/>
      <c r="F601" s="42"/>
    </row>
    <row r="602" spans="1:6" s="4" customFormat="1" x14ac:dyDescent="0.25">
      <c r="A602" s="33"/>
      <c r="B602" s="34"/>
      <c r="C602" s="35"/>
      <c r="E602" s="51"/>
      <c r="F602" s="42"/>
    </row>
    <row r="603" spans="1:6" s="4" customFormat="1" x14ac:dyDescent="0.25">
      <c r="A603" s="33"/>
      <c r="B603" s="34"/>
      <c r="C603" s="35"/>
      <c r="E603" s="51"/>
      <c r="F603" s="42"/>
    </row>
    <row r="604" spans="1:6" s="4" customFormat="1" x14ac:dyDescent="0.25">
      <c r="A604" s="33"/>
      <c r="B604" s="34"/>
      <c r="C604" s="35"/>
      <c r="E604" s="51"/>
      <c r="F604" s="42"/>
    </row>
    <row r="605" spans="1:6" s="4" customFormat="1" x14ac:dyDescent="0.25">
      <c r="A605" s="33"/>
      <c r="B605" s="34"/>
      <c r="C605" s="35"/>
      <c r="E605" s="51"/>
      <c r="F605" s="42"/>
    </row>
    <row r="606" spans="1:6" s="4" customFormat="1" x14ac:dyDescent="0.25">
      <c r="A606" s="33"/>
      <c r="B606" s="34"/>
      <c r="C606" s="35"/>
      <c r="E606" s="51"/>
      <c r="F606" s="42"/>
    </row>
    <row r="607" spans="1:6" s="4" customFormat="1" x14ac:dyDescent="0.25">
      <c r="A607" s="33"/>
      <c r="B607" s="34"/>
      <c r="C607" s="35"/>
      <c r="E607" s="51"/>
      <c r="F607" s="42"/>
    </row>
    <row r="608" spans="1:6" s="4" customFormat="1" x14ac:dyDescent="0.25">
      <c r="A608" s="33"/>
      <c r="B608" s="34"/>
      <c r="C608" s="35"/>
      <c r="E608" s="51"/>
      <c r="F608" s="42"/>
    </row>
    <row r="609" spans="1:6" s="4" customFormat="1" x14ac:dyDescent="0.25">
      <c r="A609" s="33"/>
      <c r="B609" s="34"/>
      <c r="C609" s="35"/>
      <c r="E609" s="51"/>
      <c r="F609" s="42"/>
    </row>
    <row r="610" spans="1:6" s="4" customFormat="1" x14ac:dyDescent="0.25">
      <c r="A610" s="33"/>
      <c r="B610" s="34"/>
      <c r="C610" s="35"/>
      <c r="E610" s="51"/>
      <c r="F610" s="42"/>
    </row>
    <row r="611" spans="1:6" s="4" customFormat="1" x14ac:dyDescent="0.25">
      <c r="A611" s="33"/>
      <c r="B611" s="34"/>
      <c r="C611" s="35"/>
      <c r="E611" s="51"/>
      <c r="F611" s="42"/>
    </row>
    <row r="612" spans="1:6" s="4" customFormat="1" x14ac:dyDescent="0.25">
      <c r="A612" s="33"/>
      <c r="B612" s="34"/>
      <c r="C612" s="35"/>
      <c r="E612" s="51"/>
      <c r="F612" s="42"/>
    </row>
    <row r="613" spans="1:6" s="4" customFormat="1" x14ac:dyDescent="0.25">
      <c r="A613" s="33"/>
      <c r="B613" s="34"/>
      <c r="C613" s="35"/>
      <c r="E613" s="51"/>
      <c r="F613" s="42"/>
    </row>
    <row r="614" spans="1:6" s="4" customFormat="1" x14ac:dyDescent="0.25">
      <c r="A614" s="33"/>
      <c r="B614" s="34"/>
      <c r="C614" s="35"/>
      <c r="E614" s="51"/>
      <c r="F614" s="42"/>
    </row>
    <row r="615" spans="1:6" s="4" customFormat="1" x14ac:dyDescent="0.25">
      <c r="A615" s="33"/>
      <c r="B615" s="34"/>
      <c r="C615" s="35"/>
      <c r="E615" s="51"/>
      <c r="F615" s="42"/>
    </row>
    <row r="616" spans="1:6" s="4" customFormat="1" x14ac:dyDescent="0.25">
      <c r="A616" s="33"/>
      <c r="B616" s="34"/>
      <c r="C616" s="35"/>
      <c r="E616" s="51"/>
      <c r="F616" s="42"/>
    </row>
    <row r="617" spans="1:6" s="4" customFormat="1" x14ac:dyDescent="0.25">
      <c r="A617" s="33"/>
      <c r="B617" s="34"/>
      <c r="C617" s="35"/>
      <c r="E617" s="51"/>
      <c r="F617" s="42"/>
    </row>
    <row r="618" spans="1:6" s="4" customFormat="1" x14ac:dyDescent="0.25">
      <c r="A618" s="33"/>
      <c r="B618" s="34"/>
      <c r="C618" s="35"/>
      <c r="E618" s="51"/>
      <c r="F618" s="42"/>
    </row>
    <row r="619" spans="1:6" s="4" customFormat="1" x14ac:dyDescent="0.25">
      <c r="A619" s="33"/>
      <c r="B619" s="34"/>
      <c r="C619" s="35"/>
      <c r="E619" s="51"/>
      <c r="F619" s="42"/>
    </row>
    <row r="620" spans="1:6" s="4" customFormat="1" x14ac:dyDescent="0.25">
      <c r="A620" s="33"/>
      <c r="B620" s="34"/>
      <c r="C620" s="35"/>
      <c r="E620" s="51"/>
      <c r="F620" s="42"/>
    </row>
    <row r="621" spans="1:6" s="4" customFormat="1" x14ac:dyDescent="0.25">
      <c r="A621" s="33"/>
      <c r="B621" s="34"/>
      <c r="C621" s="35"/>
      <c r="E621" s="51"/>
      <c r="F621" s="42"/>
    </row>
    <row r="622" spans="1:6" s="4" customFormat="1" x14ac:dyDescent="0.25">
      <c r="A622" s="33"/>
      <c r="B622" s="34"/>
      <c r="C622" s="35"/>
      <c r="E622" s="51"/>
      <c r="F622" s="42"/>
    </row>
    <row r="623" spans="1:6" s="4" customFormat="1" x14ac:dyDescent="0.25">
      <c r="A623" s="33"/>
      <c r="B623" s="34"/>
      <c r="C623" s="35"/>
      <c r="E623" s="51"/>
      <c r="F623" s="42"/>
    </row>
    <row r="624" spans="1:6" s="4" customFormat="1" x14ac:dyDescent="0.25">
      <c r="A624" s="33"/>
      <c r="B624" s="34"/>
      <c r="C624" s="35"/>
      <c r="E624" s="51"/>
      <c r="F624" s="42"/>
    </row>
    <row r="625" spans="1:6" s="4" customFormat="1" x14ac:dyDescent="0.25">
      <c r="A625" s="33"/>
      <c r="B625" s="34"/>
      <c r="C625" s="35"/>
      <c r="E625" s="51"/>
      <c r="F625" s="42"/>
    </row>
    <row r="626" spans="1:6" s="4" customFormat="1" x14ac:dyDescent="0.25">
      <c r="A626" s="33"/>
      <c r="B626" s="34"/>
      <c r="C626" s="35"/>
      <c r="E626" s="51"/>
      <c r="F626" s="42"/>
    </row>
    <row r="627" spans="1:6" s="4" customFormat="1" x14ac:dyDescent="0.25">
      <c r="A627" s="33"/>
      <c r="B627" s="34"/>
      <c r="C627" s="35"/>
      <c r="E627" s="51"/>
      <c r="F627" s="42"/>
    </row>
    <row r="628" spans="1:6" s="4" customFormat="1" x14ac:dyDescent="0.25">
      <c r="A628" s="33"/>
      <c r="B628" s="34"/>
      <c r="C628" s="35"/>
      <c r="E628" s="51"/>
      <c r="F628" s="42"/>
    </row>
    <row r="629" spans="1:6" s="4" customFormat="1" x14ac:dyDescent="0.25">
      <c r="A629" s="33"/>
      <c r="B629" s="34"/>
      <c r="C629" s="35"/>
      <c r="E629" s="51"/>
      <c r="F629" s="42"/>
    </row>
    <row r="630" spans="1:6" s="4" customFormat="1" x14ac:dyDescent="0.25">
      <c r="A630" s="33"/>
      <c r="B630" s="34"/>
      <c r="C630" s="35"/>
      <c r="E630" s="51"/>
      <c r="F630" s="42"/>
    </row>
    <row r="631" spans="1:6" s="4" customFormat="1" x14ac:dyDescent="0.25">
      <c r="A631" s="33"/>
      <c r="B631" s="34"/>
      <c r="C631" s="35"/>
      <c r="E631" s="51"/>
      <c r="F631" s="42"/>
    </row>
    <row r="632" spans="1:6" s="4" customFormat="1" x14ac:dyDescent="0.25">
      <c r="A632" s="33"/>
      <c r="B632" s="34"/>
      <c r="C632" s="35"/>
      <c r="E632" s="51"/>
      <c r="F632" s="42"/>
    </row>
    <row r="633" spans="1:6" s="4" customFormat="1" x14ac:dyDescent="0.25">
      <c r="A633" s="33"/>
      <c r="B633" s="34"/>
      <c r="C633" s="35"/>
      <c r="E633" s="51"/>
      <c r="F633" s="42"/>
    </row>
    <row r="634" spans="1:6" s="4" customFormat="1" x14ac:dyDescent="0.25">
      <c r="A634" s="33"/>
      <c r="B634" s="34"/>
      <c r="C634" s="35"/>
      <c r="E634" s="51"/>
      <c r="F634" s="42"/>
    </row>
    <row r="635" spans="1:6" s="4" customFormat="1" x14ac:dyDescent="0.25">
      <c r="A635" s="33"/>
      <c r="B635" s="34"/>
      <c r="C635" s="35"/>
      <c r="E635" s="51"/>
      <c r="F635" s="42"/>
    </row>
    <row r="636" spans="1:6" s="4" customFormat="1" x14ac:dyDescent="0.25">
      <c r="A636" s="33"/>
      <c r="B636" s="34"/>
      <c r="C636" s="35"/>
      <c r="E636" s="51"/>
      <c r="F636" s="42"/>
    </row>
    <row r="637" spans="1:6" s="4" customFormat="1" x14ac:dyDescent="0.25">
      <c r="A637" s="33"/>
      <c r="B637" s="34"/>
      <c r="C637" s="35"/>
      <c r="E637" s="51"/>
      <c r="F637" s="42"/>
    </row>
    <row r="638" spans="1:6" s="4" customFormat="1" x14ac:dyDescent="0.25">
      <c r="A638" s="33"/>
      <c r="B638" s="34"/>
      <c r="C638" s="35"/>
      <c r="E638" s="51"/>
      <c r="F638" s="42"/>
    </row>
    <row r="639" spans="1:6" s="4" customFormat="1" x14ac:dyDescent="0.25">
      <c r="A639" s="33"/>
      <c r="B639" s="34"/>
      <c r="C639" s="35"/>
      <c r="E639" s="51"/>
      <c r="F639" s="42"/>
    </row>
    <row r="640" spans="1:6" s="4" customFormat="1" x14ac:dyDescent="0.25">
      <c r="A640" s="33"/>
      <c r="B640" s="34"/>
      <c r="C640" s="35"/>
      <c r="E640" s="51"/>
      <c r="F640" s="42"/>
    </row>
    <row r="641" spans="1:6" s="4" customFormat="1" x14ac:dyDescent="0.25">
      <c r="A641" s="33"/>
      <c r="B641" s="34"/>
      <c r="C641" s="35"/>
      <c r="E641" s="51"/>
      <c r="F641" s="42"/>
    </row>
    <row r="642" spans="1:6" s="4" customFormat="1" x14ac:dyDescent="0.25">
      <c r="A642" s="33"/>
      <c r="B642" s="34"/>
      <c r="C642" s="35"/>
      <c r="E642" s="51"/>
      <c r="F642" s="42"/>
    </row>
    <row r="643" spans="1:6" s="4" customFormat="1" x14ac:dyDescent="0.25">
      <c r="A643" s="33"/>
      <c r="B643" s="34"/>
      <c r="C643" s="35"/>
      <c r="E643" s="51"/>
      <c r="F643" s="42"/>
    </row>
    <row r="644" spans="1:6" s="4" customFormat="1" x14ac:dyDescent="0.25">
      <c r="A644" s="33"/>
      <c r="B644" s="34"/>
      <c r="C644" s="35"/>
      <c r="E644" s="51"/>
      <c r="F644" s="42"/>
    </row>
    <row r="645" spans="1:6" s="4" customFormat="1" x14ac:dyDescent="0.25">
      <c r="A645" s="33"/>
      <c r="B645" s="34"/>
      <c r="C645" s="35"/>
      <c r="E645" s="51"/>
      <c r="F645" s="42"/>
    </row>
    <row r="646" spans="1:6" s="4" customFormat="1" x14ac:dyDescent="0.25">
      <c r="A646" s="33"/>
      <c r="B646" s="34"/>
      <c r="C646" s="35"/>
      <c r="E646" s="51"/>
      <c r="F646" s="42"/>
    </row>
    <row r="647" spans="1:6" s="4" customFormat="1" x14ac:dyDescent="0.25">
      <c r="A647" s="33"/>
      <c r="B647" s="34"/>
      <c r="C647" s="35"/>
      <c r="E647" s="51"/>
      <c r="F647" s="42"/>
    </row>
    <row r="648" spans="1:6" s="4" customFormat="1" x14ac:dyDescent="0.25">
      <c r="A648" s="33"/>
      <c r="B648" s="34"/>
      <c r="C648" s="35"/>
      <c r="E648" s="51"/>
      <c r="F648" s="42"/>
    </row>
    <row r="649" spans="1:6" s="4" customFormat="1" x14ac:dyDescent="0.25">
      <c r="A649" s="33"/>
      <c r="B649" s="34"/>
      <c r="C649" s="35"/>
      <c r="E649" s="51"/>
      <c r="F649" s="42"/>
    </row>
    <row r="650" spans="1:6" s="4" customFormat="1" x14ac:dyDescent="0.25">
      <c r="A650" s="33"/>
      <c r="B650" s="34"/>
      <c r="C650" s="35"/>
      <c r="E650" s="51"/>
      <c r="F650" s="42"/>
    </row>
    <row r="651" spans="1:6" s="4" customFormat="1" x14ac:dyDescent="0.25">
      <c r="A651" s="33"/>
      <c r="B651" s="34"/>
      <c r="C651" s="35"/>
      <c r="E651" s="51"/>
      <c r="F651" s="42"/>
    </row>
    <row r="652" spans="1:6" s="4" customFormat="1" x14ac:dyDescent="0.25">
      <c r="A652" s="33"/>
      <c r="B652" s="34"/>
      <c r="C652" s="35"/>
      <c r="E652" s="51"/>
      <c r="F652" s="42"/>
    </row>
    <row r="653" spans="1:6" s="4" customFormat="1" x14ac:dyDescent="0.25">
      <c r="A653" s="33"/>
      <c r="B653" s="34"/>
      <c r="C653" s="35"/>
      <c r="E653" s="51"/>
      <c r="F653" s="42"/>
    </row>
    <row r="654" spans="1:6" s="4" customFormat="1" x14ac:dyDescent="0.25">
      <c r="A654" s="33"/>
      <c r="B654" s="34"/>
      <c r="C654" s="35"/>
      <c r="E654" s="51"/>
      <c r="F654" s="42"/>
    </row>
    <row r="655" spans="1:6" s="4" customFormat="1" x14ac:dyDescent="0.25">
      <c r="A655" s="33"/>
      <c r="B655" s="34"/>
      <c r="C655" s="35"/>
      <c r="E655" s="51"/>
      <c r="F655" s="42"/>
    </row>
    <row r="656" spans="1:6" s="4" customFormat="1" x14ac:dyDescent="0.25">
      <c r="A656" s="33"/>
      <c r="B656" s="34"/>
      <c r="C656" s="35"/>
      <c r="E656" s="51"/>
      <c r="F656" s="42"/>
    </row>
    <row r="657" spans="1:6" s="4" customFormat="1" x14ac:dyDescent="0.25">
      <c r="A657" s="33"/>
      <c r="B657" s="34"/>
      <c r="C657" s="35"/>
      <c r="E657" s="51"/>
      <c r="F657" s="42"/>
    </row>
    <row r="658" spans="1:6" s="4" customFormat="1" x14ac:dyDescent="0.25">
      <c r="A658" s="33"/>
      <c r="B658" s="34"/>
      <c r="C658" s="35"/>
      <c r="E658" s="51"/>
      <c r="F658" s="42"/>
    </row>
    <row r="659" spans="1:6" s="4" customFormat="1" x14ac:dyDescent="0.25">
      <c r="A659" s="33"/>
      <c r="B659" s="34"/>
      <c r="C659" s="35"/>
      <c r="E659" s="51"/>
      <c r="F659" s="42"/>
    </row>
    <row r="660" spans="1:6" s="4" customFormat="1" x14ac:dyDescent="0.25">
      <c r="A660" s="33"/>
      <c r="B660" s="34"/>
      <c r="C660" s="35"/>
      <c r="E660" s="51"/>
      <c r="F660" s="42"/>
    </row>
    <row r="661" spans="1:6" s="4" customFormat="1" x14ac:dyDescent="0.25">
      <c r="A661" s="33"/>
      <c r="B661" s="34"/>
      <c r="C661" s="35"/>
      <c r="E661" s="51"/>
      <c r="F661" s="42"/>
    </row>
    <row r="662" spans="1:6" s="4" customFormat="1" x14ac:dyDescent="0.25">
      <c r="A662" s="33"/>
      <c r="B662" s="34"/>
      <c r="C662" s="35"/>
      <c r="E662" s="51"/>
      <c r="F662" s="42"/>
    </row>
    <row r="663" spans="1:6" s="4" customFormat="1" x14ac:dyDescent="0.25">
      <c r="A663" s="33"/>
      <c r="B663" s="34"/>
      <c r="C663" s="35"/>
      <c r="E663" s="51"/>
      <c r="F663" s="42"/>
    </row>
    <row r="664" spans="1:6" s="4" customFormat="1" x14ac:dyDescent="0.25">
      <c r="A664" s="33"/>
      <c r="B664" s="34"/>
      <c r="C664" s="35"/>
      <c r="E664" s="51"/>
      <c r="F664" s="42"/>
    </row>
    <row r="665" spans="1:6" s="4" customFormat="1" x14ac:dyDescent="0.25">
      <c r="A665" s="33"/>
      <c r="B665" s="34"/>
      <c r="C665" s="35"/>
      <c r="E665" s="51"/>
      <c r="F665" s="42"/>
    </row>
    <row r="666" spans="1:6" s="4" customFormat="1" x14ac:dyDescent="0.25">
      <c r="A666" s="33"/>
      <c r="B666" s="34"/>
      <c r="C666" s="35"/>
      <c r="E666" s="51"/>
      <c r="F666" s="42"/>
    </row>
    <row r="667" spans="1:6" s="4" customFormat="1" x14ac:dyDescent="0.25">
      <c r="A667" s="33"/>
      <c r="B667" s="34"/>
      <c r="C667" s="35"/>
      <c r="E667" s="51"/>
      <c r="F667" s="42"/>
    </row>
    <row r="668" spans="1:6" s="4" customFormat="1" x14ac:dyDescent="0.25">
      <c r="A668" s="33"/>
      <c r="B668" s="34"/>
      <c r="C668" s="35"/>
      <c r="E668" s="51"/>
      <c r="F668" s="42"/>
    </row>
    <row r="669" spans="1:6" s="4" customFormat="1" x14ac:dyDescent="0.25">
      <c r="A669" s="33"/>
      <c r="B669" s="34"/>
      <c r="C669" s="35"/>
      <c r="E669" s="51"/>
      <c r="F669" s="42"/>
    </row>
    <row r="670" spans="1:6" s="4" customFormat="1" x14ac:dyDescent="0.25">
      <c r="A670" s="33"/>
      <c r="B670" s="34"/>
      <c r="C670" s="35"/>
      <c r="E670" s="51"/>
      <c r="F670" s="42"/>
    </row>
    <row r="671" spans="1:6" s="4" customFormat="1" x14ac:dyDescent="0.25">
      <c r="A671" s="33"/>
      <c r="B671" s="34"/>
      <c r="C671" s="35"/>
      <c r="E671" s="51"/>
      <c r="F671" s="42"/>
    </row>
    <row r="672" spans="1:6" s="4" customFormat="1" x14ac:dyDescent="0.25">
      <c r="A672" s="33"/>
      <c r="B672" s="34"/>
      <c r="C672" s="35"/>
      <c r="E672" s="51"/>
      <c r="F672" s="42"/>
    </row>
    <row r="673" spans="1:6" s="4" customFormat="1" x14ac:dyDescent="0.25">
      <c r="A673" s="33"/>
      <c r="B673" s="34"/>
      <c r="C673" s="35"/>
      <c r="E673" s="51"/>
      <c r="F673" s="42"/>
    </row>
    <row r="674" spans="1:6" s="4" customFormat="1" x14ac:dyDescent="0.25">
      <c r="A674" s="33"/>
      <c r="B674" s="34"/>
      <c r="C674" s="35"/>
      <c r="E674" s="51"/>
      <c r="F674" s="42"/>
    </row>
    <row r="675" spans="1:6" s="4" customFormat="1" x14ac:dyDescent="0.25">
      <c r="A675" s="33"/>
      <c r="B675" s="34"/>
      <c r="C675" s="35"/>
      <c r="E675" s="51"/>
      <c r="F675" s="42"/>
    </row>
    <row r="676" spans="1:6" s="4" customFormat="1" x14ac:dyDescent="0.25">
      <c r="A676" s="33"/>
      <c r="B676" s="34"/>
      <c r="C676" s="35"/>
      <c r="E676" s="51"/>
      <c r="F676" s="42"/>
    </row>
    <row r="677" spans="1:6" s="4" customFormat="1" x14ac:dyDescent="0.25">
      <c r="A677" s="33"/>
      <c r="B677" s="34"/>
      <c r="C677" s="35"/>
      <c r="E677" s="51"/>
      <c r="F677" s="42"/>
    </row>
    <row r="678" spans="1:6" s="4" customFormat="1" x14ac:dyDescent="0.25">
      <c r="A678" s="33"/>
      <c r="B678" s="34"/>
      <c r="C678" s="35"/>
      <c r="E678" s="51"/>
      <c r="F678" s="42"/>
    </row>
    <row r="679" spans="1:6" s="4" customFormat="1" x14ac:dyDescent="0.25">
      <c r="A679" s="33"/>
      <c r="B679" s="34"/>
      <c r="C679" s="35"/>
      <c r="E679" s="51"/>
      <c r="F679" s="42"/>
    </row>
    <row r="680" spans="1:6" s="4" customFormat="1" x14ac:dyDescent="0.25">
      <c r="A680" s="33"/>
      <c r="B680" s="34"/>
      <c r="C680" s="35"/>
      <c r="E680" s="51"/>
      <c r="F680" s="42"/>
    </row>
    <row r="681" spans="1:6" s="4" customFormat="1" x14ac:dyDescent="0.25">
      <c r="A681" s="33"/>
      <c r="B681" s="34"/>
      <c r="C681" s="35"/>
      <c r="E681" s="51"/>
      <c r="F681" s="42"/>
    </row>
    <row r="682" spans="1:6" s="4" customFormat="1" x14ac:dyDescent="0.25">
      <c r="A682" s="33"/>
      <c r="B682" s="34"/>
      <c r="C682" s="35"/>
      <c r="E682" s="51"/>
      <c r="F682" s="42"/>
    </row>
    <row r="683" spans="1:6" s="4" customFormat="1" x14ac:dyDescent="0.25">
      <c r="A683" s="33"/>
      <c r="B683" s="34"/>
      <c r="C683" s="35"/>
      <c r="E683" s="51"/>
      <c r="F683" s="42"/>
    </row>
    <row r="684" spans="1:6" s="4" customFormat="1" x14ac:dyDescent="0.25">
      <c r="A684" s="33"/>
      <c r="B684" s="34"/>
      <c r="C684" s="35"/>
      <c r="E684" s="51"/>
      <c r="F684" s="42"/>
    </row>
    <row r="685" spans="1:6" s="4" customFormat="1" x14ac:dyDescent="0.25">
      <c r="A685" s="33"/>
      <c r="B685" s="34"/>
      <c r="C685" s="35"/>
      <c r="E685" s="51"/>
      <c r="F685" s="42"/>
    </row>
    <row r="686" spans="1:6" s="4" customFormat="1" x14ac:dyDescent="0.25">
      <c r="A686" s="33"/>
      <c r="B686" s="34"/>
      <c r="C686" s="35"/>
      <c r="E686" s="51"/>
      <c r="F686" s="42"/>
    </row>
    <row r="687" spans="1:6" s="4" customFormat="1" x14ac:dyDescent="0.25">
      <c r="A687" s="33"/>
      <c r="B687" s="34"/>
      <c r="C687" s="35"/>
      <c r="E687" s="51"/>
      <c r="F687" s="42"/>
    </row>
    <row r="688" spans="1:6" s="4" customFormat="1" x14ac:dyDescent="0.25">
      <c r="A688" s="33"/>
      <c r="B688" s="34"/>
      <c r="C688" s="35"/>
      <c r="E688" s="51"/>
      <c r="F688" s="42"/>
    </row>
    <row r="689" spans="1:6" s="4" customFormat="1" x14ac:dyDescent="0.25">
      <c r="A689" s="33"/>
      <c r="B689" s="34"/>
      <c r="C689" s="35"/>
      <c r="E689" s="51"/>
      <c r="F689" s="42"/>
    </row>
    <row r="690" spans="1:6" s="4" customFormat="1" x14ac:dyDescent="0.25">
      <c r="A690" s="33"/>
      <c r="B690" s="34"/>
      <c r="C690" s="35"/>
      <c r="E690" s="51"/>
      <c r="F690" s="42"/>
    </row>
    <row r="691" spans="1:6" s="4" customFormat="1" x14ac:dyDescent="0.25">
      <c r="A691" s="33"/>
      <c r="B691" s="34"/>
      <c r="C691" s="35"/>
      <c r="E691" s="51"/>
      <c r="F691" s="42"/>
    </row>
    <row r="692" spans="1:6" s="4" customFormat="1" x14ac:dyDescent="0.25">
      <c r="A692" s="33"/>
      <c r="B692" s="34"/>
      <c r="C692" s="35"/>
      <c r="E692" s="51"/>
      <c r="F692" s="42"/>
    </row>
    <row r="693" spans="1:6" s="4" customFormat="1" x14ac:dyDescent="0.25">
      <c r="A693" s="33"/>
      <c r="B693" s="34"/>
      <c r="C693" s="35"/>
      <c r="E693" s="51"/>
      <c r="F693" s="42"/>
    </row>
    <row r="694" spans="1:6" s="4" customFormat="1" x14ac:dyDescent="0.25">
      <c r="A694" s="33"/>
      <c r="B694" s="34"/>
      <c r="C694" s="35"/>
      <c r="E694" s="51"/>
      <c r="F694" s="42"/>
    </row>
    <row r="695" spans="1:6" s="4" customFormat="1" x14ac:dyDescent="0.25">
      <c r="A695" s="33"/>
      <c r="B695" s="34"/>
      <c r="C695" s="35"/>
      <c r="E695" s="51"/>
      <c r="F695" s="42"/>
    </row>
    <row r="696" spans="1:6" s="4" customFormat="1" x14ac:dyDescent="0.25">
      <c r="A696" s="33"/>
      <c r="B696" s="34"/>
      <c r="C696" s="35"/>
      <c r="E696" s="51"/>
      <c r="F696" s="42"/>
    </row>
  </sheetData>
  <mergeCells count="22">
    <mergeCell ref="A224:D224"/>
    <mergeCell ref="A261:D261"/>
    <mergeCell ref="A284:D284"/>
    <mergeCell ref="A296:C296"/>
    <mergeCell ref="A162:D162"/>
    <mergeCell ref="A166:D166"/>
    <mergeCell ref="A169:C169"/>
    <mergeCell ref="A172:B172"/>
    <mergeCell ref="A173:D173"/>
    <mergeCell ref="A192:D192"/>
    <mergeCell ref="A157:D157"/>
    <mergeCell ref="A7:F7"/>
    <mergeCell ref="A12:B12"/>
    <mergeCell ref="A13:D13"/>
    <mergeCell ref="A27:D27"/>
    <mergeCell ref="A41:D41"/>
    <mergeCell ref="A67:D67"/>
    <mergeCell ref="A84:C84"/>
    <mergeCell ref="A85:B85"/>
    <mergeCell ref="A87:B87"/>
    <mergeCell ref="A88:D88"/>
    <mergeCell ref="A138:D138"/>
  </mergeCells>
  <pageMargins left="0.11811023622047245" right="0" top="0.15748031496062992" bottom="0" header="0.31496062992125984" footer="0.31496062992125984"/>
  <pageSetup scale="62" fitToHeight="0" orientation="landscape" horizontalDpi="4294967295" verticalDpi="4294967295" r:id="rId1"/>
  <rowBreaks count="4" manualBreakCount="4">
    <brk id="33" max="7" man="1"/>
    <brk id="84" max="7" man="1"/>
    <brk id="167" max="7" man="1"/>
    <brk id="257"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776FC-5096-436F-B437-DAC9ABA728DB}">
  <sheetPr>
    <outlinePr summaryBelow="0" summaryRight="0"/>
    <pageSetUpPr fitToPage="1"/>
  </sheetPr>
  <dimension ref="A6:F696"/>
  <sheetViews>
    <sheetView showGridLines="0" zoomScale="70" zoomScaleNormal="70" zoomScaleSheetLayoutView="80" workbookViewId="0">
      <selection activeCell="E85" sqref="E85"/>
    </sheetView>
  </sheetViews>
  <sheetFormatPr baseColWidth="10" defaultColWidth="26.7109375" defaultRowHeight="16.5" x14ac:dyDescent="0.25"/>
  <cols>
    <col min="1" max="1" width="13.85546875" style="1" bestFit="1" customWidth="1"/>
    <col min="2" max="2" width="167.42578125" style="2" customWidth="1"/>
    <col min="3" max="3" width="21.42578125" style="3" bestFit="1" customWidth="1"/>
    <col min="4" max="4" width="25.42578125" style="4" bestFit="1" customWidth="1"/>
    <col min="5" max="5" width="17.85546875" style="51" bestFit="1" customWidth="1"/>
    <col min="6" max="6" width="61.42578125" style="42" customWidth="1"/>
    <col min="7" max="16384" width="26.7109375" style="1"/>
  </cols>
  <sheetData>
    <row r="6" spans="1:6" ht="17.25" thickBot="1" x14ac:dyDescent="0.3"/>
    <row r="7" spans="1:6" ht="23.25" thickBot="1" x14ac:dyDescent="0.3">
      <c r="A7" s="144" t="s">
        <v>0</v>
      </c>
      <c r="B7" s="145"/>
      <c r="C7" s="145"/>
      <c r="D7" s="145"/>
      <c r="E7" s="145"/>
      <c r="F7" s="146"/>
    </row>
    <row r="8" spans="1:6" x14ac:dyDescent="0.25">
      <c r="A8" s="38"/>
      <c r="B8" s="36"/>
      <c r="C8" s="36"/>
      <c r="D8" s="36"/>
      <c r="E8" s="52"/>
      <c r="F8" s="43"/>
    </row>
    <row r="9" spans="1:6" x14ac:dyDescent="0.25">
      <c r="A9" s="40" t="s">
        <v>286</v>
      </c>
      <c r="B9" s="39" t="s">
        <v>292</v>
      </c>
      <c r="C9" s="39"/>
      <c r="D9" s="39"/>
      <c r="E9" s="53"/>
      <c r="F9" s="44"/>
    </row>
    <row r="10" spans="1:6" x14ac:dyDescent="0.25">
      <c r="A10" s="40" t="s">
        <v>285</v>
      </c>
      <c r="B10" s="1" t="s">
        <v>291</v>
      </c>
      <c r="C10" s="1"/>
      <c r="D10" s="1"/>
      <c r="E10" s="54"/>
      <c r="F10" s="37"/>
    </row>
    <row r="11" spans="1:6" s="7" customFormat="1" ht="14.25" x14ac:dyDescent="0.25">
      <c r="A11" s="5"/>
      <c r="B11" s="5"/>
      <c r="C11" s="5"/>
      <c r="D11" s="6"/>
      <c r="E11" s="55"/>
      <c r="F11" s="6"/>
    </row>
    <row r="12" spans="1:6" s="9" customFormat="1" ht="28.5" x14ac:dyDescent="0.25">
      <c r="A12" s="138" t="s">
        <v>1</v>
      </c>
      <c r="B12" s="139"/>
      <c r="C12" s="8" t="s">
        <v>2</v>
      </c>
      <c r="D12" s="8" t="s">
        <v>284</v>
      </c>
      <c r="E12" s="56" t="s">
        <v>293</v>
      </c>
      <c r="F12" s="8" t="s">
        <v>287</v>
      </c>
    </row>
    <row r="13" spans="1:6" s="9" customFormat="1" x14ac:dyDescent="0.25">
      <c r="A13" s="147" t="s">
        <v>3</v>
      </c>
      <c r="B13" s="148"/>
      <c r="C13" s="148"/>
      <c r="D13" s="149"/>
      <c r="E13" s="57">
        <f>SUM(D14:D26)</f>
        <v>22563000</v>
      </c>
      <c r="F13" s="48"/>
    </row>
    <row r="14" spans="1:6" s="9" customFormat="1" x14ac:dyDescent="0.25">
      <c r="A14" s="10">
        <v>1</v>
      </c>
      <c r="B14" s="11" t="s">
        <v>4</v>
      </c>
      <c r="C14" s="12">
        <v>1657345.4545454544</v>
      </c>
      <c r="D14" s="13">
        <v>690000</v>
      </c>
      <c r="E14" s="58">
        <f>+C14-D14</f>
        <v>967345.45454545435</v>
      </c>
      <c r="F14" s="45"/>
    </row>
    <row r="15" spans="1:6" s="9" customFormat="1" x14ac:dyDescent="0.25">
      <c r="A15" s="14">
        <v>2</v>
      </c>
      <c r="B15" s="15" t="s">
        <v>5</v>
      </c>
      <c r="C15" s="12">
        <v>2819578.7878787876</v>
      </c>
      <c r="D15" s="13">
        <v>1380000</v>
      </c>
      <c r="E15" s="58">
        <f t="shared" ref="E15:E40" si="0">+C15-D15</f>
        <v>1439578.7878787876</v>
      </c>
      <c r="F15" s="45"/>
    </row>
    <row r="16" spans="1:6" s="9" customFormat="1" ht="33" x14ac:dyDescent="0.25">
      <c r="A16" s="10">
        <v>3</v>
      </c>
      <c r="B16" s="11" t="s">
        <v>6</v>
      </c>
      <c r="C16" s="12">
        <v>5458133.333333333</v>
      </c>
      <c r="D16" s="13">
        <v>2990000</v>
      </c>
      <c r="E16" s="58">
        <f t="shared" si="0"/>
        <v>2468133.333333333</v>
      </c>
      <c r="F16" s="45"/>
    </row>
    <row r="17" spans="1:6" s="9" customFormat="1" ht="33" x14ac:dyDescent="0.25">
      <c r="A17" s="10">
        <v>4</v>
      </c>
      <c r="B17" s="11" t="s">
        <v>7</v>
      </c>
      <c r="C17" s="12">
        <v>9066213.333333334</v>
      </c>
      <c r="D17" s="13">
        <v>6210000</v>
      </c>
      <c r="E17" s="58">
        <f t="shared" si="0"/>
        <v>2856213.333333334</v>
      </c>
      <c r="F17" s="45"/>
    </row>
    <row r="18" spans="1:6" s="9" customFormat="1" x14ac:dyDescent="0.25">
      <c r="A18" s="14">
        <v>5</v>
      </c>
      <c r="B18" s="15" t="s">
        <v>8</v>
      </c>
      <c r="C18" s="12">
        <v>4210075.7575757578</v>
      </c>
      <c r="D18" s="13">
        <v>3392500</v>
      </c>
      <c r="E18" s="58">
        <f t="shared" si="0"/>
        <v>817575.7575757578</v>
      </c>
      <c r="F18" s="45"/>
    </row>
    <row r="19" spans="1:6" s="9" customFormat="1" ht="33" x14ac:dyDescent="0.25">
      <c r="A19" s="10">
        <v>6</v>
      </c>
      <c r="B19" s="15" t="s">
        <v>9</v>
      </c>
      <c r="C19" s="12">
        <v>6982775.7575757578</v>
      </c>
      <c r="D19" s="13">
        <v>5520000</v>
      </c>
      <c r="E19" s="58">
        <f t="shared" si="0"/>
        <v>1462775.7575757578</v>
      </c>
      <c r="F19" s="45"/>
    </row>
    <row r="20" spans="1:6" s="9" customFormat="1" x14ac:dyDescent="0.25">
      <c r="A20" s="10">
        <v>7</v>
      </c>
      <c r="B20" s="11" t="s">
        <v>10</v>
      </c>
      <c r="C20" s="12">
        <v>328151.51515151508</v>
      </c>
      <c r="D20" s="69">
        <v>264500</v>
      </c>
      <c r="E20" s="58">
        <f t="shared" si="0"/>
        <v>63651.515151515079</v>
      </c>
      <c r="F20" s="45"/>
    </row>
    <row r="21" spans="1:6" s="9" customFormat="1" x14ac:dyDescent="0.25">
      <c r="A21" s="14">
        <v>8</v>
      </c>
      <c r="B21" s="11" t="s">
        <v>11</v>
      </c>
      <c r="C21" s="12">
        <v>226100</v>
      </c>
      <c r="D21" s="69">
        <v>184000</v>
      </c>
      <c r="E21" s="58">
        <f t="shared" si="0"/>
        <v>42100</v>
      </c>
      <c r="F21" s="45"/>
    </row>
    <row r="22" spans="1:6" s="9" customFormat="1" x14ac:dyDescent="0.25">
      <c r="A22" s="10">
        <v>9</v>
      </c>
      <c r="B22" s="11" t="s">
        <v>12</v>
      </c>
      <c r="C22" s="12">
        <v>210233.33333333334</v>
      </c>
      <c r="D22" s="69">
        <v>149500</v>
      </c>
      <c r="E22" s="58">
        <f t="shared" si="0"/>
        <v>60733.333333333343</v>
      </c>
      <c r="F22" s="45"/>
    </row>
    <row r="23" spans="1:6" s="9" customFormat="1" x14ac:dyDescent="0.25">
      <c r="A23" s="10">
        <v>10</v>
      </c>
      <c r="B23" s="11" t="s">
        <v>13</v>
      </c>
      <c r="C23" s="12">
        <v>209692.42424242423</v>
      </c>
      <c r="D23" s="69">
        <v>172500</v>
      </c>
      <c r="E23" s="58">
        <f t="shared" si="0"/>
        <v>37192.424242424226</v>
      </c>
      <c r="F23" s="45"/>
    </row>
    <row r="24" spans="1:6" s="9" customFormat="1" x14ac:dyDescent="0.25">
      <c r="A24" s="14">
        <v>11</v>
      </c>
      <c r="B24" s="11" t="s">
        <v>14</v>
      </c>
      <c r="C24" s="12">
        <v>265766.66666666669</v>
      </c>
      <c r="D24" s="69">
        <v>207000</v>
      </c>
      <c r="E24" s="58">
        <f t="shared" si="0"/>
        <v>58766.666666666686</v>
      </c>
      <c r="F24" s="45"/>
    </row>
    <row r="25" spans="1:6" s="9" customFormat="1" x14ac:dyDescent="0.25">
      <c r="A25" s="10">
        <v>12</v>
      </c>
      <c r="B25" s="11" t="s">
        <v>15</v>
      </c>
      <c r="C25" s="12">
        <v>781793.93939393945</v>
      </c>
      <c r="D25" s="69">
        <v>632500</v>
      </c>
      <c r="E25" s="58">
        <f t="shared" si="0"/>
        <v>149293.93939393945</v>
      </c>
      <c r="F25" s="45"/>
    </row>
    <row r="26" spans="1:6" s="9" customFormat="1" x14ac:dyDescent="0.25">
      <c r="A26" s="10">
        <v>13</v>
      </c>
      <c r="B26" s="11" t="s">
        <v>16</v>
      </c>
      <c r="C26" s="12">
        <v>971400.60606060608</v>
      </c>
      <c r="D26" s="69">
        <v>770500</v>
      </c>
      <c r="E26" s="58">
        <f t="shared" si="0"/>
        <v>200900.60606060608</v>
      </c>
      <c r="F26" s="45"/>
    </row>
    <row r="27" spans="1:6" s="9" customFormat="1" x14ac:dyDescent="0.25">
      <c r="A27" s="147" t="s">
        <v>17</v>
      </c>
      <c r="B27" s="148"/>
      <c r="C27" s="148"/>
      <c r="D27" s="149"/>
      <c r="E27" s="59">
        <f>SUM(D28:D40)</f>
        <v>3686850</v>
      </c>
      <c r="F27" s="48"/>
    </row>
    <row r="28" spans="1:6" s="9" customFormat="1" x14ac:dyDescent="0.25">
      <c r="A28" s="10">
        <v>14</v>
      </c>
      <c r="B28" s="11" t="s">
        <v>18</v>
      </c>
      <c r="C28" s="12">
        <v>166316.92424242423</v>
      </c>
      <c r="D28" s="69">
        <v>138000</v>
      </c>
      <c r="E28" s="58">
        <f t="shared" si="0"/>
        <v>28316.924242424226</v>
      </c>
      <c r="F28" s="45"/>
    </row>
    <row r="29" spans="1:6" s="9" customFormat="1" x14ac:dyDescent="0.25">
      <c r="A29" s="10">
        <v>15</v>
      </c>
      <c r="B29" s="11" t="s">
        <v>19</v>
      </c>
      <c r="C29" s="12">
        <v>117914.57575757576</v>
      </c>
      <c r="D29" s="69">
        <v>103500</v>
      </c>
      <c r="E29" s="58">
        <f t="shared" si="0"/>
        <v>14414.57575757576</v>
      </c>
      <c r="F29" s="45"/>
    </row>
    <row r="30" spans="1:6" s="9" customFormat="1" x14ac:dyDescent="0.25">
      <c r="A30" s="10">
        <v>16</v>
      </c>
      <c r="B30" s="11" t="s">
        <v>20</v>
      </c>
      <c r="C30" s="12">
        <v>153717.34848484848</v>
      </c>
      <c r="D30" s="69">
        <v>126500</v>
      </c>
      <c r="E30" s="58">
        <f t="shared" si="0"/>
        <v>27217.34848484848</v>
      </c>
      <c r="F30" s="45"/>
    </row>
    <row r="31" spans="1:6" s="9" customFormat="1" x14ac:dyDescent="0.25">
      <c r="A31" s="10">
        <v>17</v>
      </c>
      <c r="B31" s="11" t="s">
        <v>21</v>
      </c>
      <c r="C31" s="12">
        <v>246654.54545454544</v>
      </c>
      <c r="D31" s="69">
        <v>69000</v>
      </c>
      <c r="E31" s="58">
        <f t="shared" si="0"/>
        <v>177654.54545454544</v>
      </c>
      <c r="F31" s="45"/>
    </row>
    <row r="32" spans="1:6" s="9" customFormat="1" x14ac:dyDescent="0.25">
      <c r="A32" s="10">
        <v>18</v>
      </c>
      <c r="B32" s="15" t="s">
        <v>22</v>
      </c>
      <c r="C32" s="12">
        <v>488332.72727272724</v>
      </c>
      <c r="D32" s="69">
        <v>322000</v>
      </c>
      <c r="E32" s="58">
        <f t="shared" si="0"/>
        <v>166332.72727272724</v>
      </c>
      <c r="F32" s="45"/>
    </row>
    <row r="33" spans="1:6" s="9" customFormat="1" x14ac:dyDescent="0.25">
      <c r="A33" s="10">
        <v>19</v>
      </c>
      <c r="B33" s="15" t="s">
        <v>23</v>
      </c>
      <c r="C33" s="12">
        <v>749339.39393939392</v>
      </c>
      <c r="D33" s="69">
        <v>632500</v>
      </c>
      <c r="E33" s="58">
        <f t="shared" si="0"/>
        <v>116839.39393939392</v>
      </c>
      <c r="F33" s="45"/>
    </row>
    <row r="34" spans="1:6" s="9" customFormat="1" x14ac:dyDescent="0.25">
      <c r="A34" s="10">
        <v>20</v>
      </c>
      <c r="B34" s="11" t="s">
        <v>24</v>
      </c>
      <c r="C34" s="12">
        <v>681833.93939393933</v>
      </c>
      <c r="D34" s="69">
        <v>540500</v>
      </c>
      <c r="E34" s="58">
        <f t="shared" si="0"/>
        <v>141333.93939393933</v>
      </c>
      <c r="F34" s="45"/>
    </row>
    <row r="35" spans="1:6" s="9" customFormat="1" x14ac:dyDescent="0.25">
      <c r="A35" s="10">
        <v>21</v>
      </c>
      <c r="B35" s="11" t="s">
        <v>25</v>
      </c>
      <c r="C35" s="12">
        <v>374850</v>
      </c>
      <c r="D35" s="69">
        <v>80500</v>
      </c>
      <c r="E35" s="58">
        <f t="shared" si="0"/>
        <v>294350</v>
      </c>
      <c r="F35" s="45"/>
    </row>
    <row r="36" spans="1:6" s="9" customFormat="1" x14ac:dyDescent="0.25">
      <c r="A36" s="10">
        <v>22</v>
      </c>
      <c r="B36" s="11" t="s">
        <v>26</v>
      </c>
      <c r="C36" s="12">
        <v>733472.72727272718</v>
      </c>
      <c r="D36" s="69">
        <v>345000</v>
      </c>
      <c r="E36" s="58">
        <f t="shared" si="0"/>
        <v>388472.72727272718</v>
      </c>
      <c r="F36" s="45"/>
    </row>
    <row r="37" spans="1:6" s="9" customFormat="1" x14ac:dyDescent="0.25">
      <c r="A37" s="10">
        <v>23</v>
      </c>
      <c r="B37" s="11" t="s">
        <v>27</v>
      </c>
      <c r="C37" s="12">
        <v>763222.72727272718</v>
      </c>
      <c r="D37" s="69">
        <v>345000</v>
      </c>
      <c r="E37" s="58">
        <f t="shared" si="0"/>
        <v>418222.72727272718</v>
      </c>
      <c r="F37" s="45"/>
    </row>
    <row r="38" spans="1:6" s="9" customFormat="1" x14ac:dyDescent="0.25">
      <c r="A38" s="10">
        <v>24</v>
      </c>
      <c r="B38" s="11" t="s">
        <v>28</v>
      </c>
      <c r="C38" s="12">
        <v>374850</v>
      </c>
      <c r="D38" s="69">
        <v>374850</v>
      </c>
      <c r="E38" s="58">
        <f t="shared" si="0"/>
        <v>0</v>
      </c>
      <c r="F38" s="45"/>
    </row>
    <row r="39" spans="1:6" s="9" customFormat="1" x14ac:dyDescent="0.25">
      <c r="A39" s="10">
        <v>25</v>
      </c>
      <c r="B39" s="11" t="s">
        <v>29</v>
      </c>
      <c r="C39" s="12">
        <v>859612.72727272718</v>
      </c>
      <c r="D39" s="69">
        <v>460000</v>
      </c>
      <c r="E39" s="58">
        <f t="shared" si="0"/>
        <v>399612.72727272718</v>
      </c>
      <c r="F39" s="45"/>
    </row>
    <row r="40" spans="1:6" s="9" customFormat="1" x14ac:dyDescent="0.25">
      <c r="A40" s="10">
        <v>26</v>
      </c>
      <c r="B40" s="11" t="s">
        <v>30</v>
      </c>
      <c r="C40" s="12">
        <v>775663.63636363635</v>
      </c>
      <c r="D40" s="69">
        <v>149500</v>
      </c>
      <c r="E40" s="58">
        <f t="shared" si="0"/>
        <v>626163.63636363635</v>
      </c>
      <c r="F40" s="45"/>
    </row>
    <row r="41" spans="1:6" s="9" customFormat="1" x14ac:dyDescent="0.25">
      <c r="A41" s="147" t="s">
        <v>31</v>
      </c>
      <c r="B41" s="148"/>
      <c r="C41" s="148"/>
      <c r="D41" s="149"/>
      <c r="E41" s="59">
        <f>SUM(D42:D66)</f>
        <v>76636112</v>
      </c>
      <c r="F41" s="48"/>
    </row>
    <row r="42" spans="1:6" s="9" customFormat="1" x14ac:dyDescent="0.25">
      <c r="A42" s="10">
        <v>27</v>
      </c>
      <c r="B42" s="11" t="s">
        <v>32</v>
      </c>
      <c r="C42" s="12">
        <v>2023000</v>
      </c>
      <c r="D42" s="13">
        <v>1265000</v>
      </c>
      <c r="E42" s="58">
        <f>+C42-D42</f>
        <v>758000</v>
      </c>
      <c r="F42" s="45"/>
    </row>
    <row r="43" spans="1:6" s="9" customFormat="1" x14ac:dyDescent="0.25">
      <c r="A43" s="10">
        <v>28</v>
      </c>
      <c r="B43" s="11" t="s">
        <v>33</v>
      </c>
      <c r="C43" s="12">
        <v>2291651.5151515151</v>
      </c>
      <c r="D43" s="13">
        <v>1552500</v>
      </c>
      <c r="E43" s="58">
        <f t="shared" ref="E43:E83" si="1">+C43-D43</f>
        <v>739151.51515151514</v>
      </c>
      <c r="F43" s="45"/>
    </row>
    <row r="44" spans="1:6" s="9" customFormat="1" x14ac:dyDescent="0.25">
      <c r="A44" s="10">
        <v>29</v>
      </c>
      <c r="B44" s="11" t="s">
        <v>34</v>
      </c>
      <c r="C44" s="12">
        <v>3169727.2727272729</v>
      </c>
      <c r="D44" s="13">
        <v>2415000</v>
      </c>
      <c r="E44" s="58">
        <f t="shared" si="1"/>
        <v>754727.27272727294</v>
      </c>
      <c r="F44" s="45"/>
    </row>
    <row r="45" spans="1:6" s="9" customFormat="1" x14ac:dyDescent="0.25">
      <c r="A45" s="10">
        <v>30</v>
      </c>
      <c r="B45" s="11" t="s">
        <v>35</v>
      </c>
      <c r="C45" s="12">
        <v>4454061.8181818174</v>
      </c>
      <c r="D45" s="13">
        <v>3565000</v>
      </c>
      <c r="E45" s="58">
        <f t="shared" si="1"/>
        <v>889061.81818181742</v>
      </c>
      <c r="F45" s="45"/>
    </row>
    <row r="46" spans="1:6" s="9" customFormat="1" x14ac:dyDescent="0.25">
      <c r="A46" s="10">
        <v>31</v>
      </c>
      <c r="B46" s="15" t="s">
        <v>36</v>
      </c>
      <c r="C46" s="12">
        <v>474413.33333333331</v>
      </c>
      <c r="D46" s="13">
        <v>402500</v>
      </c>
      <c r="E46" s="58">
        <f t="shared" si="1"/>
        <v>71913.333333333314</v>
      </c>
      <c r="F46" s="45"/>
    </row>
    <row r="47" spans="1:6" s="9" customFormat="1" x14ac:dyDescent="0.25">
      <c r="A47" s="10">
        <v>32</v>
      </c>
      <c r="B47" s="11" t="s">
        <v>37</v>
      </c>
      <c r="C47" s="12">
        <v>5703345.4545454532</v>
      </c>
      <c r="D47" s="13">
        <v>4485000</v>
      </c>
      <c r="E47" s="58">
        <f t="shared" si="1"/>
        <v>1218345.4545454532</v>
      </c>
      <c r="F47" s="45"/>
    </row>
    <row r="48" spans="1:6" s="9" customFormat="1" x14ac:dyDescent="0.25">
      <c r="A48" s="10">
        <v>33</v>
      </c>
      <c r="B48" s="11" t="s">
        <v>38</v>
      </c>
      <c r="C48" s="12">
        <v>1173231.8181818181</v>
      </c>
      <c r="D48" s="13">
        <v>943000</v>
      </c>
      <c r="E48" s="58">
        <f t="shared" si="1"/>
        <v>230231.81818181812</v>
      </c>
      <c r="F48" s="45"/>
    </row>
    <row r="49" spans="1:6" s="9" customFormat="1" x14ac:dyDescent="0.25">
      <c r="A49" s="10">
        <v>34</v>
      </c>
      <c r="B49" s="11" t="s">
        <v>39</v>
      </c>
      <c r="C49" s="12">
        <v>1847565.1515151516</v>
      </c>
      <c r="D49" s="13">
        <v>1483500</v>
      </c>
      <c r="E49" s="58">
        <f t="shared" si="1"/>
        <v>364065.15151515161</v>
      </c>
      <c r="F49" s="45"/>
    </row>
    <row r="50" spans="1:6" s="9" customFormat="1" x14ac:dyDescent="0.25">
      <c r="A50" s="10">
        <v>35</v>
      </c>
      <c r="B50" s="11" t="s">
        <v>40</v>
      </c>
      <c r="C50" s="12">
        <v>3013765.1515151518</v>
      </c>
      <c r="D50" s="13">
        <v>2426500</v>
      </c>
      <c r="E50" s="58">
        <f t="shared" si="1"/>
        <v>587265.15151515184</v>
      </c>
      <c r="F50" s="45"/>
    </row>
    <row r="51" spans="1:6" s="9" customFormat="1" x14ac:dyDescent="0.25">
      <c r="A51" s="10">
        <v>36</v>
      </c>
      <c r="B51" s="11" t="s">
        <v>41</v>
      </c>
      <c r="C51" s="12">
        <v>4402098.4848484853</v>
      </c>
      <c r="D51" s="13">
        <v>3542000</v>
      </c>
      <c r="E51" s="58">
        <f t="shared" si="1"/>
        <v>860098.48484848533</v>
      </c>
      <c r="F51" s="45"/>
    </row>
    <row r="52" spans="1:6" s="9" customFormat="1" ht="33" x14ac:dyDescent="0.25">
      <c r="A52" s="10">
        <v>37</v>
      </c>
      <c r="B52" s="11" t="s">
        <v>42</v>
      </c>
      <c r="C52" s="12">
        <v>4002006.0606060605</v>
      </c>
      <c r="D52" s="13">
        <v>747500</v>
      </c>
      <c r="E52" s="58">
        <f t="shared" si="1"/>
        <v>3254506.0606060605</v>
      </c>
      <c r="F52" s="45"/>
    </row>
    <row r="53" spans="1:6" s="9" customFormat="1" x14ac:dyDescent="0.25">
      <c r="A53" s="10">
        <v>38</v>
      </c>
      <c r="B53" s="11" t="s">
        <v>43</v>
      </c>
      <c r="C53" s="12">
        <v>4619363.6363636367</v>
      </c>
      <c r="D53" s="13">
        <v>1035000</v>
      </c>
      <c r="E53" s="58">
        <f t="shared" si="1"/>
        <v>3584363.6363636367</v>
      </c>
      <c r="F53" s="45"/>
    </row>
    <row r="54" spans="1:6" s="9" customFormat="1" x14ac:dyDescent="0.25">
      <c r="A54" s="10">
        <v>39</v>
      </c>
      <c r="B54" s="11" t="s">
        <v>44</v>
      </c>
      <c r="C54" s="12">
        <v>504848.48484848486</v>
      </c>
      <c r="D54" s="13">
        <v>322000</v>
      </c>
      <c r="E54" s="58">
        <f t="shared" si="1"/>
        <v>182848.48484848486</v>
      </c>
      <c r="F54" s="45"/>
    </row>
    <row r="55" spans="1:6" s="9" customFormat="1" x14ac:dyDescent="0.25">
      <c r="A55" s="10">
        <v>40</v>
      </c>
      <c r="B55" s="11" t="s">
        <v>45</v>
      </c>
      <c r="C55" s="12">
        <v>543072.72727272718</v>
      </c>
      <c r="D55" s="13">
        <v>391000</v>
      </c>
      <c r="E55" s="58">
        <f t="shared" si="1"/>
        <v>152072.72727272718</v>
      </c>
      <c r="F55" s="45"/>
    </row>
    <row r="56" spans="1:6" s="9" customFormat="1" x14ac:dyDescent="0.25">
      <c r="A56" s="10">
        <v>41</v>
      </c>
      <c r="B56" s="11" t="s">
        <v>46</v>
      </c>
      <c r="C56" s="12">
        <v>1075687.8787878787</v>
      </c>
      <c r="D56" s="13">
        <v>575000</v>
      </c>
      <c r="E56" s="58">
        <f t="shared" si="1"/>
        <v>500687.87878787867</v>
      </c>
      <c r="F56" s="45"/>
    </row>
    <row r="57" spans="1:6" s="9" customFormat="1" x14ac:dyDescent="0.25">
      <c r="A57" s="10">
        <v>42</v>
      </c>
      <c r="B57" s="11" t="s">
        <v>47</v>
      </c>
      <c r="C57" s="12">
        <v>3134243.6363636362</v>
      </c>
      <c r="D57" s="13">
        <v>2530000</v>
      </c>
      <c r="E57" s="58">
        <f t="shared" si="1"/>
        <v>604243.63636363624</v>
      </c>
      <c r="F57" s="45"/>
    </row>
    <row r="58" spans="1:6" s="9" customFormat="1" x14ac:dyDescent="0.25">
      <c r="A58" s="10">
        <v>43</v>
      </c>
      <c r="B58" s="11" t="s">
        <v>48</v>
      </c>
      <c r="C58" s="12">
        <v>2254364.8484848482</v>
      </c>
      <c r="D58" s="13">
        <v>1840000</v>
      </c>
      <c r="E58" s="58">
        <f t="shared" si="1"/>
        <v>414364.84848484816</v>
      </c>
      <c r="F58" s="45"/>
    </row>
    <row r="59" spans="1:6" s="9" customFormat="1" x14ac:dyDescent="0.25">
      <c r="A59" s="10">
        <v>44</v>
      </c>
      <c r="B59" s="11" t="s">
        <v>49</v>
      </c>
      <c r="C59" s="12">
        <v>684250</v>
      </c>
      <c r="D59" s="13">
        <v>552000</v>
      </c>
      <c r="E59" s="58">
        <f t="shared" si="1"/>
        <v>132250</v>
      </c>
      <c r="F59" s="45"/>
    </row>
    <row r="60" spans="1:6" s="9" customFormat="1" ht="33" x14ac:dyDescent="0.25">
      <c r="A60" s="10">
        <v>45</v>
      </c>
      <c r="B60" s="15" t="s">
        <v>50</v>
      </c>
      <c r="C60" s="12">
        <v>9242910.3030303027</v>
      </c>
      <c r="D60" s="13">
        <v>7440500</v>
      </c>
      <c r="E60" s="58">
        <f t="shared" si="1"/>
        <v>1802410.3030303027</v>
      </c>
      <c r="F60" s="45"/>
    </row>
    <row r="61" spans="1:6" s="9" customFormat="1" ht="49.5" x14ac:dyDescent="0.25">
      <c r="A61" s="10">
        <v>46</v>
      </c>
      <c r="B61" s="15" t="s">
        <v>51</v>
      </c>
      <c r="C61" s="12">
        <v>13626293.333333334</v>
      </c>
      <c r="D61" s="13">
        <v>11500000</v>
      </c>
      <c r="E61" s="58">
        <f t="shared" si="1"/>
        <v>2126293.333333334</v>
      </c>
      <c r="F61" s="45"/>
    </row>
    <row r="62" spans="1:6" s="9" customFormat="1" ht="49.5" x14ac:dyDescent="0.25">
      <c r="A62" s="10">
        <v>47</v>
      </c>
      <c r="B62" s="16" t="s">
        <v>52</v>
      </c>
      <c r="C62" s="12">
        <v>8475612.7272727266</v>
      </c>
      <c r="D62" s="13">
        <v>8475612</v>
      </c>
      <c r="E62" s="58">
        <f t="shared" si="1"/>
        <v>0.72727272659540176</v>
      </c>
      <c r="F62" s="45"/>
    </row>
    <row r="63" spans="1:6" s="9" customFormat="1" ht="33" x14ac:dyDescent="0.25">
      <c r="A63" s="10">
        <v>48</v>
      </c>
      <c r="B63" s="16" t="s">
        <v>53</v>
      </c>
      <c r="C63" s="12">
        <v>11227036.969696969</v>
      </c>
      <c r="D63" s="13">
        <v>9200000</v>
      </c>
      <c r="E63" s="58">
        <f t="shared" si="1"/>
        <v>2027036.9696969688</v>
      </c>
      <c r="F63" s="45"/>
    </row>
    <row r="64" spans="1:6" s="9" customFormat="1" x14ac:dyDescent="0.25">
      <c r="A64" s="10">
        <v>49</v>
      </c>
      <c r="B64" s="11" t="s">
        <v>54</v>
      </c>
      <c r="C64" s="12">
        <v>2532824.8484848482</v>
      </c>
      <c r="D64" s="13">
        <v>1955000</v>
      </c>
      <c r="E64" s="58">
        <f t="shared" si="1"/>
        <v>577824.84848484816</v>
      </c>
      <c r="F64" s="45"/>
    </row>
    <row r="65" spans="1:6" s="9" customFormat="1" x14ac:dyDescent="0.25">
      <c r="A65" s="10">
        <v>50</v>
      </c>
      <c r="B65" s="11" t="s">
        <v>55</v>
      </c>
      <c r="C65" s="12">
        <v>3368637.5757575757</v>
      </c>
      <c r="D65" s="13">
        <v>2645000</v>
      </c>
      <c r="E65" s="58">
        <f t="shared" si="1"/>
        <v>723637.57575757569</v>
      </c>
      <c r="F65" s="45"/>
    </row>
    <row r="66" spans="1:6" s="9" customFormat="1" x14ac:dyDescent="0.25">
      <c r="A66" s="10">
        <v>51</v>
      </c>
      <c r="B66" s="11" t="s">
        <v>56</v>
      </c>
      <c r="C66" s="12">
        <v>6610450</v>
      </c>
      <c r="D66" s="13">
        <v>5347500</v>
      </c>
      <c r="E66" s="58">
        <f t="shared" si="1"/>
        <v>1262950</v>
      </c>
      <c r="F66" s="45"/>
    </row>
    <row r="67" spans="1:6" s="9" customFormat="1" x14ac:dyDescent="0.25">
      <c r="A67" s="147" t="s">
        <v>57</v>
      </c>
      <c r="B67" s="148"/>
      <c r="C67" s="148"/>
      <c r="D67" s="149"/>
      <c r="E67" s="59">
        <f>SUM(D68:D83)</f>
        <v>29532000</v>
      </c>
      <c r="F67" s="48"/>
    </row>
    <row r="68" spans="1:6" s="9" customFormat="1" ht="49.5" x14ac:dyDescent="0.25">
      <c r="A68" s="10">
        <v>52</v>
      </c>
      <c r="B68" s="17" t="s">
        <v>58</v>
      </c>
      <c r="C68" s="12">
        <v>2840926.6666666665</v>
      </c>
      <c r="D68" s="13">
        <v>2300000</v>
      </c>
      <c r="E68" s="58">
        <f t="shared" si="1"/>
        <v>540926.66666666651</v>
      </c>
      <c r="F68" s="45"/>
    </row>
    <row r="69" spans="1:6" s="9" customFormat="1" ht="99" x14ac:dyDescent="0.25">
      <c r="A69" s="14">
        <v>53</v>
      </c>
      <c r="B69" s="17" t="s">
        <v>59</v>
      </c>
      <c r="C69" s="12">
        <v>5015849.9999999991</v>
      </c>
      <c r="D69" s="13">
        <v>4025000</v>
      </c>
      <c r="E69" s="58">
        <f t="shared" si="1"/>
        <v>990849.99999999907</v>
      </c>
      <c r="F69" s="45"/>
    </row>
    <row r="70" spans="1:6" s="9" customFormat="1" ht="33" x14ac:dyDescent="0.25">
      <c r="A70" s="10">
        <v>54</v>
      </c>
      <c r="B70" s="18" t="s">
        <v>60</v>
      </c>
      <c r="C70" s="12">
        <v>1635348.4848484846</v>
      </c>
      <c r="D70" s="13">
        <v>977500</v>
      </c>
      <c r="E70" s="58">
        <f t="shared" si="1"/>
        <v>657848.48484848463</v>
      </c>
      <c r="F70" s="45"/>
    </row>
    <row r="71" spans="1:6" s="9" customFormat="1" ht="33" x14ac:dyDescent="0.25">
      <c r="A71" s="10">
        <v>55</v>
      </c>
      <c r="B71" s="19" t="s">
        <v>61</v>
      </c>
      <c r="C71" s="12">
        <v>1875728.4848484846</v>
      </c>
      <c r="D71" s="13">
        <v>1322500</v>
      </c>
      <c r="E71" s="58">
        <f t="shared" si="1"/>
        <v>553228.48484848463</v>
      </c>
      <c r="F71" s="45"/>
    </row>
    <row r="72" spans="1:6" s="9" customFormat="1" ht="33" x14ac:dyDescent="0.25">
      <c r="A72" s="14">
        <v>56</v>
      </c>
      <c r="B72" s="19" t="s">
        <v>62</v>
      </c>
      <c r="C72" s="12">
        <v>2661849.6969696968</v>
      </c>
      <c r="D72" s="13">
        <v>1782500</v>
      </c>
      <c r="E72" s="58">
        <f t="shared" si="1"/>
        <v>879349.69696969679</v>
      </c>
      <c r="F72" s="45"/>
    </row>
    <row r="73" spans="1:6" s="9" customFormat="1" ht="33" x14ac:dyDescent="0.25">
      <c r="A73" s="10">
        <v>57</v>
      </c>
      <c r="B73" s="19" t="s">
        <v>63</v>
      </c>
      <c r="C73" s="12">
        <v>3091656.0606060605</v>
      </c>
      <c r="D73" s="13">
        <v>2185000</v>
      </c>
      <c r="E73" s="58">
        <f t="shared" si="1"/>
        <v>906656.06060606055</v>
      </c>
      <c r="F73" s="45"/>
    </row>
    <row r="74" spans="1:6" s="9" customFormat="1" ht="33" x14ac:dyDescent="0.25">
      <c r="A74" s="10">
        <v>58</v>
      </c>
      <c r="B74" s="18" t="s">
        <v>64</v>
      </c>
      <c r="C74" s="12">
        <v>3826607.272727272</v>
      </c>
      <c r="D74" s="13">
        <v>2530000</v>
      </c>
      <c r="E74" s="58">
        <f t="shared" si="1"/>
        <v>1296607.272727272</v>
      </c>
      <c r="F74" s="45"/>
    </row>
    <row r="75" spans="1:6" s="9" customFormat="1" ht="33" x14ac:dyDescent="0.25">
      <c r="A75" s="14">
        <v>59</v>
      </c>
      <c r="B75" s="18" t="s">
        <v>65</v>
      </c>
      <c r="C75" s="12">
        <v>4801469.6969696963</v>
      </c>
      <c r="D75" s="13">
        <v>3335000</v>
      </c>
      <c r="E75" s="58">
        <f t="shared" si="1"/>
        <v>1466469.6969696963</v>
      </c>
      <c r="F75" s="45"/>
    </row>
    <row r="76" spans="1:6" s="9" customFormat="1" ht="33" x14ac:dyDescent="0.25">
      <c r="A76" s="10">
        <v>60</v>
      </c>
      <c r="B76" s="18" t="s">
        <v>66</v>
      </c>
      <c r="C76" s="12">
        <v>5626175.7575757578</v>
      </c>
      <c r="D76" s="13">
        <v>3680000</v>
      </c>
      <c r="E76" s="58">
        <f t="shared" si="1"/>
        <v>1946175.7575757578</v>
      </c>
      <c r="F76" s="45"/>
    </row>
    <row r="77" spans="1:6" s="9" customFormat="1" ht="33" x14ac:dyDescent="0.25">
      <c r="A77" s="10">
        <v>61</v>
      </c>
      <c r="B77" s="20" t="s">
        <v>67</v>
      </c>
      <c r="C77" s="12">
        <v>476540.90909090912</v>
      </c>
      <c r="D77" s="13">
        <v>172500</v>
      </c>
      <c r="E77" s="58">
        <f t="shared" si="1"/>
        <v>304040.90909090912</v>
      </c>
      <c r="F77" s="45"/>
    </row>
    <row r="78" spans="1:6" s="9" customFormat="1" x14ac:dyDescent="0.25">
      <c r="A78" s="14">
        <v>62</v>
      </c>
      <c r="B78" s="20" t="s">
        <v>68</v>
      </c>
      <c r="C78" s="12">
        <v>385307.57575757575</v>
      </c>
      <c r="D78" s="13">
        <v>172500</v>
      </c>
      <c r="E78" s="58">
        <f t="shared" si="1"/>
        <v>212807.57575757575</v>
      </c>
      <c r="F78" s="45"/>
    </row>
    <row r="79" spans="1:6" s="9" customFormat="1" ht="33" x14ac:dyDescent="0.25">
      <c r="A79" s="10">
        <v>63</v>
      </c>
      <c r="B79" s="20" t="s">
        <v>69</v>
      </c>
      <c r="C79" s="12">
        <v>345640.90909090912</v>
      </c>
      <c r="D79" s="13">
        <v>63250</v>
      </c>
      <c r="E79" s="58">
        <f t="shared" si="1"/>
        <v>282390.90909090912</v>
      </c>
      <c r="F79" s="45"/>
    </row>
    <row r="80" spans="1:6" s="9" customFormat="1" ht="33" x14ac:dyDescent="0.25">
      <c r="A80" s="10">
        <v>64</v>
      </c>
      <c r="B80" s="20" t="s">
        <v>70</v>
      </c>
      <c r="C80" s="12">
        <v>345640.90909090912</v>
      </c>
      <c r="D80" s="13">
        <v>63250</v>
      </c>
      <c r="E80" s="58">
        <f t="shared" si="1"/>
        <v>282390.90909090912</v>
      </c>
      <c r="F80" s="45"/>
    </row>
    <row r="81" spans="1:6" s="9" customFormat="1" x14ac:dyDescent="0.25">
      <c r="A81" s="14">
        <v>65</v>
      </c>
      <c r="B81" s="20" t="s">
        <v>71</v>
      </c>
      <c r="C81" s="12">
        <v>1967466.6666666667</v>
      </c>
      <c r="D81" s="13">
        <v>1575500</v>
      </c>
      <c r="E81" s="58">
        <f t="shared" si="1"/>
        <v>391966.66666666674</v>
      </c>
      <c r="F81" s="45"/>
    </row>
    <row r="82" spans="1:6" s="9" customFormat="1" x14ac:dyDescent="0.25">
      <c r="A82" s="10">
        <v>66</v>
      </c>
      <c r="B82" s="11" t="s">
        <v>72</v>
      </c>
      <c r="C82" s="12">
        <v>2356200</v>
      </c>
      <c r="D82" s="13">
        <v>1897500</v>
      </c>
      <c r="E82" s="58">
        <f t="shared" si="1"/>
        <v>458700</v>
      </c>
      <c r="F82" s="45"/>
    </row>
    <row r="83" spans="1:6" s="9" customFormat="1" x14ac:dyDescent="0.25">
      <c r="A83" s="10">
        <v>67</v>
      </c>
      <c r="B83" s="11" t="s">
        <v>73</v>
      </c>
      <c r="C83" s="12">
        <v>4284000</v>
      </c>
      <c r="D83" s="13">
        <v>3450000</v>
      </c>
      <c r="E83" s="58">
        <f t="shared" si="1"/>
        <v>834000</v>
      </c>
      <c r="F83" s="45"/>
    </row>
    <row r="84" spans="1:6" s="9" customFormat="1" ht="66" x14ac:dyDescent="0.25">
      <c r="A84" s="150" t="s">
        <v>74</v>
      </c>
      <c r="B84" s="151"/>
      <c r="C84" s="152"/>
      <c r="D84" s="21">
        <f>SUM(D14:D83)</f>
        <v>132417962</v>
      </c>
      <c r="E84" s="60">
        <f>+E13+E27+E41+E67</f>
        <v>132417962</v>
      </c>
      <c r="F84" s="50" t="s">
        <v>316</v>
      </c>
    </row>
    <row r="85" spans="1:6" s="9" customFormat="1" x14ac:dyDescent="0.25">
      <c r="A85" s="153"/>
      <c r="B85" s="153"/>
      <c r="C85" s="22"/>
      <c r="D85" s="23"/>
      <c r="E85" s="63"/>
      <c r="F85" s="46"/>
    </row>
    <row r="86" spans="1:6" s="9" customFormat="1" x14ac:dyDescent="0.25">
      <c r="A86" s="24"/>
      <c r="B86" s="25"/>
      <c r="C86" s="26"/>
      <c r="D86" s="27"/>
      <c r="E86" s="62"/>
      <c r="F86" s="27"/>
    </row>
    <row r="87" spans="1:6" s="9" customFormat="1" ht="28.5" x14ac:dyDescent="0.25">
      <c r="A87" s="138" t="s">
        <v>75</v>
      </c>
      <c r="B87" s="139"/>
      <c r="C87" s="8" t="s">
        <v>2</v>
      </c>
      <c r="D87" s="8" t="s">
        <v>284</v>
      </c>
      <c r="E87" s="56" t="s">
        <v>293</v>
      </c>
      <c r="F87" s="8" t="s">
        <v>287</v>
      </c>
    </row>
    <row r="88" spans="1:6" s="9" customFormat="1" x14ac:dyDescent="0.25">
      <c r="A88" s="143" t="s">
        <v>76</v>
      </c>
      <c r="B88" s="143"/>
      <c r="C88" s="143"/>
      <c r="D88" s="143"/>
      <c r="E88" s="59">
        <f>SUM(D89:D137)</f>
        <v>155187095</v>
      </c>
      <c r="F88" s="48"/>
    </row>
    <row r="89" spans="1:6" s="9" customFormat="1" x14ac:dyDescent="0.25">
      <c r="A89" s="10">
        <v>68</v>
      </c>
      <c r="B89" s="11" t="s">
        <v>77</v>
      </c>
      <c r="C89" s="12">
        <v>313186.36363636359</v>
      </c>
      <c r="D89" s="41">
        <v>189750</v>
      </c>
      <c r="E89" s="58">
        <f t="shared" ref="E89:E152" si="2">+C89-D89</f>
        <v>123436.36363636359</v>
      </c>
      <c r="F89" s="45"/>
    </row>
    <row r="90" spans="1:6" s="9" customFormat="1" x14ac:dyDescent="0.25">
      <c r="A90" s="10">
        <v>69</v>
      </c>
      <c r="B90" s="11" t="s">
        <v>78</v>
      </c>
      <c r="C90" s="12">
        <v>367277.27272727271</v>
      </c>
      <c r="D90" s="41">
        <v>224250</v>
      </c>
      <c r="E90" s="58">
        <f t="shared" si="2"/>
        <v>143027.27272727271</v>
      </c>
      <c r="F90" s="45"/>
    </row>
    <row r="91" spans="1:6" s="9" customFormat="1" x14ac:dyDescent="0.25">
      <c r="A91" s="10">
        <v>70</v>
      </c>
      <c r="B91" s="11" t="s">
        <v>79</v>
      </c>
      <c r="C91" s="12">
        <v>604556.06060606055</v>
      </c>
      <c r="D91" s="41">
        <v>517500</v>
      </c>
      <c r="E91" s="58">
        <f t="shared" si="2"/>
        <v>87056.06060606055</v>
      </c>
      <c r="F91" s="47"/>
    </row>
    <row r="92" spans="1:6" s="9" customFormat="1" x14ac:dyDescent="0.25">
      <c r="A92" s="10">
        <v>71</v>
      </c>
      <c r="B92" s="11" t="s">
        <v>80</v>
      </c>
      <c r="C92" s="12">
        <v>435972.72727272724</v>
      </c>
      <c r="D92" s="41">
        <v>299000</v>
      </c>
      <c r="E92" s="58">
        <f t="shared" si="2"/>
        <v>136972.72727272724</v>
      </c>
      <c r="F92" s="47"/>
    </row>
    <row r="93" spans="1:6" s="9" customFormat="1" x14ac:dyDescent="0.25">
      <c r="A93" s="10">
        <v>72</v>
      </c>
      <c r="B93" s="11" t="s">
        <v>81</v>
      </c>
      <c r="C93" s="12">
        <v>352853.03030303027</v>
      </c>
      <c r="D93" s="41">
        <v>287500</v>
      </c>
      <c r="E93" s="58">
        <f t="shared" si="2"/>
        <v>65353.030303030275</v>
      </c>
      <c r="F93" s="47"/>
    </row>
    <row r="94" spans="1:6" s="9" customFormat="1" x14ac:dyDescent="0.25">
      <c r="A94" s="10">
        <v>73</v>
      </c>
      <c r="B94" s="11" t="s">
        <v>82</v>
      </c>
      <c r="C94" s="12">
        <v>424072.72727272724</v>
      </c>
      <c r="D94" s="41">
        <v>345000</v>
      </c>
      <c r="E94" s="58">
        <f t="shared" si="2"/>
        <v>79072.727272727236</v>
      </c>
      <c r="F94" s="47"/>
    </row>
    <row r="95" spans="1:6" s="9" customFormat="1" x14ac:dyDescent="0.25">
      <c r="A95" s="10">
        <v>74</v>
      </c>
      <c r="B95" s="11" t="s">
        <v>83</v>
      </c>
      <c r="C95" s="12">
        <v>653959.09090909094</v>
      </c>
      <c r="D95" s="41">
        <v>575000</v>
      </c>
      <c r="E95" s="58">
        <f t="shared" si="2"/>
        <v>78959.090909090941</v>
      </c>
      <c r="F95" s="47"/>
    </row>
    <row r="96" spans="1:6" s="9" customFormat="1" x14ac:dyDescent="0.25">
      <c r="A96" s="10">
        <v>75</v>
      </c>
      <c r="B96" s="28" t="s">
        <v>84</v>
      </c>
      <c r="C96" s="12">
        <v>3207410.606060606</v>
      </c>
      <c r="D96" s="41">
        <v>287500</v>
      </c>
      <c r="E96" s="58">
        <f t="shared" si="2"/>
        <v>2919910.606060606</v>
      </c>
      <c r="F96" s="47"/>
    </row>
    <row r="97" spans="1:6" s="9" customFormat="1" x14ac:dyDescent="0.25">
      <c r="A97" s="10">
        <v>76</v>
      </c>
      <c r="B97" s="28" t="s">
        <v>85</v>
      </c>
      <c r="C97" s="12">
        <v>3906625.7575757578</v>
      </c>
      <c r="D97" s="41">
        <v>402500</v>
      </c>
      <c r="E97" s="58">
        <f t="shared" si="2"/>
        <v>3504125.7575757578</v>
      </c>
      <c r="F97" s="45"/>
    </row>
    <row r="98" spans="1:6" s="9" customFormat="1" x14ac:dyDescent="0.25">
      <c r="A98" s="10">
        <v>77</v>
      </c>
      <c r="B98" s="28" t="s">
        <v>86</v>
      </c>
      <c r="C98" s="12">
        <v>3798443.9393939395</v>
      </c>
      <c r="D98" s="41">
        <v>920000</v>
      </c>
      <c r="E98" s="58">
        <f t="shared" si="2"/>
        <v>2878443.9393939395</v>
      </c>
      <c r="F98" s="45"/>
    </row>
    <row r="99" spans="1:6" s="9" customFormat="1" x14ac:dyDescent="0.25">
      <c r="A99" s="10">
        <v>78</v>
      </c>
      <c r="B99" s="11" t="s">
        <v>87</v>
      </c>
      <c r="C99" s="12">
        <v>3838110.606060606</v>
      </c>
      <c r="D99" s="41">
        <v>632500</v>
      </c>
      <c r="E99" s="58">
        <f t="shared" si="2"/>
        <v>3205610.606060606</v>
      </c>
      <c r="F99" s="45"/>
    </row>
    <row r="100" spans="1:6" s="9" customFormat="1" x14ac:dyDescent="0.25">
      <c r="A100" s="10">
        <v>79</v>
      </c>
      <c r="B100" s="11" t="s">
        <v>88</v>
      </c>
      <c r="C100" s="12">
        <v>4879721.2121212119</v>
      </c>
      <c r="D100" s="41">
        <v>1092500</v>
      </c>
      <c r="E100" s="58">
        <f t="shared" si="2"/>
        <v>3787221.2121212119</v>
      </c>
      <c r="F100" s="45"/>
    </row>
    <row r="101" spans="1:6" s="9" customFormat="1" x14ac:dyDescent="0.25">
      <c r="A101" s="10">
        <v>80</v>
      </c>
      <c r="B101" s="11" t="s">
        <v>89</v>
      </c>
      <c r="C101" s="12">
        <v>4973334.5454545459</v>
      </c>
      <c r="D101" s="41">
        <v>2530000</v>
      </c>
      <c r="E101" s="58">
        <f t="shared" si="2"/>
        <v>2443334.5454545459</v>
      </c>
      <c r="F101" s="45"/>
    </row>
    <row r="102" spans="1:6" s="9" customFormat="1" x14ac:dyDescent="0.25">
      <c r="A102" s="10">
        <v>81</v>
      </c>
      <c r="B102" s="11" t="s">
        <v>90</v>
      </c>
      <c r="C102" s="12">
        <v>5959015.1515151514</v>
      </c>
      <c r="D102" s="41">
        <v>3795000</v>
      </c>
      <c r="E102" s="58">
        <f t="shared" si="2"/>
        <v>2164015.1515151514</v>
      </c>
      <c r="F102" s="45"/>
    </row>
    <row r="103" spans="1:6" s="9" customFormat="1" x14ac:dyDescent="0.25">
      <c r="A103" s="10">
        <v>82</v>
      </c>
      <c r="B103" s="11" t="s">
        <v>91</v>
      </c>
      <c r="C103" s="12">
        <v>7170651.5151515156</v>
      </c>
      <c r="D103" s="41">
        <v>5060000</v>
      </c>
      <c r="E103" s="58">
        <f t="shared" si="2"/>
        <v>2110651.5151515156</v>
      </c>
      <c r="F103" s="45"/>
    </row>
    <row r="104" spans="1:6" s="9" customFormat="1" x14ac:dyDescent="0.25">
      <c r="A104" s="10">
        <v>83</v>
      </c>
      <c r="B104" s="11" t="s">
        <v>92</v>
      </c>
      <c r="C104" s="12">
        <v>8185757.5757575752</v>
      </c>
      <c r="D104" s="41">
        <v>6555000</v>
      </c>
      <c r="E104" s="58">
        <f t="shared" si="2"/>
        <v>1630757.5757575752</v>
      </c>
      <c r="F104" s="45"/>
    </row>
    <row r="105" spans="1:6" s="9" customFormat="1" x14ac:dyDescent="0.25">
      <c r="A105" s="10">
        <v>84</v>
      </c>
      <c r="B105" s="11" t="s">
        <v>93</v>
      </c>
      <c r="C105" s="12">
        <v>10201112.727272727</v>
      </c>
      <c r="D105" s="41">
        <v>8165000</v>
      </c>
      <c r="E105" s="58">
        <f t="shared" si="2"/>
        <v>2036112.7272727266</v>
      </c>
      <c r="F105" s="45"/>
    </row>
    <row r="106" spans="1:6" s="9" customFormat="1" x14ac:dyDescent="0.25">
      <c r="A106" s="10">
        <v>85</v>
      </c>
      <c r="B106" s="11" t="s">
        <v>94</v>
      </c>
      <c r="C106" s="12">
        <v>11504775.757575758</v>
      </c>
      <c r="D106" s="41">
        <v>9315000</v>
      </c>
      <c r="E106" s="58">
        <f t="shared" si="2"/>
        <v>2189775.7575757578</v>
      </c>
      <c r="F106" s="45"/>
    </row>
    <row r="107" spans="1:6" s="9" customFormat="1" x14ac:dyDescent="0.25">
      <c r="A107" s="10">
        <v>86</v>
      </c>
      <c r="B107" s="11" t="s">
        <v>95</v>
      </c>
      <c r="C107" s="12">
        <v>13261648.484848484</v>
      </c>
      <c r="D107" s="41">
        <v>10695000</v>
      </c>
      <c r="E107" s="58">
        <f t="shared" si="2"/>
        <v>2566648.4848484844</v>
      </c>
      <c r="F107" s="45"/>
    </row>
    <row r="108" spans="1:6" s="9" customFormat="1" x14ac:dyDescent="0.25">
      <c r="A108" s="10">
        <v>87</v>
      </c>
      <c r="B108" s="11" t="s">
        <v>96</v>
      </c>
      <c r="C108" s="12">
        <v>9154345.4545454532</v>
      </c>
      <c r="D108" s="41">
        <v>9154345</v>
      </c>
      <c r="E108" s="58">
        <f t="shared" si="2"/>
        <v>0.45454545319080353</v>
      </c>
      <c r="F108" s="45"/>
    </row>
    <row r="109" spans="1:6" s="9" customFormat="1" x14ac:dyDescent="0.25">
      <c r="A109" s="10">
        <v>88</v>
      </c>
      <c r="B109" s="11" t="s">
        <v>97</v>
      </c>
      <c r="C109" s="12">
        <v>34072945.454545453</v>
      </c>
      <c r="D109" s="41">
        <v>16100000</v>
      </c>
      <c r="E109" s="58">
        <f t="shared" si="2"/>
        <v>17972945.454545453</v>
      </c>
      <c r="F109" s="45"/>
    </row>
    <row r="110" spans="1:6" s="9" customFormat="1" x14ac:dyDescent="0.25">
      <c r="A110" s="10">
        <v>89</v>
      </c>
      <c r="B110" s="11" t="s">
        <v>98</v>
      </c>
      <c r="C110" s="12">
        <v>38615860.606060602</v>
      </c>
      <c r="D110" s="41">
        <v>20700000</v>
      </c>
      <c r="E110" s="58">
        <f t="shared" si="2"/>
        <v>17915860.606060602</v>
      </c>
      <c r="F110" s="45"/>
    </row>
    <row r="111" spans="1:6" s="9" customFormat="1" x14ac:dyDescent="0.25">
      <c r="A111" s="10">
        <v>90</v>
      </c>
      <c r="B111" s="11" t="s">
        <v>99</v>
      </c>
      <c r="C111" s="12">
        <v>1153398.4848484849</v>
      </c>
      <c r="D111" s="41">
        <v>138000</v>
      </c>
      <c r="E111" s="58">
        <f t="shared" si="2"/>
        <v>1015398.4848484849</v>
      </c>
      <c r="F111" s="45"/>
    </row>
    <row r="112" spans="1:6" s="9" customFormat="1" x14ac:dyDescent="0.25">
      <c r="A112" s="10">
        <v>91</v>
      </c>
      <c r="B112" s="11" t="s">
        <v>100</v>
      </c>
      <c r="C112" s="12">
        <v>1507910.303030303</v>
      </c>
      <c r="D112" s="41">
        <v>184000</v>
      </c>
      <c r="E112" s="58">
        <f t="shared" si="2"/>
        <v>1323910.303030303</v>
      </c>
      <c r="F112" s="45"/>
    </row>
    <row r="113" spans="1:6" s="9" customFormat="1" x14ac:dyDescent="0.25">
      <c r="A113" s="10">
        <v>92</v>
      </c>
      <c r="B113" s="15" t="s">
        <v>101</v>
      </c>
      <c r="C113" s="12">
        <v>1757413.6363636365</v>
      </c>
      <c r="D113" s="41">
        <v>241500</v>
      </c>
      <c r="E113" s="58">
        <f t="shared" si="2"/>
        <v>1515913.6363636365</v>
      </c>
      <c r="F113" s="45"/>
    </row>
    <row r="114" spans="1:6" s="9" customFormat="1" ht="33" x14ac:dyDescent="0.25">
      <c r="A114" s="10">
        <v>93</v>
      </c>
      <c r="B114" s="11" t="s">
        <v>102</v>
      </c>
      <c r="C114" s="12">
        <v>3109794.5454545454</v>
      </c>
      <c r="D114" s="13">
        <v>805000</v>
      </c>
      <c r="E114" s="58">
        <f t="shared" si="2"/>
        <v>2304794.5454545454</v>
      </c>
      <c r="F114" s="45"/>
    </row>
    <row r="115" spans="1:6" s="9" customFormat="1" ht="33" x14ac:dyDescent="0.25">
      <c r="A115" s="10">
        <v>94</v>
      </c>
      <c r="B115" s="15" t="s">
        <v>103</v>
      </c>
      <c r="C115" s="12">
        <v>4901213.333333333</v>
      </c>
      <c r="D115" s="13">
        <v>2875000</v>
      </c>
      <c r="E115" s="58">
        <f t="shared" si="2"/>
        <v>2026213.333333333</v>
      </c>
      <c r="F115" s="45"/>
    </row>
    <row r="116" spans="1:6" s="9" customFormat="1" x14ac:dyDescent="0.25">
      <c r="A116" s="10">
        <v>95</v>
      </c>
      <c r="B116" s="11" t="s">
        <v>104</v>
      </c>
      <c r="C116" s="12">
        <v>7524045.4545454541</v>
      </c>
      <c r="D116" s="13">
        <v>1955000</v>
      </c>
      <c r="E116" s="58">
        <f t="shared" si="2"/>
        <v>5569045.4545454541</v>
      </c>
      <c r="F116" s="45"/>
    </row>
    <row r="117" spans="1:6" s="9" customFormat="1" x14ac:dyDescent="0.25">
      <c r="A117" s="10">
        <v>96</v>
      </c>
      <c r="B117" s="11" t="s">
        <v>105</v>
      </c>
      <c r="C117" s="12">
        <v>11484581.818181818</v>
      </c>
      <c r="D117" s="13">
        <v>4600000</v>
      </c>
      <c r="E117" s="58">
        <f t="shared" si="2"/>
        <v>6884581.8181818184</v>
      </c>
      <c r="F117" s="45"/>
    </row>
    <row r="118" spans="1:6" s="9" customFormat="1" x14ac:dyDescent="0.25">
      <c r="A118" s="10">
        <v>97</v>
      </c>
      <c r="B118" s="11" t="s">
        <v>106</v>
      </c>
      <c r="C118" s="12">
        <v>13658279.090909088</v>
      </c>
      <c r="D118" s="13">
        <v>6325000</v>
      </c>
      <c r="E118" s="58">
        <f t="shared" si="2"/>
        <v>7333279.090909088</v>
      </c>
      <c r="F118" s="45"/>
    </row>
    <row r="119" spans="1:6" s="9" customFormat="1" x14ac:dyDescent="0.25">
      <c r="A119" s="10">
        <v>98</v>
      </c>
      <c r="B119" s="11" t="s">
        <v>107</v>
      </c>
      <c r="C119" s="12">
        <v>16356946.666666666</v>
      </c>
      <c r="D119" s="13">
        <v>7475000</v>
      </c>
      <c r="E119" s="58">
        <f t="shared" si="2"/>
        <v>8881946.666666666</v>
      </c>
      <c r="F119" s="45"/>
    </row>
    <row r="120" spans="1:6" s="9" customFormat="1" x14ac:dyDescent="0.25">
      <c r="A120" s="10">
        <v>99</v>
      </c>
      <c r="B120" s="11" t="s">
        <v>108</v>
      </c>
      <c r="C120" s="12">
        <v>21067327.272727273</v>
      </c>
      <c r="D120" s="13">
        <v>9775000</v>
      </c>
      <c r="E120" s="58">
        <f t="shared" si="2"/>
        <v>11292327.272727273</v>
      </c>
      <c r="F120" s="45"/>
    </row>
    <row r="121" spans="1:6" s="9" customFormat="1" ht="33" x14ac:dyDescent="0.25">
      <c r="A121" s="10">
        <v>100</v>
      </c>
      <c r="B121" s="11" t="s">
        <v>109</v>
      </c>
      <c r="C121" s="12">
        <v>1660050</v>
      </c>
      <c r="D121" s="13">
        <v>977500</v>
      </c>
      <c r="E121" s="58">
        <f t="shared" si="2"/>
        <v>682550</v>
      </c>
      <c r="F121" s="45"/>
    </row>
    <row r="122" spans="1:6" s="9" customFormat="1" ht="33" x14ac:dyDescent="0.25">
      <c r="A122" s="10">
        <v>101</v>
      </c>
      <c r="B122" s="15" t="s">
        <v>110</v>
      </c>
      <c r="C122" s="12">
        <v>12028916.666666666</v>
      </c>
      <c r="D122" s="13">
        <v>7130000</v>
      </c>
      <c r="E122" s="58">
        <f t="shared" si="2"/>
        <v>4898916.666666666</v>
      </c>
      <c r="F122" s="45"/>
    </row>
    <row r="123" spans="1:6" s="9" customFormat="1" ht="33" x14ac:dyDescent="0.25">
      <c r="A123" s="10">
        <v>102</v>
      </c>
      <c r="B123" s="11" t="s">
        <v>111</v>
      </c>
      <c r="C123" s="12">
        <v>21723630.303030301</v>
      </c>
      <c r="D123" s="13">
        <v>12075000</v>
      </c>
      <c r="E123" s="58">
        <f t="shared" si="2"/>
        <v>9648630.3030303009</v>
      </c>
      <c r="F123" s="45"/>
    </row>
    <row r="124" spans="1:6" s="9" customFormat="1" x14ac:dyDescent="0.25">
      <c r="A124" s="10">
        <v>103</v>
      </c>
      <c r="B124" s="11" t="s">
        <v>112</v>
      </c>
      <c r="C124" s="12">
        <v>43327.539393939391</v>
      </c>
      <c r="D124" s="13">
        <v>17250</v>
      </c>
      <c r="E124" s="58">
        <f t="shared" si="2"/>
        <v>26077.539393939391</v>
      </c>
      <c r="F124" s="45"/>
    </row>
    <row r="125" spans="1:6" s="9" customFormat="1" ht="33" x14ac:dyDescent="0.25">
      <c r="A125" s="10">
        <v>104</v>
      </c>
      <c r="B125" s="11" t="s">
        <v>113</v>
      </c>
      <c r="C125" s="12">
        <v>935231.81818181823</v>
      </c>
      <c r="D125" s="13">
        <v>747500</v>
      </c>
      <c r="E125" s="58">
        <f t="shared" si="2"/>
        <v>187731.81818181823</v>
      </c>
      <c r="F125" s="45"/>
    </row>
    <row r="126" spans="1:6" s="9" customFormat="1" ht="33" x14ac:dyDescent="0.25">
      <c r="A126" s="10">
        <v>105</v>
      </c>
      <c r="B126" s="11" t="s">
        <v>114</v>
      </c>
      <c r="C126" s="12">
        <v>1116696</v>
      </c>
      <c r="D126" s="13">
        <v>920000</v>
      </c>
      <c r="E126" s="58">
        <f t="shared" si="2"/>
        <v>196696</v>
      </c>
      <c r="F126" s="45"/>
    </row>
    <row r="127" spans="1:6" s="9" customFormat="1" ht="33" x14ac:dyDescent="0.25">
      <c r="A127" s="10">
        <v>106</v>
      </c>
      <c r="B127" s="11" t="s">
        <v>115</v>
      </c>
      <c r="C127" s="12">
        <v>102592.42424242424</v>
      </c>
      <c r="D127" s="13">
        <v>80500</v>
      </c>
      <c r="E127" s="58">
        <f t="shared" si="2"/>
        <v>22092.42424242424</v>
      </c>
      <c r="F127" s="45"/>
    </row>
    <row r="128" spans="1:6" s="9" customFormat="1" x14ac:dyDescent="0.25">
      <c r="A128" s="10">
        <v>107</v>
      </c>
      <c r="B128" s="11" t="s">
        <v>116</v>
      </c>
      <c r="C128" s="12">
        <v>46247.727272727272</v>
      </c>
      <c r="D128" s="13">
        <v>28750</v>
      </c>
      <c r="E128" s="58">
        <f t="shared" si="2"/>
        <v>17497.727272727272</v>
      </c>
      <c r="F128" s="45"/>
    </row>
    <row r="129" spans="1:6" s="9" customFormat="1" x14ac:dyDescent="0.25">
      <c r="A129" s="10">
        <v>108</v>
      </c>
      <c r="B129" s="11" t="s">
        <v>117</v>
      </c>
      <c r="C129" s="12">
        <v>178860.60606060605</v>
      </c>
      <c r="D129" s="13">
        <v>97750</v>
      </c>
      <c r="E129" s="58">
        <f t="shared" si="2"/>
        <v>81110.606060606049</v>
      </c>
      <c r="F129" s="45"/>
    </row>
    <row r="130" spans="1:6" s="9" customFormat="1" x14ac:dyDescent="0.25">
      <c r="A130" s="10">
        <v>109</v>
      </c>
      <c r="B130" s="11" t="s">
        <v>118</v>
      </c>
      <c r="C130" s="12">
        <v>60491.666666666664</v>
      </c>
      <c r="D130" s="13">
        <v>28750</v>
      </c>
      <c r="E130" s="58">
        <f t="shared" si="2"/>
        <v>31741.666666666664</v>
      </c>
      <c r="F130" s="45"/>
    </row>
    <row r="131" spans="1:6" s="9" customFormat="1" ht="33" x14ac:dyDescent="0.25">
      <c r="A131" s="10">
        <v>110</v>
      </c>
      <c r="B131" s="11" t="s">
        <v>119</v>
      </c>
      <c r="C131" s="12">
        <v>458510.60606060602</v>
      </c>
      <c r="D131" s="13">
        <v>368000</v>
      </c>
      <c r="E131" s="58">
        <f t="shared" si="2"/>
        <v>90510.60606060602</v>
      </c>
      <c r="F131" s="45"/>
    </row>
    <row r="132" spans="1:6" s="9" customFormat="1" x14ac:dyDescent="0.25">
      <c r="A132" s="10">
        <v>111</v>
      </c>
      <c r="B132" s="11" t="s">
        <v>120</v>
      </c>
      <c r="C132" s="12">
        <v>80180.757575757569</v>
      </c>
      <c r="D132" s="13">
        <v>46000</v>
      </c>
      <c r="E132" s="58">
        <f t="shared" si="2"/>
        <v>34180.757575757569</v>
      </c>
      <c r="F132" s="45"/>
    </row>
    <row r="133" spans="1:6" s="9" customFormat="1" x14ac:dyDescent="0.25">
      <c r="A133" s="10">
        <v>112</v>
      </c>
      <c r="B133" s="11" t="s">
        <v>121</v>
      </c>
      <c r="C133" s="12">
        <v>27496.212121212116</v>
      </c>
      <c r="D133" s="13">
        <v>23000</v>
      </c>
      <c r="E133" s="58">
        <f t="shared" si="2"/>
        <v>4496.2121212121165</v>
      </c>
      <c r="F133" s="45"/>
    </row>
    <row r="134" spans="1:6" s="9" customFormat="1" x14ac:dyDescent="0.25">
      <c r="A134" s="10">
        <v>113</v>
      </c>
      <c r="B134" s="11" t="s">
        <v>122</v>
      </c>
      <c r="C134" s="12">
        <v>192621.33333333334</v>
      </c>
      <c r="D134" s="13">
        <v>46000</v>
      </c>
      <c r="E134" s="58">
        <f t="shared" si="2"/>
        <v>146621.33333333334</v>
      </c>
      <c r="F134" s="45"/>
    </row>
    <row r="135" spans="1:6" s="9" customFormat="1" x14ac:dyDescent="0.25">
      <c r="A135" s="10">
        <v>114</v>
      </c>
      <c r="B135" s="11" t="s">
        <v>123</v>
      </c>
      <c r="C135" s="12">
        <v>318343.03030303027</v>
      </c>
      <c r="D135" s="13">
        <v>253000</v>
      </c>
      <c r="E135" s="58">
        <f t="shared" si="2"/>
        <v>65343.030303030275</v>
      </c>
      <c r="F135" s="45"/>
    </row>
    <row r="136" spans="1:6" s="9" customFormat="1" x14ac:dyDescent="0.25">
      <c r="A136" s="10">
        <v>115</v>
      </c>
      <c r="B136" s="11" t="s">
        <v>124</v>
      </c>
      <c r="C136" s="12">
        <v>63214.242424242424</v>
      </c>
      <c r="D136" s="13">
        <v>51750</v>
      </c>
      <c r="E136" s="58">
        <f t="shared" si="2"/>
        <v>11464.242424242424</v>
      </c>
      <c r="F136" s="45"/>
    </row>
    <row r="137" spans="1:6" s="9" customFormat="1" x14ac:dyDescent="0.25">
      <c r="A137" s="10">
        <v>116</v>
      </c>
      <c r="B137" s="11" t="s">
        <v>125</v>
      </c>
      <c r="C137" s="12">
        <v>98625.757575757569</v>
      </c>
      <c r="D137" s="13">
        <v>80500</v>
      </c>
      <c r="E137" s="58">
        <f t="shared" si="2"/>
        <v>18125.757575757569</v>
      </c>
      <c r="F137" s="45"/>
    </row>
    <row r="138" spans="1:6" s="9" customFormat="1" x14ac:dyDescent="0.25">
      <c r="A138" s="142" t="s">
        <v>126</v>
      </c>
      <c r="B138" s="142"/>
      <c r="C138" s="142"/>
      <c r="D138" s="142"/>
      <c r="E138" s="59">
        <f>SUM(D139:D156)</f>
        <v>1290422</v>
      </c>
      <c r="F138" s="48"/>
    </row>
    <row r="139" spans="1:6" s="9" customFormat="1" x14ac:dyDescent="0.25">
      <c r="A139" s="14">
        <v>117</v>
      </c>
      <c r="B139" s="15" t="s">
        <v>127</v>
      </c>
      <c r="C139" s="12">
        <v>1284.8033333333301</v>
      </c>
      <c r="D139" s="13">
        <v>1284</v>
      </c>
      <c r="E139" s="58">
        <f t="shared" si="2"/>
        <v>0.8033333333301016</v>
      </c>
      <c r="F139" s="45"/>
    </row>
    <row r="140" spans="1:6" s="9" customFormat="1" x14ac:dyDescent="0.25">
      <c r="A140" s="14">
        <v>118</v>
      </c>
      <c r="B140" s="15" t="s">
        <v>128</v>
      </c>
      <c r="C140" s="12">
        <v>1567.8790909090906</v>
      </c>
      <c r="D140" s="13">
        <v>1567</v>
      </c>
      <c r="E140" s="58">
        <f t="shared" si="2"/>
        <v>0.87909090909056431</v>
      </c>
      <c r="F140" s="45"/>
    </row>
    <row r="141" spans="1:6" s="9" customFormat="1" x14ac:dyDescent="0.25">
      <c r="A141" s="14">
        <v>119</v>
      </c>
      <c r="B141" s="15" t="s">
        <v>129</v>
      </c>
      <c r="C141" s="12">
        <v>1274.9227272727273</v>
      </c>
      <c r="D141" s="13">
        <v>1274</v>
      </c>
      <c r="E141" s="58">
        <f t="shared" si="2"/>
        <v>0.92272727272734301</v>
      </c>
      <c r="F141" s="45"/>
    </row>
    <row r="142" spans="1:6" s="9" customFormat="1" x14ac:dyDescent="0.25">
      <c r="A142" s="14">
        <v>120</v>
      </c>
      <c r="B142" s="15" t="s">
        <v>130</v>
      </c>
      <c r="C142" s="12">
        <v>1412.8184848484846</v>
      </c>
      <c r="D142" s="13">
        <v>1412</v>
      </c>
      <c r="E142" s="58">
        <f t="shared" si="2"/>
        <v>0.81848484848455882</v>
      </c>
      <c r="F142" s="45"/>
    </row>
    <row r="143" spans="1:6" s="9" customFormat="1" x14ac:dyDescent="0.25">
      <c r="A143" s="14">
        <v>121</v>
      </c>
      <c r="B143" s="15" t="s">
        <v>131</v>
      </c>
      <c r="C143" s="12">
        <v>1039.8075757575757</v>
      </c>
      <c r="D143" s="13">
        <v>1039</v>
      </c>
      <c r="E143" s="58">
        <f t="shared" si="2"/>
        <v>0.80757575757570521</v>
      </c>
      <c r="F143" s="45"/>
    </row>
    <row r="144" spans="1:6" s="9" customFormat="1" x14ac:dyDescent="0.25">
      <c r="A144" s="14">
        <v>122</v>
      </c>
      <c r="B144" s="15" t="s">
        <v>132</v>
      </c>
      <c r="C144" s="12">
        <v>1075.9042424242423</v>
      </c>
      <c r="D144" s="13">
        <v>1075</v>
      </c>
      <c r="E144" s="58">
        <f t="shared" si="2"/>
        <v>0.90424242424228396</v>
      </c>
      <c r="F144" s="45"/>
    </row>
    <row r="145" spans="1:6" s="9" customFormat="1" x14ac:dyDescent="0.25">
      <c r="A145" s="14">
        <v>123</v>
      </c>
      <c r="B145" s="15" t="s">
        <v>133</v>
      </c>
      <c r="C145" s="12">
        <v>836.06515151515157</v>
      </c>
      <c r="D145" s="13">
        <v>836</v>
      </c>
      <c r="E145" s="58">
        <f t="shared" si="2"/>
        <v>6.5151515151569583E-2</v>
      </c>
      <c r="F145" s="45"/>
    </row>
    <row r="146" spans="1:6" s="9" customFormat="1" ht="33" x14ac:dyDescent="0.25">
      <c r="A146" s="14">
        <v>124</v>
      </c>
      <c r="B146" s="11" t="s">
        <v>134</v>
      </c>
      <c r="C146" s="12">
        <v>20747.469696969696</v>
      </c>
      <c r="D146" s="13">
        <v>17250</v>
      </c>
      <c r="E146" s="58">
        <f t="shared" si="2"/>
        <v>3497.4696969696961</v>
      </c>
      <c r="F146" s="45"/>
    </row>
    <row r="147" spans="1:6" s="9" customFormat="1" x14ac:dyDescent="0.25">
      <c r="A147" s="14">
        <v>125</v>
      </c>
      <c r="B147" s="11" t="s">
        <v>135</v>
      </c>
      <c r="C147" s="12">
        <v>4562.2436363636361</v>
      </c>
      <c r="D147" s="13">
        <v>4562</v>
      </c>
      <c r="E147" s="58">
        <f t="shared" si="2"/>
        <v>0.24363636363614205</v>
      </c>
      <c r="F147" s="45"/>
    </row>
    <row r="148" spans="1:6" s="9" customFormat="1" x14ac:dyDescent="0.25">
      <c r="A148" s="14">
        <v>126</v>
      </c>
      <c r="B148" s="11" t="s">
        <v>136</v>
      </c>
      <c r="C148" s="12">
        <v>6453.045454545455</v>
      </c>
      <c r="D148" s="13">
        <v>6453</v>
      </c>
      <c r="E148" s="58">
        <f t="shared" si="2"/>
        <v>4.5454545454958861E-2</v>
      </c>
      <c r="F148" s="45"/>
    </row>
    <row r="149" spans="1:6" s="9" customFormat="1" x14ac:dyDescent="0.25">
      <c r="A149" s="14">
        <v>127</v>
      </c>
      <c r="B149" s="11" t="s">
        <v>137</v>
      </c>
      <c r="C149" s="12">
        <v>4488.1030303030302</v>
      </c>
      <c r="D149" s="13">
        <v>4488</v>
      </c>
      <c r="E149" s="58">
        <f t="shared" si="2"/>
        <v>0.10303030303020932</v>
      </c>
      <c r="F149" s="45"/>
    </row>
    <row r="150" spans="1:6" s="9" customFormat="1" x14ac:dyDescent="0.25">
      <c r="A150" s="14">
        <v>128</v>
      </c>
      <c r="B150" s="15" t="s">
        <v>138</v>
      </c>
      <c r="C150" s="12">
        <v>405575.0066666666</v>
      </c>
      <c r="D150" s="13">
        <v>405575</v>
      </c>
      <c r="E150" s="58">
        <f t="shared" si="2"/>
        <v>6.6666665952652693E-3</v>
      </c>
      <c r="F150" s="45"/>
    </row>
    <row r="151" spans="1:6" s="9" customFormat="1" x14ac:dyDescent="0.25">
      <c r="A151" s="14">
        <v>129</v>
      </c>
      <c r="B151" s="11" t="s">
        <v>139</v>
      </c>
      <c r="C151" s="12">
        <v>69725.345454545444</v>
      </c>
      <c r="D151" s="13">
        <v>69725</v>
      </c>
      <c r="E151" s="58">
        <f t="shared" si="2"/>
        <v>0.34545454544422682</v>
      </c>
      <c r="F151" s="45"/>
    </row>
    <row r="152" spans="1:6" s="9" customFormat="1" x14ac:dyDescent="0.25">
      <c r="A152" s="14">
        <v>130</v>
      </c>
      <c r="B152" s="11" t="s">
        <v>140</v>
      </c>
      <c r="C152" s="12">
        <v>11862.136363636362</v>
      </c>
      <c r="D152" s="13">
        <v>11862</v>
      </c>
      <c r="E152" s="58">
        <f t="shared" si="2"/>
        <v>0.1363636363621481</v>
      </c>
      <c r="F152" s="45"/>
    </row>
    <row r="153" spans="1:6" s="9" customFormat="1" x14ac:dyDescent="0.25">
      <c r="A153" s="14">
        <v>131</v>
      </c>
      <c r="B153" s="11" t="s">
        <v>141</v>
      </c>
      <c r="C153" s="12">
        <v>477586.66666666669</v>
      </c>
      <c r="D153" s="13">
        <v>402500</v>
      </c>
      <c r="E153" s="58">
        <f t="shared" ref="E153:E168" si="3">+C153-D153</f>
        <v>75086.666666666686</v>
      </c>
      <c r="F153" s="45"/>
    </row>
    <row r="154" spans="1:6" s="9" customFormat="1" x14ac:dyDescent="0.25">
      <c r="A154" s="14">
        <v>132</v>
      </c>
      <c r="B154" s="15" t="s">
        <v>142</v>
      </c>
      <c r="C154" s="12">
        <v>30260.618181818183</v>
      </c>
      <c r="D154" s="13">
        <v>30260</v>
      </c>
      <c r="E154" s="58">
        <f t="shared" si="3"/>
        <v>0.61818181818307494</v>
      </c>
      <c r="F154" s="45"/>
    </row>
    <row r="155" spans="1:6" s="9" customFormat="1" x14ac:dyDescent="0.25">
      <c r="A155" s="14">
        <v>133</v>
      </c>
      <c r="B155" s="11" t="s">
        <v>143</v>
      </c>
      <c r="C155" s="12">
        <v>30260.618181818183</v>
      </c>
      <c r="D155" s="13">
        <v>30260</v>
      </c>
      <c r="E155" s="58">
        <f t="shared" si="3"/>
        <v>0.61818181818307494</v>
      </c>
      <c r="F155" s="45"/>
    </row>
    <row r="156" spans="1:6" s="9" customFormat="1" x14ac:dyDescent="0.25">
      <c r="A156" s="14">
        <v>134</v>
      </c>
      <c r="B156" s="11" t="s">
        <v>144</v>
      </c>
      <c r="C156" s="12">
        <v>325814.06666666659</v>
      </c>
      <c r="D156" s="13">
        <v>299000</v>
      </c>
      <c r="E156" s="58">
        <f t="shared" si="3"/>
        <v>26814.066666666593</v>
      </c>
      <c r="F156" s="45"/>
    </row>
    <row r="157" spans="1:6" s="9" customFormat="1" x14ac:dyDescent="0.25">
      <c r="A157" s="143" t="s">
        <v>145</v>
      </c>
      <c r="B157" s="143"/>
      <c r="C157" s="143"/>
      <c r="D157" s="143"/>
      <c r="E157" s="59">
        <f>SUM(D158:D161)</f>
        <v>1334000</v>
      </c>
      <c r="F157" s="48"/>
    </row>
    <row r="158" spans="1:6" s="9" customFormat="1" x14ac:dyDescent="0.25">
      <c r="A158" s="10">
        <v>135</v>
      </c>
      <c r="B158" s="18" t="s">
        <v>146</v>
      </c>
      <c r="C158" s="12">
        <v>624750</v>
      </c>
      <c r="D158" s="13">
        <v>517500</v>
      </c>
      <c r="E158" s="58">
        <f t="shared" si="3"/>
        <v>107250</v>
      </c>
      <c r="F158" s="45"/>
    </row>
    <row r="159" spans="1:6" s="9" customFormat="1" x14ac:dyDescent="0.25">
      <c r="A159" s="10">
        <v>136</v>
      </c>
      <c r="B159" s="19" t="s">
        <v>147</v>
      </c>
      <c r="C159" s="12">
        <v>194366.66666666666</v>
      </c>
      <c r="D159" s="13">
        <v>149500</v>
      </c>
      <c r="E159" s="58">
        <f t="shared" si="3"/>
        <v>44866.666666666657</v>
      </c>
      <c r="F159" s="45"/>
    </row>
    <row r="160" spans="1:6" s="9" customFormat="1" x14ac:dyDescent="0.25">
      <c r="A160" s="10">
        <v>137</v>
      </c>
      <c r="B160" s="19" t="s">
        <v>148</v>
      </c>
      <c r="C160" s="12">
        <v>210233.33333333334</v>
      </c>
      <c r="D160" s="13">
        <v>149500</v>
      </c>
      <c r="E160" s="58">
        <f t="shared" si="3"/>
        <v>60733.333333333343</v>
      </c>
      <c r="F160" s="45"/>
    </row>
    <row r="161" spans="1:6" s="9" customFormat="1" x14ac:dyDescent="0.25">
      <c r="A161" s="10">
        <v>138</v>
      </c>
      <c r="B161" s="19" t="s">
        <v>149</v>
      </c>
      <c r="C161" s="12">
        <v>518731.81818181818</v>
      </c>
      <c r="D161" s="13">
        <v>517500</v>
      </c>
      <c r="E161" s="58">
        <f t="shared" si="3"/>
        <v>1231.8181818181765</v>
      </c>
      <c r="F161" s="45"/>
    </row>
    <row r="162" spans="1:6" s="9" customFormat="1" x14ac:dyDescent="0.25">
      <c r="A162" s="142" t="s">
        <v>150</v>
      </c>
      <c r="B162" s="142"/>
      <c r="C162" s="142"/>
      <c r="D162" s="142"/>
      <c r="E162" s="59">
        <f>SUM(D163:D165)</f>
        <v>28193776</v>
      </c>
      <c r="F162" s="48"/>
    </row>
    <row r="163" spans="1:6" s="9" customFormat="1" ht="33" x14ac:dyDescent="0.25">
      <c r="A163" s="10">
        <v>139</v>
      </c>
      <c r="B163" s="11" t="s">
        <v>151</v>
      </c>
      <c r="C163" s="12">
        <v>5408081.2121212119</v>
      </c>
      <c r="D163" s="13">
        <v>4370000</v>
      </c>
      <c r="E163" s="58">
        <f t="shared" si="3"/>
        <v>1038081.2121212119</v>
      </c>
      <c r="F163" s="45"/>
    </row>
    <row r="164" spans="1:6" s="9" customFormat="1" ht="33" x14ac:dyDescent="0.25">
      <c r="A164" s="10">
        <v>140</v>
      </c>
      <c r="B164" s="11" t="s">
        <v>152</v>
      </c>
      <c r="C164" s="12">
        <v>6573776.3636363633</v>
      </c>
      <c r="D164" s="13">
        <v>6573776</v>
      </c>
      <c r="E164" s="58">
        <f t="shared" si="3"/>
        <v>0.36363636329770088</v>
      </c>
      <c r="F164" s="45"/>
    </row>
    <row r="165" spans="1:6" s="9" customFormat="1" ht="33" x14ac:dyDescent="0.25">
      <c r="A165" s="10">
        <v>141</v>
      </c>
      <c r="B165" s="11" t="s">
        <v>153</v>
      </c>
      <c r="C165" s="12">
        <v>21800800</v>
      </c>
      <c r="D165" s="13">
        <v>17250000</v>
      </c>
      <c r="E165" s="58">
        <f t="shared" si="3"/>
        <v>4550800</v>
      </c>
      <c r="F165" s="45"/>
    </row>
    <row r="166" spans="1:6" s="9" customFormat="1" x14ac:dyDescent="0.25">
      <c r="A166" s="142" t="s">
        <v>154</v>
      </c>
      <c r="B166" s="142"/>
      <c r="C166" s="142"/>
      <c r="D166" s="142"/>
      <c r="E166" s="59">
        <f>SUM(D167:D168)</f>
        <v>1610000</v>
      </c>
      <c r="F166" s="48"/>
    </row>
    <row r="167" spans="1:6" s="9" customFormat="1" ht="33" x14ac:dyDescent="0.25">
      <c r="A167" s="10">
        <v>142</v>
      </c>
      <c r="B167" s="11" t="s">
        <v>155</v>
      </c>
      <c r="C167" s="12">
        <v>3010916.3636363633</v>
      </c>
      <c r="D167" s="13">
        <v>862500</v>
      </c>
      <c r="E167" s="58">
        <f t="shared" si="3"/>
        <v>2148416.3636363633</v>
      </c>
      <c r="F167" s="45"/>
    </row>
    <row r="168" spans="1:6" s="9" customFormat="1" ht="33" x14ac:dyDescent="0.25">
      <c r="A168" s="10">
        <v>143</v>
      </c>
      <c r="B168" s="11" t="s">
        <v>156</v>
      </c>
      <c r="C168" s="12">
        <v>4182128.7878787876</v>
      </c>
      <c r="D168" s="13">
        <v>747500</v>
      </c>
      <c r="E168" s="58">
        <f t="shared" si="3"/>
        <v>3434628.7878787876</v>
      </c>
      <c r="F168" s="45"/>
    </row>
    <row r="169" spans="1:6" s="9" customFormat="1" x14ac:dyDescent="0.25">
      <c r="A169" s="137" t="s">
        <v>157</v>
      </c>
      <c r="B169" s="137"/>
      <c r="C169" s="137"/>
      <c r="D169" s="21">
        <f>SUM(D89:D168)</f>
        <v>187615293</v>
      </c>
      <c r="E169" s="60">
        <f>+E88+E138+E157+E162+E166</f>
        <v>187615293</v>
      </c>
      <c r="F169" s="50"/>
    </row>
    <row r="170" spans="1:6" s="9" customFormat="1" x14ac:dyDescent="0.25">
      <c r="A170" s="24"/>
      <c r="B170" s="25"/>
      <c r="C170" s="26"/>
      <c r="D170" s="27"/>
      <c r="E170" s="62"/>
      <c r="F170" s="27"/>
    </row>
    <row r="171" spans="1:6" s="9" customFormat="1" x14ac:dyDescent="0.25">
      <c r="A171" s="24"/>
      <c r="B171" s="25"/>
      <c r="C171" s="26"/>
      <c r="D171" s="27"/>
      <c r="E171" s="62"/>
      <c r="F171" s="27"/>
    </row>
    <row r="172" spans="1:6" s="9" customFormat="1" ht="28.5" x14ac:dyDescent="0.25">
      <c r="A172" s="138" t="s">
        <v>158</v>
      </c>
      <c r="B172" s="139"/>
      <c r="C172" s="8" t="s">
        <v>2</v>
      </c>
      <c r="D172" s="8" t="s">
        <v>284</v>
      </c>
      <c r="E172" s="56" t="s">
        <v>293</v>
      </c>
      <c r="F172" s="8" t="s">
        <v>287</v>
      </c>
    </row>
    <row r="173" spans="1:6" s="9" customFormat="1" x14ac:dyDescent="0.25">
      <c r="A173" s="140" t="s">
        <v>159</v>
      </c>
      <c r="B173" s="140"/>
      <c r="C173" s="140"/>
      <c r="D173" s="140"/>
      <c r="E173" s="59">
        <f>SUM(D174:D191)</f>
        <v>3245731</v>
      </c>
      <c r="F173" s="48"/>
    </row>
    <row r="174" spans="1:6" s="9" customFormat="1" ht="66" x14ac:dyDescent="0.25">
      <c r="A174" s="14">
        <v>144</v>
      </c>
      <c r="B174" s="29" t="s">
        <v>160</v>
      </c>
      <c r="C174" s="12">
        <v>367637.87878787873</v>
      </c>
      <c r="D174" s="41">
        <v>287500</v>
      </c>
      <c r="E174" s="58">
        <f t="shared" ref="E174:E237" si="4">+C174-D174</f>
        <v>80137.878787878726</v>
      </c>
      <c r="F174" s="45"/>
    </row>
    <row r="175" spans="1:6" s="9" customFormat="1" ht="66" x14ac:dyDescent="0.25">
      <c r="A175" s="14">
        <v>145</v>
      </c>
      <c r="B175" s="29" t="s">
        <v>161</v>
      </c>
      <c r="C175" s="12">
        <v>704912.72727272718</v>
      </c>
      <c r="D175" s="41">
        <v>287500</v>
      </c>
      <c r="E175" s="58">
        <f t="shared" si="4"/>
        <v>417412.72727272718</v>
      </c>
      <c r="F175" s="45"/>
    </row>
    <row r="176" spans="1:6" s="9" customFormat="1" ht="66" x14ac:dyDescent="0.25">
      <c r="A176" s="14">
        <v>146</v>
      </c>
      <c r="B176" s="29" t="s">
        <v>162</v>
      </c>
      <c r="C176" s="12">
        <v>1016873.0303030303</v>
      </c>
      <c r="D176" s="41">
        <v>402500</v>
      </c>
      <c r="E176" s="58">
        <f t="shared" si="4"/>
        <v>614373.03030303027</v>
      </c>
      <c r="F176" s="47"/>
    </row>
    <row r="177" spans="1:6" s="9" customFormat="1" ht="66" x14ac:dyDescent="0.25">
      <c r="A177" s="14">
        <v>147</v>
      </c>
      <c r="B177" s="29" t="s">
        <v>163</v>
      </c>
      <c r="C177" s="12">
        <v>1486778.7878787878</v>
      </c>
      <c r="D177" s="41">
        <v>575000</v>
      </c>
      <c r="E177" s="58">
        <f t="shared" si="4"/>
        <v>911778.78787878784</v>
      </c>
      <c r="F177" s="47"/>
    </row>
    <row r="178" spans="1:6" s="9" customFormat="1" ht="66" x14ac:dyDescent="0.25">
      <c r="A178" s="14">
        <v>148</v>
      </c>
      <c r="B178" s="29" t="s">
        <v>164</v>
      </c>
      <c r="C178" s="12">
        <v>2660551.5151515151</v>
      </c>
      <c r="D178" s="41">
        <v>1150000</v>
      </c>
      <c r="E178" s="58">
        <f t="shared" si="4"/>
        <v>1510551.5151515151</v>
      </c>
      <c r="F178" s="45"/>
    </row>
    <row r="179" spans="1:6" s="9" customFormat="1" ht="33" x14ac:dyDescent="0.25">
      <c r="A179" s="14">
        <v>149</v>
      </c>
      <c r="B179" s="30" t="s">
        <v>165</v>
      </c>
      <c r="C179" s="12">
        <v>13845.830303030301</v>
      </c>
      <c r="D179" s="41">
        <v>13845</v>
      </c>
      <c r="E179" s="58">
        <f t="shared" si="4"/>
        <v>0.83030303030136565</v>
      </c>
      <c r="F179" s="47"/>
    </row>
    <row r="180" spans="1:6" s="9" customFormat="1" ht="33" x14ac:dyDescent="0.25">
      <c r="A180" s="14">
        <v>150</v>
      </c>
      <c r="B180" s="30" t="s">
        <v>166</v>
      </c>
      <c r="C180" s="12">
        <v>17657.436363636363</v>
      </c>
      <c r="D180" s="41">
        <v>17657</v>
      </c>
      <c r="E180" s="58">
        <f t="shared" si="4"/>
        <v>0.43636363636323949</v>
      </c>
      <c r="F180" s="47"/>
    </row>
    <row r="181" spans="1:6" s="9" customFormat="1" ht="33" x14ac:dyDescent="0.25">
      <c r="A181" s="14">
        <v>151</v>
      </c>
      <c r="B181" s="30" t="s">
        <v>167</v>
      </c>
      <c r="C181" s="12">
        <v>21714.254545454543</v>
      </c>
      <c r="D181" s="41">
        <v>21714</v>
      </c>
      <c r="E181" s="58">
        <f t="shared" si="4"/>
        <v>0.25454545454340405</v>
      </c>
      <c r="F181" s="47"/>
    </row>
    <row r="182" spans="1:6" s="9" customFormat="1" ht="49.5" x14ac:dyDescent="0.25">
      <c r="A182" s="14">
        <v>152</v>
      </c>
      <c r="B182" s="30" t="s">
        <v>168</v>
      </c>
      <c r="C182" s="12">
        <v>34533.799999999996</v>
      </c>
      <c r="D182" s="41">
        <v>34533</v>
      </c>
      <c r="E182" s="58">
        <f t="shared" si="4"/>
        <v>0.79999999999563443</v>
      </c>
      <c r="F182" s="47"/>
    </row>
    <row r="183" spans="1:6" s="9" customFormat="1" ht="49.5" x14ac:dyDescent="0.25">
      <c r="A183" s="14">
        <v>153</v>
      </c>
      <c r="B183" s="30" t="s">
        <v>169</v>
      </c>
      <c r="C183" s="12">
        <v>39841.560606060608</v>
      </c>
      <c r="D183" s="41">
        <v>39841</v>
      </c>
      <c r="E183" s="58">
        <f t="shared" si="4"/>
        <v>0.56060606060782447</v>
      </c>
      <c r="F183" s="47"/>
    </row>
    <row r="184" spans="1:6" s="9" customFormat="1" ht="49.5" x14ac:dyDescent="0.25">
      <c r="A184" s="14">
        <v>154</v>
      </c>
      <c r="B184" s="29" t="s">
        <v>170</v>
      </c>
      <c r="C184" s="12">
        <v>39841.560606060608</v>
      </c>
      <c r="D184" s="41">
        <v>39841</v>
      </c>
      <c r="E184" s="58">
        <f t="shared" si="4"/>
        <v>0.56060606060782447</v>
      </c>
      <c r="F184" s="47"/>
    </row>
    <row r="185" spans="1:6" s="9" customFormat="1" ht="33" x14ac:dyDescent="0.25">
      <c r="A185" s="14">
        <v>155</v>
      </c>
      <c r="B185" s="29" t="s">
        <v>171</v>
      </c>
      <c r="C185" s="12">
        <v>43763.151515151512</v>
      </c>
      <c r="D185" s="41">
        <v>43763</v>
      </c>
      <c r="E185" s="58">
        <f t="shared" si="4"/>
        <v>0.15151515151228523</v>
      </c>
      <c r="F185" s="47"/>
    </row>
    <row r="186" spans="1:6" s="9" customFormat="1" ht="49.5" x14ac:dyDescent="0.25">
      <c r="A186" s="14">
        <v>156</v>
      </c>
      <c r="B186" s="29" t="s">
        <v>172</v>
      </c>
      <c r="C186" s="12">
        <v>34559.763636363634</v>
      </c>
      <c r="D186" s="41">
        <v>34559</v>
      </c>
      <c r="E186" s="58">
        <f t="shared" si="4"/>
        <v>0.76363636363385012</v>
      </c>
      <c r="F186" s="47"/>
    </row>
    <row r="187" spans="1:6" s="9" customFormat="1" ht="49.5" x14ac:dyDescent="0.25">
      <c r="A187" s="14">
        <v>157</v>
      </c>
      <c r="B187" s="29" t="s">
        <v>173</v>
      </c>
      <c r="C187" s="12">
        <v>53780.066666666658</v>
      </c>
      <c r="D187" s="41">
        <v>53780</v>
      </c>
      <c r="E187" s="58">
        <f t="shared" si="4"/>
        <v>6.6666666658420581E-2</v>
      </c>
      <c r="F187" s="47"/>
    </row>
    <row r="188" spans="1:6" s="9" customFormat="1" x14ac:dyDescent="0.25">
      <c r="A188" s="14">
        <v>158</v>
      </c>
      <c r="B188" s="29" t="s">
        <v>174</v>
      </c>
      <c r="C188" s="12">
        <v>65996.678787878787</v>
      </c>
      <c r="D188" s="41">
        <v>65996</v>
      </c>
      <c r="E188" s="58">
        <f t="shared" si="4"/>
        <v>0.67878787878726143</v>
      </c>
      <c r="F188" s="47"/>
    </row>
    <row r="189" spans="1:6" s="9" customFormat="1" x14ac:dyDescent="0.25">
      <c r="A189" s="14">
        <v>159</v>
      </c>
      <c r="B189" s="29" t="s">
        <v>175</v>
      </c>
      <c r="C189" s="12">
        <v>86502.181818181809</v>
      </c>
      <c r="D189" s="41">
        <v>86502</v>
      </c>
      <c r="E189" s="58">
        <f t="shared" si="4"/>
        <v>0.18181818180892151</v>
      </c>
      <c r="F189" s="45"/>
    </row>
    <row r="190" spans="1:6" s="9" customFormat="1" x14ac:dyDescent="0.25">
      <c r="A190" s="14">
        <v>160</v>
      </c>
      <c r="B190" s="30" t="s">
        <v>176</v>
      </c>
      <c r="C190" s="12">
        <v>86502.181818181809</v>
      </c>
      <c r="D190" s="41">
        <v>86502</v>
      </c>
      <c r="E190" s="58">
        <f t="shared" si="4"/>
        <v>0.18181818180892151</v>
      </c>
      <c r="F190" s="45"/>
    </row>
    <row r="191" spans="1:6" s="9" customFormat="1" x14ac:dyDescent="0.25">
      <c r="A191" s="14">
        <v>161</v>
      </c>
      <c r="B191" s="29" t="s">
        <v>177</v>
      </c>
      <c r="C191" s="12">
        <v>4698.6969696969691</v>
      </c>
      <c r="D191" s="41">
        <v>4698</v>
      </c>
      <c r="E191" s="58">
        <f t="shared" si="4"/>
        <v>0.69696969696906308</v>
      </c>
      <c r="F191" s="45"/>
    </row>
    <row r="192" spans="1:6" s="9" customFormat="1" x14ac:dyDescent="0.25">
      <c r="A192" s="141" t="s">
        <v>178</v>
      </c>
      <c r="B192" s="141"/>
      <c r="C192" s="141"/>
      <c r="D192" s="141"/>
      <c r="E192" s="59">
        <f>SUM(D193:D223)</f>
        <v>31969342</v>
      </c>
      <c r="F192" s="48"/>
    </row>
    <row r="193" spans="1:6" s="9" customFormat="1" x14ac:dyDescent="0.25">
      <c r="A193" s="10">
        <v>162</v>
      </c>
      <c r="B193" s="30" t="s">
        <v>179</v>
      </c>
      <c r="C193" s="12">
        <v>243409.09090909091</v>
      </c>
      <c r="D193" s="13">
        <v>243409</v>
      </c>
      <c r="E193" s="58">
        <f t="shared" si="4"/>
        <v>9.0909090911736712E-2</v>
      </c>
      <c r="F193" s="45"/>
    </row>
    <row r="194" spans="1:6" s="9" customFormat="1" x14ac:dyDescent="0.25">
      <c r="A194" s="10">
        <v>163</v>
      </c>
      <c r="B194" s="30" t="s">
        <v>180</v>
      </c>
      <c r="C194" s="12">
        <v>301466.66666666669</v>
      </c>
      <c r="D194" s="13">
        <v>301466</v>
      </c>
      <c r="E194" s="58">
        <f t="shared" si="4"/>
        <v>0.66666666668606922</v>
      </c>
      <c r="F194" s="45"/>
    </row>
    <row r="195" spans="1:6" s="9" customFormat="1" x14ac:dyDescent="0.25">
      <c r="A195" s="10">
        <v>164</v>
      </c>
      <c r="B195" s="30" t="s">
        <v>181</v>
      </c>
      <c r="C195" s="12">
        <v>184630.30303030301</v>
      </c>
      <c r="D195" s="13">
        <v>184630</v>
      </c>
      <c r="E195" s="58">
        <f t="shared" si="4"/>
        <v>0.30303030301001854</v>
      </c>
      <c r="F195" s="45"/>
    </row>
    <row r="196" spans="1:6" s="9" customFormat="1" x14ac:dyDescent="0.25">
      <c r="A196" s="10">
        <v>165</v>
      </c>
      <c r="B196" s="30" t="s">
        <v>182</v>
      </c>
      <c r="C196" s="12">
        <v>231509.09090909091</v>
      </c>
      <c r="D196" s="13">
        <v>231509</v>
      </c>
      <c r="E196" s="58">
        <f t="shared" si="4"/>
        <v>9.0909090911736712E-2</v>
      </c>
      <c r="F196" s="45"/>
    </row>
    <row r="197" spans="1:6" s="9" customFormat="1" x14ac:dyDescent="0.25">
      <c r="A197" s="10">
        <v>166</v>
      </c>
      <c r="B197" s="30" t="s">
        <v>183</v>
      </c>
      <c r="C197" s="12">
        <v>224296.9696969697</v>
      </c>
      <c r="D197" s="13">
        <v>184000</v>
      </c>
      <c r="E197" s="58">
        <f t="shared" si="4"/>
        <v>40296.969696969696</v>
      </c>
      <c r="F197" s="45"/>
    </row>
    <row r="198" spans="1:6" s="9" customFormat="1" x14ac:dyDescent="0.25">
      <c r="A198" s="10">
        <v>167</v>
      </c>
      <c r="B198" s="30" t="s">
        <v>184</v>
      </c>
      <c r="C198" s="12">
        <v>283075.75757575757</v>
      </c>
      <c r="D198" s="13">
        <v>241500</v>
      </c>
      <c r="E198" s="58">
        <f t="shared" si="4"/>
        <v>41575.757575757569</v>
      </c>
      <c r="F198" s="45"/>
    </row>
    <row r="199" spans="1:6" s="9" customFormat="1" ht="33" x14ac:dyDescent="0.25">
      <c r="A199" s="10">
        <v>168</v>
      </c>
      <c r="B199" s="30" t="s">
        <v>185</v>
      </c>
      <c r="C199" s="12">
        <v>664416.66666666663</v>
      </c>
      <c r="D199" s="13">
        <v>517500</v>
      </c>
      <c r="E199" s="58">
        <f t="shared" si="4"/>
        <v>146916.66666666663</v>
      </c>
      <c r="F199" s="45"/>
    </row>
    <row r="200" spans="1:6" s="9" customFormat="1" x14ac:dyDescent="0.25">
      <c r="A200" s="10">
        <v>169</v>
      </c>
      <c r="B200" s="30" t="s">
        <v>186</v>
      </c>
      <c r="C200" s="12">
        <v>636289.39393939392</v>
      </c>
      <c r="D200" s="13">
        <v>517500</v>
      </c>
      <c r="E200" s="58">
        <f t="shared" si="4"/>
        <v>118789.39393939392</v>
      </c>
      <c r="F200" s="45"/>
    </row>
    <row r="201" spans="1:6" s="9" customFormat="1" ht="49.5" x14ac:dyDescent="0.25">
      <c r="A201" s="10">
        <v>170</v>
      </c>
      <c r="B201" s="30" t="s">
        <v>187</v>
      </c>
      <c r="C201" s="12">
        <v>519813.63636363641</v>
      </c>
      <c r="D201" s="13">
        <v>368000</v>
      </c>
      <c r="E201" s="58">
        <f t="shared" si="4"/>
        <v>151813.63636363641</v>
      </c>
      <c r="F201" s="45"/>
    </row>
    <row r="202" spans="1:6" s="9" customFormat="1" ht="33" x14ac:dyDescent="0.25">
      <c r="A202" s="10">
        <v>171</v>
      </c>
      <c r="B202" s="30" t="s">
        <v>188</v>
      </c>
      <c r="C202" s="12">
        <v>423351.51515151514</v>
      </c>
      <c r="D202" s="13">
        <v>345000</v>
      </c>
      <c r="E202" s="58">
        <f t="shared" si="4"/>
        <v>78351.515151515137</v>
      </c>
      <c r="F202" s="45"/>
    </row>
    <row r="203" spans="1:6" s="9" customFormat="1" ht="49.5" x14ac:dyDescent="0.25">
      <c r="A203" s="10">
        <v>172</v>
      </c>
      <c r="B203" s="30" t="s">
        <v>189</v>
      </c>
      <c r="C203" s="12">
        <v>558218.18181818177</v>
      </c>
      <c r="D203" s="13">
        <v>460000</v>
      </c>
      <c r="E203" s="58">
        <f t="shared" si="4"/>
        <v>98218.181818181765</v>
      </c>
      <c r="F203" s="45"/>
    </row>
    <row r="204" spans="1:6" s="9" customFormat="1" x14ac:dyDescent="0.25">
      <c r="A204" s="10">
        <v>173</v>
      </c>
      <c r="B204" s="29" t="s">
        <v>190</v>
      </c>
      <c r="C204" s="12">
        <v>5234196.9696969697</v>
      </c>
      <c r="D204" s="13">
        <v>2875000</v>
      </c>
      <c r="E204" s="58">
        <f t="shared" si="4"/>
        <v>2359196.9696969697</v>
      </c>
      <c r="F204" s="45"/>
    </row>
    <row r="205" spans="1:6" s="9" customFormat="1" x14ac:dyDescent="0.25">
      <c r="A205" s="10">
        <v>174</v>
      </c>
      <c r="B205" s="30" t="s">
        <v>191</v>
      </c>
      <c r="C205" s="12">
        <v>1398069.696969697</v>
      </c>
      <c r="D205" s="13">
        <v>287500</v>
      </c>
      <c r="E205" s="58">
        <f t="shared" si="4"/>
        <v>1110569.696969697</v>
      </c>
      <c r="F205" s="45"/>
    </row>
    <row r="206" spans="1:6" s="9" customFormat="1" x14ac:dyDescent="0.25">
      <c r="A206" s="10">
        <v>175</v>
      </c>
      <c r="B206" s="30" t="s">
        <v>192</v>
      </c>
      <c r="C206" s="12">
        <v>5895548.4848484844</v>
      </c>
      <c r="D206" s="13">
        <v>4715000</v>
      </c>
      <c r="E206" s="58">
        <f t="shared" si="4"/>
        <v>1180548.4848484844</v>
      </c>
      <c r="F206" s="45"/>
    </row>
    <row r="207" spans="1:6" s="9" customFormat="1" x14ac:dyDescent="0.25">
      <c r="A207" s="10">
        <v>176</v>
      </c>
      <c r="B207" s="30" t="s">
        <v>193</v>
      </c>
      <c r="C207" s="12">
        <v>8789772.7272727266</v>
      </c>
      <c r="D207" s="13">
        <v>7015000</v>
      </c>
      <c r="E207" s="58">
        <f t="shared" si="4"/>
        <v>1774772.7272727266</v>
      </c>
      <c r="F207" s="45"/>
    </row>
    <row r="208" spans="1:6" s="9" customFormat="1" x14ac:dyDescent="0.25">
      <c r="A208" s="10">
        <v>177</v>
      </c>
      <c r="B208" s="30" t="s">
        <v>194</v>
      </c>
      <c r="C208" s="12">
        <v>155601.51515151514</v>
      </c>
      <c r="D208" s="13">
        <v>103500</v>
      </c>
      <c r="E208" s="58">
        <f t="shared" si="4"/>
        <v>52101.515151515137</v>
      </c>
      <c r="F208" s="45"/>
    </row>
    <row r="209" spans="1:6" s="9" customFormat="1" x14ac:dyDescent="0.25">
      <c r="A209" s="10">
        <v>178</v>
      </c>
      <c r="B209" s="30" t="s">
        <v>195</v>
      </c>
      <c r="C209" s="12">
        <v>224837.87878787878</v>
      </c>
      <c r="D209" s="13">
        <v>161000</v>
      </c>
      <c r="E209" s="58">
        <f t="shared" si="4"/>
        <v>63837.878787878784</v>
      </c>
      <c r="F209" s="45"/>
    </row>
    <row r="210" spans="1:6" s="9" customFormat="1" x14ac:dyDescent="0.25">
      <c r="A210" s="10">
        <v>179</v>
      </c>
      <c r="B210" s="30" t="s">
        <v>196</v>
      </c>
      <c r="C210" s="12">
        <v>286140.90909090912</v>
      </c>
      <c r="D210" s="13">
        <v>184000</v>
      </c>
      <c r="E210" s="58">
        <f t="shared" si="4"/>
        <v>102140.90909090912</v>
      </c>
      <c r="F210" s="45"/>
    </row>
    <row r="211" spans="1:6" s="9" customFormat="1" x14ac:dyDescent="0.25">
      <c r="A211" s="10">
        <v>180</v>
      </c>
      <c r="B211" s="29" t="s">
        <v>197</v>
      </c>
      <c r="C211" s="12">
        <v>199775.75757575757</v>
      </c>
      <c r="D211" s="13">
        <v>161000</v>
      </c>
      <c r="E211" s="58">
        <f t="shared" si="4"/>
        <v>38775.757575757569</v>
      </c>
      <c r="F211" s="45"/>
    </row>
    <row r="212" spans="1:6" s="9" customFormat="1" x14ac:dyDescent="0.25">
      <c r="A212" s="10">
        <v>181</v>
      </c>
      <c r="B212" s="29" t="s">
        <v>198</v>
      </c>
      <c r="C212" s="12">
        <v>243084.54545454544</v>
      </c>
      <c r="D212" s="13">
        <v>195500</v>
      </c>
      <c r="E212" s="58">
        <f t="shared" si="4"/>
        <v>47584.545454545441</v>
      </c>
      <c r="F212" s="45"/>
    </row>
    <row r="213" spans="1:6" s="9" customFormat="1" x14ac:dyDescent="0.25">
      <c r="A213" s="10">
        <v>182</v>
      </c>
      <c r="B213" s="29" t="s">
        <v>199</v>
      </c>
      <c r="C213" s="12">
        <v>221412.12121212122</v>
      </c>
      <c r="D213" s="13">
        <v>184000</v>
      </c>
      <c r="E213" s="58">
        <f t="shared" si="4"/>
        <v>37412.121212121216</v>
      </c>
      <c r="F213" s="45"/>
    </row>
    <row r="214" spans="1:6" s="9" customFormat="1" x14ac:dyDescent="0.25">
      <c r="A214" s="10">
        <v>183</v>
      </c>
      <c r="B214" s="29" t="s">
        <v>200</v>
      </c>
      <c r="C214" s="12">
        <v>275539.09090909088</v>
      </c>
      <c r="D214" s="13">
        <v>230000</v>
      </c>
      <c r="E214" s="58">
        <f t="shared" si="4"/>
        <v>45539.090909090883</v>
      </c>
      <c r="F214" s="45"/>
    </row>
    <row r="215" spans="1:6" s="9" customFormat="1" ht="66" x14ac:dyDescent="0.25">
      <c r="A215" s="10">
        <v>184</v>
      </c>
      <c r="B215" s="30" t="s">
        <v>201</v>
      </c>
      <c r="C215" s="12">
        <v>1939339.3939393938</v>
      </c>
      <c r="D215" s="13">
        <v>1610000</v>
      </c>
      <c r="E215" s="58">
        <f t="shared" si="4"/>
        <v>329339.39393939381</v>
      </c>
      <c r="F215" s="45"/>
    </row>
    <row r="216" spans="1:6" s="9" customFormat="1" ht="66" x14ac:dyDescent="0.25">
      <c r="A216" s="10">
        <v>185</v>
      </c>
      <c r="B216" s="30" t="s">
        <v>202</v>
      </c>
      <c r="C216" s="12">
        <v>2761881.8181818179</v>
      </c>
      <c r="D216" s="13">
        <v>2300000</v>
      </c>
      <c r="E216" s="58">
        <f t="shared" si="4"/>
        <v>461881.81818181789</v>
      </c>
      <c r="F216" s="45"/>
    </row>
    <row r="217" spans="1:6" s="9" customFormat="1" x14ac:dyDescent="0.25">
      <c r="A217" s="10">
        <v>186</v>
      </c>
      <c r="B217" s="30" t="s">
        <v>203</v>
      </c>
      <c r="C217" s="12">
        <v>568675.75757575757</v>
      </c>
      <c r="D217" s="13">
        <v>568675</v>
      </c>
      <c r="E217" s="58">
        <f t="shared" si="4"/>
        <v>0.7575757575687021</v>
      </c>
      <c r="F217" s="45"/>
    </row>
    <row r="218" spans="1:6" s="9" customFormat="1" x14ac:dyDescent="0.25">
      <c r="A218" s="10">
        <v>187</v>
      </c>
      <c r="B218" s="30" t="s">
        <v>204</v>
      </c>
      <c r="C218" s="12">
        <v>751503.03030303027</v>
      </c>
      <c r="D218" s="13">
        <v>751503</v>
      </c>
      <c r="E218" s="58">
        <f t="shared" si="4"/>
        <v>3.0303030274808407E-2</v>
      </c>
      <c r="F218" s="45"/>
    </row>
    <row r="219" spans="1:6" s="9" customFormat="1" x14ac:dyDescent="0.25">
      <c r="A219" s="10">
        <v>188</v>
      </c>
      <c r="B219" s="30" t="s">
        <v>205</v>
      </c>
      <c r="C219" s="12">
        <v>1053150</v>
      </c>
      <c r="D219" s="13">
        <v>1053150</v>
      </c>
      <c r="E219" s="58">
        <f t="shared" si="4"/>
        <v>0</v>
      </c>
      <c r="F219" s="45"/>
    </row>
    <row r="220" spans="1:6" s="9" customFormat="1" ht="49.5" x14ac:dyDescent="0.25">
      <c r="A220" s="10">
        <v>189</v>
      </c>
      <c r="B220" s="29" t="s">
        <v>206</v>
      </c>
      <c r="C220" s="12">
        <v>5552431.8181818174</v>
      </c>
      <c r="D220" s="13">
        <v>4600000</v>
      </c>
      <c r="E220" s="58">
        <f t="shared" si="4"/>
        <v>952431.81818181742</v>
      </c>
      <c r="F220" s="45"/>
    </row>
    <row r="221" spans="1:6" s="9" customFormat="1" x14ac:dyDescent="0.25">
      <c r="A221" s="10">
        <v>190</v>
      </c>
      <c r="B221" s="30" t="s">
        <v>207</v>
      </c>
      <c r="C221" s="12">
        <v>539827.27272727271</v>
      </c>
      <c r="D221" s="13">
        <v>402500</v>
      </c>
      <c r="E221" s="58">
        <f t="shared" si="4"/>
        <v>137327.27272727271</v>
      </c>
      <c r="F221" s="45"/>
    </row>
    <row r="222" spans="1:6" s="9" customFormat="1" x14ac:dyDescent="0.25">
      <c r="A222" s="10">
        <v>191</v>
      </c>
      <c r="B222" s="30" t="s">
        <v>208</v>
      </c>
      <c r="C222" s="12">
        <v>663695.45454545447</v>
      </c>
      <c r="D222" s="13">
        <v>517500</v>
      </c>
      <c r="E222" s="58">
        <f t="shared" si="4"/>
        <v>146195.45454545447</v>
      </c>
      <c r="F222" s="45"/>
    </row>
    <row r="223" spans="1:6" s="9" customFormat="1" x14ac:dyDescent="0.25">
      <c r="A223" s="10">
        <v>192</v>
      </c>
      <c r="B223" s="29" t="s">
        <v>209</v>
      </c>
      <c r="C223" s="12">
        <v>595180.3030303031</v>
      </c>
      <c r="D223" s="13">
        <v>460000</v>
      </c>
      <c r="E223" s="58">
        <f t="shared" si="4"/>
        <v>135180.3030303031</v>
      </c>
      <c r="F223" s="45"/>
    </row>
    <row r="224" spans="1:6" s="9" customFormat="1" x14ac:dyDescent="0.25">
      <c r="A224" s="142" t="s">
        <v>210</v>
      </c>
      <c r="B224" s="142"/>
      <c r="C224" s="142"/>
      <c r="D224" s="142"/>
      <c r="E224" s="59">
        <f>SUM(D225:D260)</f>
        <v>6757454</v>
      </c>
      <c r="F224" s="48"/>
    </row>
    <row r="225" spans="1:6" s="9" customFormat="1" x14ac:dyDescent="0.25">
      <c r="A225" s="14">
        <v>193</v>
      </c>
      <c r="B225" s="31" t="s">
        <v>211</v>
      </c>
      <c r="C225" s="12">
        <v>34377.466666666667</v>
      </c>
      <c r="D225" s="13">
        <v>34377</v>
      </c>
      <c r="E225" s="58">
        <f t="shared" si="4"/>
        <v>0.46666666666715173</v>
      </c>
      <c r="F225" s="45"/>
    </row>
    <row r="226" spans="1:6" s="9" customFormat="1" x14ac:dyDescent="0.25">
      <c r="A226" s="14">
        <v>194</v>
      </c>
      <c r="B226" s="31" t="s">
        <v>212</v>
      </c>
      <c r="C226" s="12">
        <v>49432.133333333331</v>
      </c>
      <c r="D226" s="13">
        <v>49432</v>
      </c>
      <c r="E226" s="58">
        <f t="shared" si="4"/>
        <v>0.13333333333139308</v>
      </c>
      <c r="F226" s="45"/>
    </row>
    <row r="227" spans="1:6" s="9" customFormat="1" x14ac:dyDescent="0.25">
      <c r="A227" s="14">
        <v>195</v>
      </c>
      <c r="B227" s="31" t="s">
        <v>213</v>
      </c>
      <c r="C227" s="12">
        <v>66162.133333333346</v>
      </c>
      <c r="D227" s="13">
        <v>66162</v>
      </c>
      <c r="E227" s="58">
        <f t="shared" si="4"/>
        <v>0.13333333334594499</v>
      </c>
      <c r="F227" s="45"/>
    </row>
    <row r="228" spans="1:6" s="9" customFormat="1" x14ac:dyDescent="0.25">
      <c r="A228" s="14">
        <v>196</v>
      </c>
      <c r="B228" s="31" t="s">
        <v>214</v>
      </c>
      <c r="C228" s="12">
        <v>52628.333333333336</v>
      </c>
      <c r="D228" s="13">
        <v>52628</v>
      </c>
      <c r="E228" s="58">
        <f t="shared" si="4"/>
        <v>0.33333333333575865</v>
      </c>
      <c r="F228" s="45"/>
    </row>
    <row r="229" spans="1:6" s="9" customFormat="1" x14ac:dyDescent="0.25">
      <c r="A229" s="14">
        <v>197</v>
      </c>
      <c r="B229" s="18" t="s">
        <v>215</v>
      </c>
      <c r="C229" s="12">
        <v>5684233.333333333</v>
      </c>
      <c r="D229" s="13">
        <v>4600000</v>
      </c>
      <c r="E229" s="58">
        <f t="shared" si="4"/>
        <v>1084233.333333333</v>
      </c>
      <c r="F229" s="45"/>
    </row>
    <row r="230" spans="1:6" s="9" customFormat="1" x14ac:dyDescent="0.25">
      <c r="A230" s="14">
        <v>198</v>
      </c>
      <c r="B230" s="18" t="s">
        <v>216</v>
      </c>
      <c r="C230" s="12">
        <v>31515.166666666668</v>
      </c>
      <c r="D230" s="13">
        <v>31515</v>
      </c>
      <c r="E230" s="58">
        <f t="shared" si="4"/>
        <v>0.16666666666787933</v>
      </c>
      <c r="F230" s="45"/>
    </row>
    <row r="231" spans="1:6" s="9" customFormat="1" x14ac:dyDescent="0.25">
      <c r="A231" s="14">
        <v>199</v>
      </c>
      <c r="B231" s="19" t="s">
        <v>217</v>
      </c>
      <c r="C231" s="12">
        <v>2827.0666666666671</v>
      </c>
      <c r="D231" s="13">
        <v>2827</v>
      </c>
      <c r="E231" s="58">
        <f t="shared" si="4"/>
        <v>6.6666666667060781E-2</v>
      </c>
      <c r="F231" s="45"/>
    </row>
    <row r="232" spans="1:6" s="9" customFormat="1" ht="33" x14ac:dyDescent="0.25">
      <c r="A232" s="14">
        <v>200</v>
      </c>
      <c r="B232" s="19" t="s">
        <v>218</v>
      </c>
      <c r="C232" s="12">
        <v>23174.666666666668</v>
      </c>
      <c r="D232" s="13">
        <v>23174</v>
      </c>
      <c r="E232" s="58">
        <f t="shared" si="4"/>
        <v>0.66666666666787933</v>
      </c>
      <c r="F232" s="45"/>
    </row>
    <row r="233" spans="1:6" s="9" customFormat="1" x14ac:dyDescent="0.25">
      <c r="A233" s="14">
        <v>201</v>
      </c>
      <c r="B233" s="19" t="s">
        <v>219</v>
      </c>
      <c r="C233" s="12">
        <v>37368.799999999996</v>
      </c>
      <c r="D233" s="13">
        <v>37368</v>
      </c>
      <c r="E233" s="58">
        <f t="shared" si="4"/>
        <v>0.79999999999563443</v>
      </c>
      <c r="F233" s="45"/>
    </row>
    <row r="234" spans="1:6" s="9" customFormat="1" x14ac:dyDescent="0.25">
      <c r="A234" s="14">
        <v>202</v>
      </c>
      <c r="B234" s="19" t="s">
        <v>220</v>
      </c>
      <c r="C234" s="12">
        <v>2278.5</v>
      </c>
      <c r="D234" s="13">
        <v>2278</v>
      </c>
      <c r="E234" s="58">
        <f t="shared" si="4"/>
        <v>0.5</v>
      </c>
      <c r="F234" s="45"/>
    </row>
    <row r="235" spans="1:6" s="9" customFormat="1" x14ac:dyDescent="0.25">
      <c r="A235" s="14">
        <v>203</v>
      </c>
      <c r="B235" s="19" t="s">
        <v>221</v>
      </c>
      <c r="C235" s="12">
        <v>844.719696969697</v>
      </c>
      <c r="D235" s="13">
        <v>844</v>
      </c>
      <c r="E235" s="58">
        <f t="shared" si="4"/>
        <v>0.71969696969699726</v>
      </c>
      <c r="F235" s="45"/>
    </row>
    <row r="236" spans="1:6" s="9" customFormat="1" x14ac:dyDescent="0.25">
      <c r="A236" s="14">
        <v>204</v>
      </c>
      <c r="B236" s="19" t="s">
        <v>222</v>
      </c>
      <c r="C236" s="12">
        <v>707.14848484848483</v>
      </c>
      <c r="D236" s="13">
        <v>707</v>
      </c>
      <c r="E236" s="58">
        <f t="shared" si="4"/>
        <v>0.14848484848482713</v>
      </c>
      <c r="F236" s="45"/>
    </row>
    <row r="237" spans="1:6" s="9" customFormat="1" x14ac:dyDescent="0.25">
      <c r="A237" s="14">
        <v>205</v>
      </c>
      <c r="B237" s="19" t="s">
        <v>223</v>
      </c>
      <c r="C237" s="12">
        <v>232086.06060606058</v>
      </c>
      <c r="D237" s="13">
        <v>184000</v>
      </c>
      <c r="E237" s="58">
        <f t="shared" si="4"/>
        <v>48086.060606060579</v>
      </c>
      <c r="F237" s="45"/>
    </row>
    <row r="238" spans="1:6" s="9" customFormat="1" x14ac:dyDescent="0.25">
      <c r="A238" s="14">
        <v>206</v>
      </c>
      <c r="B238" s="19" t="s">
        <v>224</v>
      </c>
      <c r="C238" s="12">
        <v>174064.54545454544</v>
      </c>
      <c r="D238" s="13">
        <v>138000</v>
      </c>
      <c r="E238" s="58">
        <f t="shared" ref="E238:E295" si="5">+C238-D238</f>
        <v>36064.545454545441</v>
      </c>
      <c r="F238" s="45"/>
    </row>
    <row r="239" spans="1:6" s="9" customFormat="1" x14ac:dyDescent="0.25">
      <c r="A239" s="14">
        <v>207</v>
      </c>
      <c r="B239" s="19" t="s">
        <v>225</v>
      </c>
      <c r="C239" s="12">
        <v>18310.133333333335</v>
      </c>
      <c r="D239" s="13">
        <v>18310</v>
      </c>
      <c r="E239" s="58">
        <f t="shared" si="5"/>
        <v>0.13333333333503106</v>
      </c>
      <c r="F239" s="45"/>
    </row>
    <row r="240" spans="1:6" s="9" customFormat="1" x14ac:dyDescent="0.25">
      <c r="A240" s="14">
        <v>208</v>
      </c>
      <c r="B240" s="19" t="s">
        <v>226</v>
      </c>
      <c r="C240" s="12">
        <v>22857.015151515152</v>
      </c>
      <c r="D240" s="13">
        <v>22857</v>
      </c>
      <c r="E240" s="58">
        <f t="shared" si="5"/>
        <v>1.5151515151956119E-2</v>
      </c>
      <c r="F240" s="45"/>
    </row>
    <row r="241" spans="1:6" s="9" customFormat="1" ht="33" x14ac:dyDescent="0.25">
      <c r="A241" s="14">
        <v>209</v>
      </c>
      <c r="B241" s="19" t="s">
        <v>227</v>
      </c>
      <c r="C241" s="12">
        <v>28140.975757575754</v>
      </c>
      <c r="D241" s="13">
        <v>28140</v>
      </c>
      <c r="E241" s="58">
        <f t="shared" si="5"/>
        <v>0.97575757575395983</v>
      </c>
      <c r="F241" s="45"/>
    </row>
    <row r="242" spans="1:6" s="9" customFormat="1" x14ac:dyDescent="0.25">
      <c r="A242" s="14">
        <v>210</v>
      </c>
      <c r="B242" s="19" t="s">
        <v>228</v>
      </c>
      <c r="C242" s="12">
        <v>32720.672727272729</v>
      </c>
      <c r="D242" s="13">
        <v>32720</v>
      </c>
      <c r="E242" s="58">
        <f t="shared" si="5"/>
        <v>0.67272727272938937</v>
      </c>
      <c r="F242" s="45"/>
    </row>
    <row r="243" spans="1:6" s="9" customFormat="1" ht="33" x14ac:dyDescent="0.25">
      <c r="A243" s="14">
        <v>211</v>
      </c>
      <c r="B243" s="19" t="s">
        <v>229</v>
      </c>
      <c r="C243" s="12">
        <v>37039.651515151512</v>
      </c>
      <c r="D243" s="13">
        <v>37039</v>
      </c>
      <c r="E243" s="58">
        <f t="shared" si="5"/>
        <v>0.65151515151228523</v>
      </c>
      <c r="F243" s="45"/>
    </row>
    <row r="244" spans="1:6" s="9" customFormat="1" x14ac:dyDescent="0.25">
      <c r="A244" s="14">
        <v>212</v>
      </c>
      <c r="B244" s="19" t="s">
        <v>230</v>
      </c>
      <c r="C244" s="12">
        <v>41583.648484848491</v>
      </c>
      <c r="D244" s="13">
        <v>41583</v>
      </c>
      <c r="E244" s="58">
        <f t="shared" si="5"/>
        <v>0.64848484849062515</v>
      </c>
      <c r="F244" s="45"/>
    </row>
    <row r="245" spans="1:6" s="9" customFormat="1" x14ac:dyDescent="0.25">
      <c r="A245" s="14">
        <v>213</v>
      </c>
      <c r="B245" s="19" t="s">
        <v>231</v>
      </c>
      <c r="C245" s="12">
        <v>43494.860606060603</v>
      </c>
      <c r="D245" s="13">
        <v>43494</v>
      </c>
      <c r="E245" s="58">
        <f t="shared" si="5"/>
        <v>0.8606060606034589</v>
      </c>
      <c r="F245" s="45"/>
    </row>
    <row r="246" spans="1:6" s="9" customFormat="1" ht="33" x14ac:dyDescent="0.25">
      <c r="A246" s="14">
        <v>214</v>
      </c>
      <c r="B246" s="19" t="s">
        <v>232</v>
      </c>
      <c r="C246" s="12">
        <v>59806.515151515159</v>
      </c>
      <c r="D246" s="13">
        <v>59806</v>
      </c>
      <c r="E246" s="58">
        <f t="shared" si="5"/>
        <v>0.51515151515923208</v>
      </c>
      <c r="F246" s="45"/>
    </row>
    <row r="247" spans="1:6" s="9" customFormat="1" x14ac:dyDescent="0.25">
      <c r="A247" s="14">
        <v>215</v>
      </c>
      <c r="B247" s="19" t="s">
        <v>233</v>
      </c>
      <c r="C247" s="12">
        <v>88498.496969696964</v>
      </c>
      <c r="D247" s="13">
        <v>88498</v>
      </c>
      <c r="E247" s="58">
        <f t="shared" si="5"/>
        <v>0.49696969696378801</v>
      </c>
      <c r="F247" s="45"/>
    </row>
    <row r="248" spans="1:6" s="9" customFormat="1" x14ac:dyDescent="0.25">
      <c r="A248" s="14">
        <v>216</v>
      </c>
      <c r="B248" s="19" t="s">
        <v>234</v>
      </c>
      <c r="C248" s="12">
        <v>70084.86969696969</v>
      </c>
      <c r="D248" s="13">
        <v>70084</v>
      </c>
      <c r="E248" s="58">
        <f t="shared" si="5"/>
        <v>0.869696969690267</v>
      </c>
      <c r="F248" s="45"/>
    </row>
    <row r="249" spans="1:6" s="9" customFormat="1" x14ac:dyDescent="0.25">
      <c r="A249" s="14">
        <v>217</v>
      </c>
      <c r="B249" s="19" t="s">
        <v>235</v>
      </c>
      <c r="C249" s="12">
        <v>45557.166666666664</v>
      </c>
      <c r="D249" s="13">
        <v>45557</v>
      </c>
      <c r="E249" s="58">
        <f t="shared" si="5"/>
        <v>0.16666666666424135</v>
      </c>
      <c r="F249" s="45"/>
    </row>
    <row r="250" spans="1:6" s="9" customFormat="1" x14ac:dyDescent="0.25">
      <c r="A250" s="14">
        <v>218</v>
      </c>
      <c r="B250" s="19" t="s">
        <v>236</v>
      </c>
      <c r="C250" s="12">
        <v>18468.8</v>
      </c>
      <c r="D250" s="13">
        <v>18468</v>
      </c>
      <c r="E250" s="58">
        <f t="shared" si="5"/>
        <v>0.7999999999992724</v>
      </c>
      <c r="F250" s="45"/>
    </row>
    <row r="251" spans="1:6" s="9" customFormat="1" x14ac:dyDescent="0.25">
      <c r="A251" s="14">
        <v>219</v>
      </c>
      <c r="B251" s="19" t="s">
        <v>237</v>
      </c>
      <c r="C251" s="12">
        <v>7647.0121212121221</v>
      </c>
      <c r="D251" s="13">
        <v>7647</v>
      </c>
      <c r="E251" s="58">
        <f t="shared" si="5"/>
        <v>1.2121212122110592E-2</v>
      </c>
      <c r="F251" s="45"/>
    </row>
    <row r="252" spans="1:6" s="9" customFormat="1" x14ac:dyDescent="0.25">
      <c r="A252" s="14">
        <v>220</v>
      </c>
      <c r="B252" s="19" t="s">
        <v>238</v>
      </c>
      <c r="C252" s="12">
        <v>8000.4060606060602</v>
      </c>
      <c r="D252" s="13">
        <v>8000</v>
      </c>
      <c r="E252" s="58">
        <f t="shared" si="5"/>
        <v>0.40606060606023675</v>
      </c>
      <c r="F252" s="45"/>
    </row>
    <row r="253" spans="1:6" s="9" customFormat="1" x14ac:dyDescent="0.25">
      <c r="A253" s="14">
        <v>221</v>
      </c>
      <c r="B253" s="19" t="s">
        <v>239</v>
      </c>
      <c r="C253" s="12">
        <v>6939.1424242424246</v>
      </c>
      <c r="D253" s="13">
        <v>6939</v>
      </c>
      <c r="E253" s="58">
        <f t="shared" si="5"/>
        <v>0.14242424242456764</v>
      </c>
      <c r="F253" s="45"/>
    </row>
    <row r="254" spans="1:6" s="9" customFormat="1" x14ac:dyDescent="0.25">
      <c r="A254" s="14">
        <v>222</v>
      </c>
      <c r="B254" s="19" t="s">
        <v>240</v>
      </c>
      <c r="C254" s="12">
        <v>7478.2484848484846</v>
      </c>
      <c r="D254" s="13">
        <v>7478</v>
      </c>
      <c r="E254" s="58">
        <f t="shared" si="5"/>
        <v>0.24848484848462249</v>
      </c>
      <c r="F254" s="45"/>
    </row>
    <row r="255" spans="1:6" s="9" customFormat="1" x14ac:dyDescent="0.25">
      <c r="A255" s="14">
        <v>223</v>
      </c>
      <c r="B255" s="19" t="s">
        <v>241</v>
      </c>
      <c r="C255" s="12">
        <v>4836.4484848484854</v>
      </c>
      <c r="D255" s="13">
        <v>4836</v>
      </c>
      <c r="E255" s="58">
        <f t="shared" si="5"/>
        <v>0.44848484848535008</v>
      </c>
      <c r="F255" s="45"/>
    </row>
    <row r="256" spans="1:6" s="9" customFormat="1" x14ac:dyDescent="0.25">
      <c r="A256" s="14">
        <v>224</v>
      </c>
      <c r="B256" s="19" t="s">
        <v>242</v>
      </c>
      <c r="C256" s="12">
        <v>424480</v>
      </c>
      <c r="D256" s="13">
        <v>424480</v>
      </c>
      <c r="E256" s="58">
        <f t="shared" si="5"/>
        <v>0</v>
      </c>
      <c r="F256" s="45"/>
    </row>
    <row r="257" spans="1:6" s="9" customFormat="1" x14ac:dyDescent="0.25">
      <c r="A257" s="14">
        <v>225</v>
      </c>
      <c r="B257" s="19" t="s">
        <v>243</v>
      </c>
      <c r="C257" s="12">
        <v>75402.600000000006</v>
      </c>
      <c r="D257" s="13">
        <v>75402</v>
      </c>
      <c r="E257" s="58">
        <f t="shared" si="5"/>
        <v>0.60000000000582077</v>
      </c>
      <c r="F257" s="45"/>
    </row>
    <row r="258" spans="1:6" s="9" customFormat="1" x14ac:dyDescent="0.25">
      <c r="A258" s="14">
        <v>226</v>
      </c>
      <c r="B258" s="19" t="s">
        <v>244</v>
      </c>
      <c r="C258" s="12">
        <v>99134</v>
      </c>
      <c r="D258" s="13">
        <v>99134</v>
      </c>
      <c r="E258" s="58">
        <f t="shared" si="5"/>
        <v>0</v>
      </c>
      <c r="F258" s="45"/>
    </row>
    <row r="259" spans="1:6" s="9" customFormat="1" x14ac:dyDescent="0.25">
      <c r="A259" s="14">
        <v>227</v>
      </c>
      <c r="B259" s="19" t="s">
        <v>245</v>
      </c>
      <c r="C259" s="12">
        <v>186599</v>
      </c>
      <c r="D259" s="13">
        <v>186599</v>
      </c>
      <c r="E259" s="58">
        <f t="shared" si="5"/>
        <v>0</v>
      </c>
      <c r="F259" s="45"/>
    </row>
    <row r="260" spans="1:6" s="9" customFormat="1" x14ac:dyDescent="0.25">
      <c r="A260" s="14">
        <v>228</v>
      </c>
      <c r="B260" s="20" t="s">
        <v>246</v>
      </c>
      <c r="C260" s="12">
        <v>207071.66666666666</v>
      </c>
      <c r="D260" s="13">
        <v>207071</v>
      </c>
      <c r="E260" s="58">
        <f t="shared" si="5"/>
        <v>0.66666666665696539</v>
      </c>
      <c r="F260" s="45"/>
    </row>
    <row r="261" spans="1:6" s="9" customFormat="1" x14ac:dyDescent="0.25">
      <c r="A261" s="143" t="s">
        <v>247</v>
      </c>
      <c r="B261" s="143"/>
      <c r="C261" s="143"/>
      <c r="D261" s="143"/>
      <c r="E261" s="59">
        <f>SUM(D262:D283)</f>
        <v>16345237</v>
      </c>
      <c r="F261" s="48"/>
    </row>
    <row r="262" spans="1:6" s="9" customFormat="1" x14ac:dyDescent="0.25">
      <c r="A262" s="10">
        <v>229</v>
      </c>
      <c r="B262" s="30" t="s">
        <v>248</v>
      </c>
      <c r="C262" s="12">
        <v>831737.87878787878</v>
      </c>
      <c r="D262" s="13">
        <v>831737</v>
      </c>
      <c r="E262" s="58">
        <f t="shared" si="5"/>
        <v>0.87878787878435105</v>
      </c>
      <c r="F262" s="45"/>
    </row>
    <row r="263" spans="1:6" s="9" customFormat="1" x14ac:dyDescent="0.25">
      <c r="A263" s="10">
        <v>230</v>
      </c>
      <c r="B263" s="30" t="s">
        <v>249</v>
      </c>
      <c r="C263" s="12">
        <v>1771837.8787878789</v>
      </c>
      <c r="D263" s="13">
        <v>1380000</v>
      </c>
      <c r="E263" s="58">
        <f t="shared" si="5"/>
        <v>391837.8787878789</v>
      </c>
      <c r="F263" s="45"/>
    </row>
    <row r="264" spans="1:6" s="9" customFormat="1" x14ac:dyDescent="0.25">
      <c r="A264" s="10">
        <v>231</v>
      </c>
      <c r="B264" s="30" t="s">
        <v>250</v>
      </c>
      <c r="C264" s="12">
        <v>692435.75757575757</v>
      </c>
      <c r="D264" s="13">
        <v>575000</v>
      </c>
      <c r="E264" s="58">
        <f t="shared" si="5"/>
        <v>117435.75757575757</v>
      </c>
      <c r="F264" s="45"/>
    </row>
    <row r="265" spans="1:6" s="9" customFormat="1" x14ac:dyDescent="0.25">
      <c r="A265" s="10">
        <v>232</v>
      </c>
      <c r="B265" s="30" t="s">
        <v>251</v>
      </c>
      <c r="C265" s="12">
        <v>1191622.7272727273</v>
      </c>
      <c r="D265" s="13">
        <v>920000</v>
      </c>
      <c r="E265" s="58">
        <f t="shared" si="5"/>
        <v>271622.72727272729</v>
      </c>
      <c r="F265" s="45"/>
    </row>
    <row r="266" spans="1:6" s="9" customFormat="1" x14ac:dyDescent="0.25">
      <c r="A266" s="10">
        <v>233</v>
      </c>
      <c r="B266" s="30" t="s">
        <v>252</v>
      </c>
      <c r="C266" s="12">
        <v>983372.72727272718</v>
      </c>
      <c r="D266" s="13">
        <v>805000</v>
      </c>
      <c r="E266" s="58">
        <f t="shared" si="5"/>
        <v>178372.72727272718</v>
      </c>
      <c r="F266" s="45"/>
    </row>
    <row r="267" spans="1:6" s="9" customFormat="1" x14ac:dyDescent="0.25">
      <c r="A267" s="10">
        <v>234</v>
      </c>
      <c r="B267" s="30" t="s">
        <v>253</v>
      </c>
      <c r="C267" s="12">
        <v>1198510.303030303</v>
      </c>
      <c r="D267" s="13">
        <v>920000</v>
      </c>
      <c r="E267" s="58">
        <f t="shared" si="5"/>
        <v>278510.30303030298</v>
      </c>
      <c r="F267" s="45"/>
    </row>
    <row r="268" spans="1:6" s="9" customFormat="1" x14ac:dyDescent="0.25">
      <c r="A268" s="10">
        <v>235</v>
      </c>
      <c r="B268" s="30" t="s">
        <v>254</v>
      </c>
      <c r="C268" s="12">
        <v>1970279.3939393938</v>
      </c>
      <c r="D268" s="13">
        <v>1035000</v>
      </c>
      <c r="E268" s="58">
        <f t="shared" si="5"/>
        <v>935279.39393939381</v>
      </c>
      <c r="F268" s="45"/>
    </row>
    <row r="269" spans="1:6" s="9" customFormat="1" x14ac:dyDescent="0.25">
      <c r="A269" s="10">
        <v>236</v>
      </c>
      <c r="B269" s="29" t="s">
        <v>255</v>
      </c>
      <c r="C269" s="12">
        <v>1296018.1818181816</v>
      </c>
      <c r="D269" s="13">
        <v>517500</v>
      </c>
      <c r="E269" s="58">
        <f t="shared" si="5"/>
        <v>778518.18181818165</v>
      </c>
      <c r="F269" s="45"/>
    </row>
    <row r="270" spans="1:6" s="9" customFormat="1" x14ac:dyDescent="0.25">
      <c r="A270" s="10">
        <v>237</v>
      </c>
      <c r="B270" s="29" t="s">
        <v>256</v>
      </c>
      <c r="C270" s="12">
        <v>1194507.5757575757</v>
      </c>
      <c r="D270" s="13">
        <v>460000</v>
      </c>
      <c r="E270" s="58">
        <f t="shared" si="5"/>
        <v>734507.57575757569</v>
      </c>
      <c r="F270" s="45"/>
    </row>
    <row r="271" spans="1:6" s="9" customFormat="1" x14ac:dyDescent="0.25">
      <c r="A271" s="10">
        <v>238</v>
      </c>
      <c r="B271" s="29" t="s">
        <v>257</v>
      </c>
      <c r="C271" s="12">
        <v>1058919.696969697</v>
      </c>
      <c r="D271" s="13">
        <v>402500</v>
      </c>
      <c r="E271" s="58">
        <f t="shared" si="5"/>
        <v>656419.69696969702</v>
      </c>
      <c r="F271" s="45"/>
    </row>
    <row r="272" spans="1:6" s="9" customFormat="1" x14ac:dyDescent="0.25">
      <c r="A272" s="10">
        <v>239</v>
      </c>
      <c r="B272" s="29" t="s">
        <v>258</v>
      </c>
      <c r="C272" s="12">
        <v>909160</v>
      </c>
      <c r="D272" s="13">
        <v>345000</v>
      </c>
      <c r="E272" s="58">
        <f t="shared" si="5"/>
        <v>564160</v>
      </c>
      <c r="F272" s="45"/>
    </row>
    <row r="273" spans="1:6" s="9" customFormat="1" x14ac:dyDescent="0.25">
      <c r="A273" s="10">
        <v>240</v>
      </c>
      <c r="B273" s="29" t="s">
        <v>259</v>
      </c>
      <c r="C273" s="12">
        <v>813743.63636363635</v>
      </c>
      <c r="D273" s="13">
        <v>345000</v>
      </c>
      <c r="E273" s="58">
        <f t="shared" si="5"/>
        <v>468743.63636363635</v>
      </c>
      <c r="F273" s="45"/>
    </row>
    <row r="274" spans="1:6" s="9" customFormat="1" x14ac:dyDescent="0.25">
      <c r="A274" s="10">
        <v>241</v>
      </c>
      <c r="B274" s="30" t="s">
        <v>260</v>
      </c>
      <c r="C274" s="12">
        <v>717786.36363636365</v>
      </c>
      <c r="D274" s="13">
        <v>402500</v>
      </c>
      <c r="E274" s="58">
        <f t="shared" si="5"/>
        <v>315286.36363636365</v>
      </c>
      <c r="F274" s="45"/>
    </row>
    <row r="275" spans="1:6" s="9" customFormat="1" x14ac:dyDescent="0.25">
      <c r="A275" s="10">
        <v>242</v>
      </c>
      <c r="B275" s="29" t="s">
        <v>261</v>
      </c>
      <c r="C275" s="12">
        <v>383216.06060606055</v>
      </c>
      <c r="D275" s="13">
        <v>299000</v>
      </c>
      <c r="E275" s="58">
        <f t="shared" si="5"/>
        <v>84216.06060606055</v>
      </c>
      <c r="F275" s="45"/>
    </row>
    <row r="276" spans="1:6" s="9" customFormat="1" x14ac:dyDescent="0.25">
      <c r="A276" s="10">
        <v>243</v>
      </c>
      <c r="B276" s="30" t="s">
        <v>262</v>
      </c>
      <c r="C276" s="12">
        <v>2407406.0606060605</v>
      </c>
      <c r="D276" s="13">
        <v>1495000</v>
      </c>
      <c r="E276" s="58">
        <f t="shared" si="5"/>
        <v>912406.06060606055</v>
      </c>
      <c r="F276" s="45"/>
    </row>
    <row r="277" spans="1:6" s="9" customFormat="1" x14ac:dyDescent="0.25">
      <c r="A277" s="10">
        <v>244</v>
      </c>
      <c r="B277" s="30" t="s">
        <v>263</v>
      </c>
      <c r="C277" s="12">
        <v>2244267.8787878789</v>
      </c>
      <c r="D277" s="13">
        <v>1380000</v>
      </c>
      <c r="E277" s="58">
        <f t="shared" si="5"/>
        <v>864267.8787878789</v>
      </c>
      <c r="F277" s="45"/>
    </row>
    <row r="278" spans="1:6" s="9" customFormat="1" x14ac:dyDescent="0.25">
      <c r="A278" s="10">
        <v>245</v>
      </c>
      <c r="B278" s="30" t="s">
        <v>264</v>
      </c>
      <c r="C278" s="12">
        <v>1910851.5151515149</v>
      </c>
      <c r="D278" s="13">
        <v>1265000</v>
      </c>
      <c r="E278" s="58">
        <f t="shared" si="5"/>
        <v>645851.5151515149</v>
      </c>
      <c r="F278" s="45"/>
    </row>
    <row r="279" spans="1:6" s="9" customFormat="1" x14ac:dyDescent="0.25">
      <c r="A279" s="10">
        <v>246</v>
      </c>
      <c r="B279" s="30" t="s">
        <v>265</v>
      </c>
      <c r="C279" s="12">
        <v>1341310.303030303</v>
      </c>
      <c r="D279" s="13">
        <v>977500</v>
      </c>
      <c r="E279" s="58">
        <f t="shared" si="5"/>
        <v>363810.30303030298</v>
      </c>
      <c r="F279" s="45"/>
    </row>
    <row r="280" spans="1:6" s="9" customFormat="1" x14ac:dyDescent="0.25">
      <c r="A280" s="10">
        <v>247</v>
      </c>
      <c r="B280" s="30" t="s">
        <v>266</v>
      </c>
      <c r="C280" s="12">
        <v>1455261.8181818184</v>
      </c>
      <c r="D280" s="13">
        <v>862500</v>
      </c>
      <c r="E280" s="58">
        <f t="shared" si="5"/>
        <v>592761.81818181835</v>
      </c>
      <c r="F280" s="45"/>
    </row>
    <row r="281" spans="1:6" s="9" customFormat="1" x14ac:dyDescent="0.25">
      <c r="A281" s="10">
        <v>248</v>
      </c>
      <c r="B281" s="30" t="s">
        <v>267</v>
      </c>
      <c r="C281" s="12">
        <v>766107.5757575758</v>
      </c>
      <c r="D281" s="13">
        <v>575000</v>
      </c>
      <c r="E281" s="58">
        <f t="shared" si="5"/>
        <v>191107.5757575758</v>
      </c>
      <c r="F281" s="45"/>
    </row>
    <row r="282" spans="1:6" s="9" customFormat="1" x14ac:dyDescent="0.25">
      <c r="A282" s="10">
        <v>249</v>
      </c>
      <c r="B282" s="30" t="s">
        <v>268</v>
      </c>
      <c r="C282" s="12">
        <v>367277.27272727271</v>
      </c>
      <c r="D282" s="13">
        <v>230000</v>
      </c>
      <c r="E282" s="58">
        <f t="shared" si="5"/>
        <v>137277.27272727271</v>
      </c>
      <c r="F282" s="45"/>
    </row>
    <row r="283" spans="1:6" s="9" customFormat="1" x14ac:dyDescent="0.25">
      <c r="A283" s="10">
        <v>250</v>
      </c>
      <c r="B283" s="30" t="s">
        <v>269</v>
      </c>
      <c r="C283" s="12">
        <v>544774.78787878796</v>
      </c>
      <c r="D283" s="13">
        <v>322000</v>
      </c>
      <c r="E283" s="58">
        <f t="shared" si="5"/>
        <v>222774.78787878796</v>
      </c>
      <c r="F283" s="45"/>
    </row>
    <row r="284" spans="1:6" s="9" customFormat="1" x14ac:dyDescent="0.25">
      <c r="A284" s="143" t="s">
        <v>270</v>
      </c>
      <c r="B284" s="143"/>
      <c r="C284" s="143"/>
      <c r="D284" s="143"/>
      <c r="E284" s="59">
        <f>SUM(D285:D295)</f>
        <v>38467500</v>
      </c>
      <c r="F284" s="48"/>
    </row>
    <row r="285" spans="1:6" s="9" customFormat="1" ht="33" x14ac:dyDescent="0.25">
      <c r="A285" s="10">
        <v>251</v>
      </c>
      <c r="B285" s="30" t="s">
        <v>271</v>
      </c>
      <c r="C285" s="12">
        <v>5627618.1818181826</v>
      </c>
      <c r="D285" s="13">
        <v>4600000</v>
      </c>
      <c r="E285" s="58">
        <f t="shared" si="5"/>
        <v>1027618.1818181826</v>
      </c>
      <c r="F285" s="45"/>
    </row>
    <row r="286" spans="1:6" s="9" customFormat="1" ht="33" x14ac:dyDescent="0.25">
      <c r="A286" s="10">
        <v>252</v>
      </c>
      <c r="B286" s="30" t="s">
        <v>272</v>
      </c>
      <c r="C286" s="12">
        <v>7130624.2424242422</v>
      </c>
      <c r="D286" s="13">
        <v>5750000</v>
      </c>
      <c r="E286" s="58">
        <f t="shared" si="5"/>
        <v>1380624.2424242422</v>
      </c>
      <c r="F286" s="45"/>
    </row>
    <row r="287" spans="1:6" s="9" customFormat="1" x14ac:dyDescent="0.25">
      <c r="A287" s="10">
        <v>253</v>
      </c>
      <c r="B287" s="30" t="s">
        <v>273</v>
      </c>
      <c r="C287" s="12">
        <v>2367378.7878787876</v>
      </c>
      <c r="D287" s="13">
        <v>1495000</v>
      </c>
      <c r="E287" s="58">
        <f t="shared" si="5"/>
        <v>872378.78787878761</v>
      </c>
      <c r="F287" s="45"/>
    </row>
    <row r="288" spans="1:6" s="9" customFormat="1" x14ac:dyDescent="0.25">
      <c r="A288" s="10">
        <v>254</v>
      </c>
      <c r="B288" s="30" t="s">
        <v>274</v>
      </c>
      <c r="C288" s="12">
        <v>2367378.7878787876</v>
      </c>
      <c r="D288" s="13">
        <v>1495000</v>
      </c>
      <c r="E288" s="58">
        <f t="shared" si="5"/>
        <v>872378.78787878761</v>
      </c>
      <c r="F288" s="45"/>
    </row>
    <row r="289" spans="1:6" s="9" customFormat="1" x14ac:dyDescent="0.25">
      <c r="A289" s="10">
        <v>255</v>
      </c>
      <c r="B289" s="30" t="s">
        <v>275</v>
      </c>
      <c r="C289" s="12">
        <v>3243651.5151515151</v>
      </c>
      <c r="D289" s="13">
        <v>2760000</v>
      </c>
      <c r="E289" s="58">
        <f t="shared" si="5"/>
        <v>483651.51515151514</v>
      </c>
      <c r="F289" s="45"/>
    </row>
    <row r="290" spans="1:6" s="9" customFormat="1" x14ac:dyDescent="0.25">
      <c r="A290" s="10">
        <v>256</v>
      </c>
      <c r="B290" s="30" t="s">
        <v>276</v>
      </c>
      <c r="C290" s="12">
        <v>2764045.4545454546</v>
      </c>
      <c r="D290" s="13">
        <v>2300000</v>
      </c>
      <c r="E290" s="58">
        <f t="shared" si="5"/>
        <v>464045.45454545459</v>
      </c>
      <c r="F290" s="45"/>
    </row>
    <row r="291" spans="1:6" s="9" customFormat="1" x14ac:dyDescent="0.25">
      <c r="A291" s="10">
        <v>257</v>
      </c>
      <c r="B291" s="30" t="s">
        <v>277</v>
      </c>
      <c r="C291" s="12">
        <v>2673893.9393939395</v>
      </c>
      <c r="D291" s="13">
        <v>2127500</v>
      </c>
      <c r="E291" s="58">
        <f t="shared" si="5"/>
        <v>546393.93939393945</v>
      </c>
      <c r="F291" s="45"/>
    </row>
    <row r="292" spans="1:6" s="9" customFormat="1" x14ac:dyDescent="0.25">
      <c r="A292" s="10">
        <v>258</v>
      </c>
      <c r="B292" s="30" t="s">
        <v>278</v>
      </c>
      <c r="C292" s="12">
        <v>4109106.0606060605</v>
      </c>
      <c r="D292" s="13">
        <v>3335000</v>
      </c>
      <c r="E292" s="58">
        <f t="shared" si="5"/>
        <v>774106.06060606055</v>
      </c>
      <c r="F292" s="45"/>
    </row>
    <row r="293" spans="1:6" s="9" customFormat="1" x14ac:dyDescent="0.25">
      <c r="A293" s="10">
        <v>259</v>
      </c>
      <c r="B293" s="30" t="s">
        <v>279</v>
      </c>
      <c r="C293" s="12">
        <v>5266651.5151515147</v>
      </c>
      <c r="D293" s="13">
        <v>4255000</v>
      </c>
      <c r="E293" s="58">
        <f t="shared" si="5"/>
        <v>1011651.5151515147</v>
      </c>
      <c r="F293" s="45"/>
    </row>
    <row r="294" spans="1:6" s="9" customFormat="1" x14ac:dyDescent="0.25">
      <c r="A294" s="10">
        <v>260</v>
      </c>
      <c r="B294" s="30" t="s">
        <v>280</v>
      </c>
      <c r="C294" s="12">
        <v>6142924.2424242422</v>
      </c>
      <c r="D294" s="13">
        <v>5175000</v>
      </c>
      <c r="E294" s="58">
        <f t="shared" si="5"/>
        <v>967924.2424242422</v>
      </c>
      <c r="F294" s="45"/>
    </row>
    <row r="295" spans="1:6" s="9" customFormat="1" x14ac:dyDescent="0.25">
      <c r="A295" s="10">
        <v>261</v>
      </c>
      <c r="B295" s="30" t="s">
        <v>281</v>
      </c>
      <c r="C295" s="12">
        <v>6105060.6060606064</v>
      </c>
      <c r="D295" s="13">
        <v>5175000</v>
      </c>
      <c r="E295" s="58">
        <f t="shared" si="5"/>
        <v>930060.60606060643</v>
      </c>
      <c r="F295" s="45"/>
    </row>
    <row r="296" spans="1:6" s="9" customFormat="1" x14ac:dyDescent="0.25">
      <c r="A296" s="137" t="s">
        <v>282</v>
      </c>
      <c r="B296" s="137"/>
      <c r="C296" s="137"/>
      <c r="D296" s="21">
        <f>SUM(D174:D295)</f>
        <v>96785264</v>
      </c>
      <c r="E296" s="60">
        <f>+E173+E192+E224+E261+E284</f>
        <v>96785264</v>
      </c>
      <c r="F296" s="50"/>
    </row>
    <row r="297" spans="1:6" s="9" customFormat="1" x14ac:dyDescent="0.25">
      <c r="A297" s="24"/>
      <c r="B297" s="32"/>
      <c r="C297" s="26"/>
      <c r="D297" s="27"/>
      <c r="E297" s="62"/>
      <c r="F297" s="27"/>
    </row>
    <row r="298" spans="1:6" s="9" customFormat="1" x14ac:dyDescent="0.25">
      <c r="A298" s="24"/>
      <c r="B298" s="32"/>
      <c r="C298" s="26"/>
      <c r="D298" s="27"/>
      <c r="E298" s="62"/>
      <c r="F298" s="27"/>
    </row>
    <row r="299" spans="1:6" x14ac:dyDescent="0.25">
      <c r="A299" s="33"/>
      <c r="B299" s="34"/>
      <c r="C299" s="35"/>
    </row>
    <row r="300" spans="1:6" x14ac:dyDescent="0.25">
      <c r="A300" s="33"/>
      <c r="B300" s="34"/>
      <c r="C300" s="35"/>
    </row>
    <row r="301" spans="1:6" x14ac:dyDescent="0.25">
      <c r="A301" s="33"/>
      <c r="B301" s="34"/>
      <c r="C301" s="35"/>
    </row>
    <row r="302" spans="1:6" x14ac:dyDescent="0.25">
      <c r="A302" s="33"/>
      <c r="B302" s="34"/>
      <c r="C302" s="35"/>
    </row>
    <row r="303" spans="1:6" x14ac:dyDescent="0.25">
      <c r="A303" s="33"/>
      <c r="B303" s="34"/>
      <c r="C303" s="35"/>
    </row>
    <row r="304" spans="1:6" s="4" customFormat="1" x14ac:dyDescent="0.25">
      <c r="A304" s="33"/>
      <c r="B304" s="34"/>
      <c r="C304" s="35"/>
      <c r="E304" s="51"/>
      <c r="F304" s="42"/>
    </row>
    <row r="305" spans="1:6" s="4" customFormat="1" x14ac:dyDescent="0.25">
      <c r="A305" s="33"/>
      <c r="B305" s="34"/>
      <c r="C305" s="35"/>
      <c r="E305" s="51"/>
      <c r="F305" s="42"/>
    </row>
    <row r="306" spans="1:6" s="4" customFormat="1" x14ac:dyDescent="0.25">
      <c r="A306" s="33"/>
      <c r="B306" s="34"/>
      <c r="C306" s="35"/>
      <c r="E306" s="51"/>
      <c r="F306" s="42"/>
    </row>
    <row r="307" spans="1:6" s="4" customFormat="1" x14ac:dyDescent="0.25">
      <c r="A307" s="33"/>
      <c r="B307" s="34"/>
      <c r="C307" s="35"/>
      <c r="E307" s="51"/>
      <c r="F307" s="42"/>
    </row>
    <row r="308" spans="1:6" s="4" customFormat="1" x14ac:dyDescent="0.25">
      <c r="A308" s="33"/>
      <c r="B308" s="34"/>
      <c r="C308" s="35"/>
      <c r="E308" s="51"/>
      <c r="F308" s="42"/>
    </row>
    <row r="309" spans="1:6" s="4" customFormat="1" x14ac:dyDescent="0.25">
      <c r="A309" s="33"/>
      <c r="B309" s="34"/>
      <c r="C309" s="35"/>
      <c r="E309" s="51"/>
      <c r="F309" s="42"/>
    </row>
    <row r="310" spans="1:6" s="4" customFormat="1" x14ac:dyDescent="0.25">
      <c r="A310" s="33"/>
      <c r="B310" s="34"/>
      <c r="C310" s="35"/>
      <c r="E310" s="51"/>
      <c r="F310" s="42"/>
    </row>
    <row r="311" spans="1:6" s="4" customFormat="1" x14ac:dyDescent="0.25">
      <c r="A311" s="33"/>
      <c r="B311" s="34"/>
      <c r="C311" s="35"/>
      <c r="E311" s="51"/>
      <c r="F311" s="42"/>
    </row>
    <row r="312" spans="1:6" s="4" customFormat="1" x14ac:dyDescent="0.25">
      <c r="A312" s="33"/>
      <c r="B312" s="34"/>
      <c r="C312" s="35"/>
      <c r="E312" s="51"/>
      <c r="F312" s="42"/>
    </row>
    <row r="313" spans="1:6" s="4" customFormat="1" x14ac:dyDescent="0.25">
      <c r="A313" s="33"/>
      <c r="B313" s="34"/>
      <c r="C313" s="35"/>
      <c r="E313" s="51"/>
      <c r="F313" s="42"/>
    </row>
    <row r="314" spans="1:6" s="4" customFormat="1" x14ac:dyDescent="0.25">
      <c r="A314" s="33"/>
      <c r="B314" s="34"/>
      <c r="C314" s="35"/>
      <c r="E314" s="51"/>
      <c r="F314" s="42"/>
    </row>
    <row r="315" spans="1:6" s="4" customFormat="1" x14ac:dyDescent="0.25">
      <c r="A315" s="33"/>
      <c r="B315" s="34"/>
      <c r="C315" s="35"/>
      <c r="E315" s="51"/>
      <c r="F315" s="42"/>
    </row>
    <row r="316" spans="1:6" s="4" customFormat="1" x14ac:dyDescent="0.25">
      <c r="A316" s="33"/>
      <c r="B316" s="34"/>
      <c r="C316" s="35"/>
      <c r="E316" s="51"/>
      <c r="F316" s="42"/>
    </row>
    <row r="317" spans="1:6" s="4" customFormat="1" x14ac:dyDescent="0.25">
      <c r="A317" s="33"/>
      <c r="B317" s="34"/>
      <c r="C317" s="35"/>
      <c r="E317" s="51"/>
      <c r="F317" s="42"/>
    </row>
    <row r="318" spans="1:6" s="4" customFormat="1" x14ac:dyDescent="0.25">
      <c r="A318" s="33"/>
      <c r="B318" s="34"/>
      <c r="C318" s="35"/>
      <c r="E318" s="51"/>
      <c r="F318" s="42"/>
    </row>
    <row r="319" spans="1:6" s="4" customFormat="1" x14ac:dyDescent="0.25">
      <c r="A319" s="33"/>
      <c r="B319" s="34"/>
      <c r="C319" s="35"/>
      <c r="E319" s="51"/>
      <c r="F319" s="42"/>
    </row>
    <row r="320" spans="1:6" s="4" customFormat="1" x14ac:dyDescent="0.25">
      <c r="A320" s="33"/>
      <c r="B320" s="34"/>
      <c r="C320" s="35"/>
      <c r="E320" s="51"/>
      <c r="F320" s="42"/>
    </row>
    <row r="321" spans="1:6" s="4" customFormat="1" x14ac:dyDescent="0.25">
      <c r="A321" s="33"/>
      <c r="B321" s="34"/>
      <c r="C321" s="35"/>
      <c r="E321" s="51"/>
      <c r="F321" s="42"/>
    </row>
    <row r="322" spans="1:6" s="4" customFormat="1" x14ac:dyDescent="0.25">
      <c r="A322" s="33"/>
      <c r="B322" s="34"/>
      <c r="C322" s="35"/>
      <c r="E322" s="51"/>
      <c r="F322" s="42"/>
    </row>
    <row r="323" spans="1:6" s="4" customFormat="1" x14ac:dyDescent="0.25">
      <c r="A323" s="33"/>
      <c r="B323" s="34"/>
      <c r="C323" s="35"/>
      <c r="E323" s="51"/>
      <c r="F323" s="42"/>
    </row>
    <row r="324" spans="1:6" s="4" customFormat="1" x14ac:dyDescent="0.25">
      <c r="A324" s="33"/>
      <c r="B324" s="34"/>
      <c r="C324" s="35"/>
      <c r="E324" s="51"/>
      <c r="F324" s="42"/>
    </row>
    <row r="325" spans="1:6" s="4" customFormat="1" x14ac:dyDescent="0.25">
      <c r="A325" s="33"/>
      <c r="B325" s="34"/>
      <c r="C325" s="35"/>
      <c r="E325" s="51"/>
      <c r="F325" s="42"/>
    </row>
    <row r="326" spans="1:6" s="4" customFormat="1" x14ac:dyDescent="0.25">
      <c r="A326" s="33"/>
      <c r="B326" s="34"/>
      <c r="C326" s="35"/>
      <c r="E326" s="51"/>
      <c r="F326" s="42"/>
    </row>
    <row r="327" spans="1:6" s="4" customFormat="1" x14ac:dyDescent="0.25">
      <c r="A327" s="33"/>
      <c r="B327" s="34"/>
      <c r="C327" s="35"/>
      <c r="E327" s="51"/>
      <c r="F327" s="42"/>
    </row>
    <row r="328" spans="1:6" s="4" customFormat="1" x14ac:dyDescent="0.25">
      <c r="A328" s="33"/>
      <c r="B328" s="34"/>
      <c r="C328" s="35"/>
      <c r="E328" s="51"/>
      <c r="F328" s="42"/>
    </row>
    <row r="329" spans="1:6" s="4" customFormat="1" x14ac:dyDescent="0.25">
      <c r="A329" s="33"/>
      <c r="B329" s="34"/>
      <c r="C329" s="35"/>
      <c r="E329" s="51"/>
      <c r="F329" s="42"/>
    </row>
    <row r="330" spans="1:6" s="4" customFormat="1" x14ac:dyDescent="0.25">
      <c r="A330" s="33"/>
      <c r="B330" s="34"/>
      <c r="C330" s="35"/>
      <c r="E330" s="51"/>
      <c r="F330" s="42"/>
    </row>
    <row r="331" spans="1:6" s="4" customFormat="1" x14ac:dyDescent="0.25">
      <c r="A331" s="33"/>
      <c r="B331" s="34"/>
      <c r="C331" s="35"/>
      <c r="E331" s="51"/>
      <c r="F331" s="42"/>
    </row>
    <row r="332" spans="1:6" s="4" customFormat="1" x14ac:dyDescent="0.25">
      <c r="A332" s="33"/>
      <c r="B332" s="34"/>
      <c r="C332" s="35"/>
      <c r="E332" s="51"/>
      <c r="F332" s="42"/>
    </row>
    <row r="333" spans="1:6" s="4" customFormat="1" x14ac:dyDescent="0.25">
      <c r="A333" s="33"/>
      <c r="B333" s="34"/>
      <c r="C333" s="35"/>
      <c r="E333" s="51"/>
      <c r="F333" s="42"/>
    </row>
    <row r="334" spans="1:6" s="4" customFormat="1" x14ac:dyDescent="0.25">
      <c r="A334" s="33"/>
      <c r="B334" s="34"/>
      <c r="C334" s="35"/>
      <c r="E334" s="51"/>
      <c r="F334" s="42"/>
    </row>
    <row r="335" spans="1:6" s="4" customFormat="1" x14ac:dyDescent="0.25">
      <c r="A335" s="33"/>
      <c r="B335" s="34"/>
      <c r="C335" s="35"/>
      <c r="E335" s="51"/>
      <c r="F335" s="42"/>
    </row>
    <row r="336" spans="1:6" s="4" customFormat="1" x14ac:dyDescent="0.25">
      <c r="A336" s="33"/>
      <c r="B336" s="34"/>
      <c r="C336" s="35"/>
      <c r="E336" s="51"/>
      <c r="F336" s="42"/>
    </row>
    <row r="337" spans="1:6" s="4" customFormat="1" x14ac:dyDescent="0.25">
      <c r="A337" s="33"/>
      <c r="B337" s="34"/>
      <c r="C337" s="35"/>
      <c r="E337" s="51"/>
      <c r="F337" s="42"/>
    </row>
    <row r="338" spans="1:6" s="4" customFormat="1" x14ac:dyDescent="0.25">
      <c r="A338" s="33"/>
      <c r="B338" s="34"/>
      <c r="C338" s="35"/>
      <c r="E338" s="51"/>
      <c r="F338" s="42"/>
    </row>
    <row r="339" spans="1:6" s="4" customFormat="1" x14ac:dyDescent="0.25">
      <c r="A339" s="33"/>
      <c r="B339" s="34"/>
      <c r="C339" s="35"/>
      <c r="E339" s="51"/>
      <c r="F339" s="42"/>
    </row>
    <row r="340" spans="1:6" s="4" customFormat="1" x14ac:dyDescent="0.25">
      <c r="A340" s="33"/>
      <c r="B340" s="34"/>
      <c r="C340" s="35"/>
      <c r="E340" s="51"/>
      <c r="F340" s="42"/>
    </row>
    <row r="341" spans="1:6" s="4" customFormat="1" x14ac:dyDescent="0.25">
      <c r="A341" s="33"/>
      <c r="B341" s="34"/>
      <c r="C341" s="35"/>
      <c r="E341" s="51"/>
      <c r="F341" s="42"/>
    </row>
    <row r="342" spans="1:6" s="4" customFormat="1" x14ac:dyDescent="0.25">
      <c r="A342" s="33"/>
      <c r="B342" s="34"/>
      <c r="C342" s="35"/>
      <c r="E342" s="51"/>
      <c r="F342" s="42"/>
    </row>
    <row r="343" spans="1:6" s="4" customFormat="1" x14ac:dyDescent="0.25">
      <c r="A343" s="33"/>
      <c r="B343" s="34"/>
      <c r="C343" s="35"/>
      <c r="E343" s="51"/>
      <c r="F343" s="42"/>
    </row>
    <row r="344" spans="1:6" s="4" customFormat="1" x14ac:dyDescent="0.25">
      <c r="A344" s="33"/>
      <c r="B344" s="34"/>
      <c r="C344" s="35"/>
      <c r="E344" s="51"/>
      <c r="F344" s="42"/>
    </row>
    <row r="345" spans="1:6" s="4" customFormat="1" x14ac:dyDescent="0.25">
      <c r="A345" s="33"/>
      <c r="B345" s="34"/>
      <c r="C345" s="35"/>
      <c r="E345" s="51"/>
      <c r="F345" s="42"/>
    </row>
    <row r="346" spans="1:6" s="4" customFormat="1" x14ac:dyDescent="0.25">
      <c r="A346" s="33"/>
      <c r="B346" s="34"/>
      <c r="C346" s="35"/>
      <c r="E346" s="51"/>
      <c r="F346" s="42"/>
    </row>
    <row r="347" spans="1:6" s="4" customFormat="1" x14ac:dyDescent="0.25">
      <c r="A347" s="33"/>
      <c r="B347" s="34"/>
      <c r="C347" s="35"/>
      <c r="E347" s="51"/>
      <c r="F347" s="42"/>
    </row>
    <row r="348" spans="1:6" s="4" customFormat="1" x14ac:dyDescent="0.25">
      <c r="A348" s="33"/>
      <c r="B348" s="34"/>
      <c r="C348" s="35"/>
      <c r="E348" s="51"/>
      <c r="F348" s="42"/>
    </row>
    <row r="349" spans="1:6" s="4" customFormat="1" x14ac:dyDescent="0.25">
      <c r="A349" s="33"/>
      <c r="B349" s="34"/>
      <c r="C349" s="35"/>
      <c r="E349" s="51"/>
      <c r="F349" s="42"/>
    </row>
    <row r="350" spans="1:6" s="4" customFormat="1" x14ac:dyDescent="0.25">
      <c r="A350" s="33"/>
      <c r="B350" s="34"/>
      <c r="C350" s="35"/>
      <c r="E350" s="51"/>
      <c r="F350" s="42"/>
    </row>
    <row r="351" spans="1:6" s="4" customFormat="1" x14ac:dyDescent="0.25">
      <c r="A351" s="33"/>
      <c r="B351" s="34"/>
      <c r="C351" s="35"/>
      <c r="E351" s="51"/>
      <c r="F351" s="42"/>
    </row>
    <row r="352" spans="1:6" s="4" customFormat="1" x14ac:dyDescent="0.25">
      <c r="A352" s="33"/>
      <c r="B352" s="34"/>
      <c r="C352" s="35"/>
      <c r="E352" s="51"/>
      <c r="F352" s="42"/>
    </row>
    <row r="353" spans="1:6" s="4" customFormat="1" x14ac:dyDescent="0.25">
      <c r="A353" s="33"/>
      <c r="B353" s="34"/>
      <c r="C353" s="35"/>
      <c r="E353" s="51"/>
      <c r="F353" s="42"/>
    </row>
    <row r="354" spans="1:6" s="4" customFormat="1" x14ac:dyDescent="0.25">
      <c r="A354" s="33"/>
      <c r="B354" s="34"/>
      <c r="C354" s="35"/>
      <c r="E354" s="51"/>
      <c r="F354" s="42"/>
    </row>
    <row r="355" spans="1:6" s="4" customFormat="1" x14ac:dyDescent="0.25">
      <c r="A355" s="33"/>
      <c r="B355" s="34"/>
      <c r="C355" s="35"/>
      <c r="E355" s="51"/>
      <c r="F355" s="42"/>
    </row>
    <row r="356" spans="1:6" s="4" customFormat="1" x14ac:dyDescent="0.25">
      <c r="A356" s="33"/>
      <c r="B356" s="34"/>
      <c r="C356" s="35"/>
      <c r="E356" s="51"/>
      <c r="F356" s="42"/>
    </row>
    <row r="357" spans="1:6" s="4" customFormat="1" x14ac:dyDescent="0.25">
      <c r="A357" s="33"/>
      <c r="B357" s="34"/>
      <c r="C357" s="35"/>
      <c r="E357" s="51"/>
      <c r="F357" s="42"/>
    </row>
    <row r="358" spans="1:6" s="4" customFormat="1" x14ac:dyDescent="0.25">
      <c r="A358" s="33"/>
      <c r="B358" s="34"/>
      <c r="C358" s="35"/>
      <c r="E358" s="51"/>
      <c r="F358" s="42"/>
    </row>
    <row r="359" spans="1:6" s="4" customFormat="1" x14ac:dyDescent="0.25">
      <c r="A359" s="33"/>
      <c r="B359" s="34"/>
      <c r="C359" s="35"/>
      <c r="E359" s="51"/>
      <c r="F359" s="42"/>
    </row>
    <row r="360" spans="1:6" s="4" customFormat="1" x14ac:dyDescent="0.25">
      <c r="A360" s="33"/>
      <c r="B360" s="34"/>
      <c r="C360" s="35"/>
      <c r="E360" s="51"/>
      <c r="F360" s="42"/>
    </row>
    <row r="361" spans="1:6" s="4" customFormat="1" x14ac:dyDescent="0.25">
      <c r="A361" s="33"/>
      <c r="B361" s="34"/>
      <c r="C361" s="35"/>
      <c r="E361" s="51"/>
      <c r="F361" s="42"/>
    </row>
    <row r="362" spans="1:6" s="4" customFormat="1" x14ac:dyDescent="0.25">
      <c r="A362" s="33"/>
      <c r="B362" s="34"/>
      <c r="C362" s="35"/>
      <c r="E362" s="51"/>
      <c r="F362" s="42"/>
    </row>
    <row r="363" spans="1:6" s="4" customFormat="1" x14ac:dyDescent="0.25">
      <c r="A363" s="33"/>
      <c r="B363" s="34"/>
      <c r="C363" s="35"/>
      <c r="E363" s="51"/>
      <c r="F363" s="42"/>
    </row>
    <row r="364" spans="1:6" s="4" customFormat="1" x14ac:dyDescent="0.25">
      <c r="A364" s="33"/>
      <c r="B364" s="34"/>
      <c r="C364" s="35"/>
      <c r="E364" s="51"/>
      <c r="F364" s="42"/>
    </row>
    <row r="365" spans="1:6" s="4" customFormat="1" x14ac:dyDescent="0.25">
      <c r="A365" s="33"/>
      <c r="B365" s="34"/>
      <c r="C365" s="35"/>
      <c r="E365" s="51"/>
      <c r="F365" s="42"/>
    </row>
    <row r="366" spans="1:6" s="4" customFormat="1" x14ac:dyDescent="0.25">
      <c r="A366" s="33"/>
      <c r="B366" s="34"/>
      <c r="C366" s="35"/>
      <c r="E366" s="51"/>
      <c r="F366" s="42"/>
    </row>
    <row r="367" spans="1:6" s="4" customFormat="1" x14ac:dyDescent="0.25">
      <c r="A367" s="33"/>
      <c r="B367" s="34"/>
      <c r="C367" s="35"/>
      <c r="E367" s="51"/>
      <c r="F367" s="42"/>
    </row>
    <row r="368" spans="1:6" s="4" customFormat="1" x14ac:dyDescent="0.25">
      <c r="A368" s="33"/>
      <c r="B368" s="34"/>
      <c r="C368" s="35"/>
      <c r="E368" s="51"/>
      <c r="F368" s="42"/>
    </row>
    <row r="369" spans="1:6" s="4" customFormat="1" x14ac:dyDescent="0.25">
      <c r="A369" s="33"/>
      <c r="B369" s="34"/>
      <c r="C369" s="35"/>
      <c r="E369" s="51"/>
      <c r="F369" s="42"/>
    </row>
    <row r="370" spans="1:6" s="4" customFormat="1" x14ac:dyDescent="0.25">
      <c r="A370" s="33"/>
      <c r="B370" s="34"/>
      <c r="C370" s="35"/>
      <c r="E370" s="51"/>
      <c r="F370" s="42"/>
    </row>
    <row r="371" spans="1:6" s="4" customFormat="1" x14ac:dyDescent="0.25">
      <c r="A371" s="33"/>
      <c r="B371" s="34"/>
      <c r="C371" s="35"/>
      <c r="E371" s="51"/>
      <c r="F371" s="42"/>
    </row>
    <row r="372" spans="1:6" s="4" customFormat="1" x14ac:dyDescent="0.25">
      <c r="A372" s="33"/>
      <c r="B372" s="34"/>
      <c r="C372" s="35"/>
      <c r="E372" s="51"/>
      <c r="F372" s="42"/>
    </row>
    <row r="373" spans="1:6" s="4" customFormat="1" x14ac:dyDescent="0.25">
      <c r="A373" s="33"/>
      <c r="B373" s="34"/>
      <c r="C373" s="35"/>
      <c r="E373" s="51"/>
      <c r="F373" s="42"/>
    </row>
    <row r="374" spans="1:6" s="4" customFormat="1" x14ac:dyDescent="0.25">
      <c r="A374" s="33"/>
      <c r="B374" s="34"/>
      <c r="C374" s="35"/>
      <c r="E374" s="51"/>
      <c r="F374" s="42"/>
    </row>
    <row r="375" spans="1:6" s="4" customFormat="1" x14ac:dyDescent="0.25">
      <c r="A375" s="33"/>
      <c r="B375" s="34"/>
      <c r="C375" s="35"/>
      <c r="E375" s="51"/>
      <c r="F375" s="42"/>
    </row>
    <row r="376" spans="1:6" s="4" customFormat="1" x14ac:dyDescent="0.25">
      <c r="A376" s="33"/>
      <c r="B376" s="34"/>
      <c r="C376" s="35"/>
      <c r="E376" s="51"/>
      <c r="F376" s="42"/>
    </row>
    <row r="377" spans="1:6" s="4" customFormat="1" x14ac:dyDescent="0.25">
      <c r="A377" s="33"/>
      <c r="B377" s="34"/>
      <c r="C377" s="35"/>
      <c r="E377" s="51"/>
      <c r="F377" s="42"/>
    </row>
    <row r="378" spans="1:6" s="4" customFormat="1" x14ac:dyDescent="0.25">
      <c r="A378" s="33"/>
      <c r="B378" s="34"/>
      <c r="C378" s="35"/>
      <c r="E378" s="51"/>
      <c r="F378" s="42"/>
    </row>
    <row r="379" spans="1:6" s="4" customFormat="1" x14ac:dyDescent="0.25">
      <c r="A379" s="33"/>
      <c r="B379" s="34"/>
      <c r="C379" s="35"/>
      <c r="E379" s="51"/>
      <c r="F379" s="42"/>
    </row>
    <row r="380" spans="1:6" s="4" customFormat="1" x14ac:dyDescent="0.25">
      <c r="A380" s="33"/>
      <c r="B380" s="34"/>
      <c r="C380" s="35"/>
      <c r="E380" s="51"/>
      <c r="F380" s="42"/>
    </row>
    <row r="381" spans="1:6" s="4" customFormat="1" x14ac:dyDescent="0.25">
      <c r="A381" s="33"/>
      <c r="B381" s="34"/>
      <c r="C381" s="35"/>
      <c r="E381" s="51"/>
      <c r="F381" s="42"/>
    </row>
    <row r="382" spans="1:6" s="4" customFormat="1" x14ac:dyDescent="0.25">
      <c r="A382" s="33"/>
      <c r="B382" s="34"/>
      <c r="C382" s="35"/>
      <c r="E382" s="51"/>
      <c r="F382" s="42"/>
    </row>
    <row r="383" spans="1:6" s="4" customFormat="1" x14ac:dyDescent="0.25">
      <c r="A383" s="33"/>
      <c r="B383" s="34"/>
      <c r="C383" s="35"/>
      <c r="E383" s="51"/>
      <c r="F383" s="42"/>
    </row>
    <row r="384" spans="1:6" s="4" customFormat="1" x14ac:dyDescent="0.25">
      <c r="A384" s="33"/>
      <c r="B384" s="34"/>
      <c r="C384" s="35"/>
      <c r="E384" s="51"/>
      <c r="F384" s="42"/>
    </row>
    <row r="385" spans="1:6" s="4" customFormat="1" x14ac:dyDescent="0.25">
      <c r="A385" s="33"/>
      <c r="B385" s="34"/>
      <c r="C385" s="35"/>
      <c r="E385" s="51"/>
      <c r="F385" s="42"/>
    </row>
    <row r="386" spans="1:6" s="4" customFormat="1" x14ac:dyDescent="0.25">
      <c r="A386" s="33"/>
      <c r="B386" s="34"/>
      <c r="C386" s="35"/>
      <c r="E386" s="51"/>
      <c r="F386" s="42"/>
    </row>
    <row r="387" spans="1:6" s="4" customFormat="1" x14ac:dyDescent="0.25">
      <c r="A387" s="33"/>
      <c r="B387" s="34"/>
      <c r="C387" s="35"/>
      <c r="E387" s="51"/>
      <c r="F387" s="42"/>
    </row>
    <row r="388" spans="1:6" s="4" customFormat="1" x14ac:dyDescent="0.25">
      <c r="A388" s="33"/>
      <c r="B388" s="34"/>
      <c r="C388" s="35"/>
      <c r="E388" s="51"/>
      <c r="F388" s="42"/>
    </row>
    <row r="389" spans="1:6" s="4" customFormat="1" x14ac:dyDescent="0.25">
      <c r="A389" s="33"/>
      <c r="B389" s="34"/>
      <c r="C389" s="35"/>
      <c r="E389" s="51"/>
      <c r="F389" s="42"/>
    </row>
    <row r="390" spans="1:6" s="4" customFormat="1" x14ac:dyDescent="0.25">
      <c r="A390" s="33"/>
      <c r="B390" s="34"/>
      <c r="C390" s="35"/>
      <c r="E390" s="51"/>
      <c r="F390" s="42"/>
    </row>
    <row r="391" spans="1:6" s="4" customFormat="1" x14ac:dyDescent="0.25">
      <c r="A391" s="33"/>
      <c r="B391" s="34"/>
      <c r="C391" s="35"/>
      <c r="E391" s="51"/>
      <c r="F391" s="42"/>
    </row>
    <row r="392" spans="1:6" s="4" customFormat="1" x14ac:dyDescent="0.25">
      <c r="A392" s="33"/>
      <c r="B392" s="34"/>
      <c r="C392" s="35"/>
      <c r="E392" s="51"/>
      <c r="F392" s="42"/>
    </row>
    <row r="393" spans="1:6" s="4" customFormat="1" x14ac:dyDescent="0.25">
      <c r="A393" s="33"/>
      <c r="B393" s="34"/>
      <c r="C393" s="35"/>
      <c r="E393" s="51"/>
      <c r="F393" s="42"/>
    </row>
    <row r="394" spans="1:6" s="4" customFormat="1" x14ac:dyDescent="0.25">
      <c r="A394" s="33"/>
      <c r="B394" s="34"/>
      <c r="C394" s="35"/>
      <c r="E394" s="51"/>
      <c r="F394" s="42"/>
    </row>
    <row r="395" spans="1:6" s="4" customFormat="1" x14ac:dyDescent="0.25">
      <c r="A395" s="33"/>
      <c r="B395" s="34"/>
      <c r="C395" s="35"/>
      <c r="E395" s="51"/>
      <c r="F395" s="42"/>
    </row>
    <row r="396" spans="1:6" s="4" customFormat="1" x14ac:dyDescent="0.25">
      <c r="A396" s="33"/>
      <c r="B396" s="34"/>
      <c r="C396" s="35"/>
      <c r="E396" s="51"/>
      <c r="F396" s="42"/>
    </row>
    <row r="397" spans="1:6" s="4" customFormat="1" x14ac:dyDescent="0.25">
      <c r="A397" s="33"/>
      <c r="B397" s="34"/>
      <c r="C397" s="35"/>
      <c r="E397" s="51"/>
      <c r="F397" s="42"/>
    </row>
    <row r="398" spans="1:6" s="4" customFormat="1" x14ac:dyDescent="0.25">
      <c r="A398" s="33"/>
      <c r="B398" s="34"/>
      <c r="C398" s="35"/>
      <c r="E398" s="51"/>
      <c r="F398" s="42"/>
    </row>
    <row r="399" spans="1:6" s="4" customFormat="1" x14ac:dyDescent="0.25">
      <c r="A399" s="33"/>
      <c r="B399" s="34"/>
      <c r="C399" s="35"/>
      <c r="E399" s="51"/>
      <c r="F399" s="42"/>
    </row>
    <row r="400" spans="1:6" s="4" customFormat="1" x14ac:dyDescent="0.25">
      <c r="A400" s="33"/>
      <c r="B400" s="34"/>
      <c r="C400" s="35"/>
      <c r="E400" s="51"/>
      <c r="F400" s="42"/>
    </row>
    <row r="401" spans="1:6" s="4" customFormat="1" x14ac:dyDescent="0.25">
      <c r="A401" s="33"/>
      <c r="B401" s="34"/>
      <c r="C401" s="35"/>
      <c r="E401" s="51"/>
      <c r="F401" s="42"/>
    </row>
    <row r="402" spans="1:6" s="4" customFormat="1" x14ac:dyDescent="0.25">
      <c r="A402" s="33"/>
      <c r="B402" s="34"/>
      <c r="C402" s="35"/>
      <c r="E402" s="51"/>
      <c r="F402" s="42"/>
    </row>
    <row r="403" spans="1:6" s="4" customFormat="1" x14ac:dyDescent="0.25">
      <c r="A403" s="33"/>
      <c r="B403" s="34"/>
      <c r="C403" s="35"/>
      <c r="E403" s="51"/>
      <c r="F403" s="42"/>
    </row>
    <row r="404" spans="1:6" s="4" customFormat="1" x14ac:dyDescent="0.25">
      <c r="A404" s="33"/>
      <c r="B404" s="34"/>
      <c r="C404" s="35"/>
      <c r="E404" s="51"/>
      <c r="F404" s="42"/>
    </row>
    <row r="405" spans="1:6" s="4" customFormat="1" x14ac:dyDescent="0.25">
      <c r="A405" s="33"/>
      <c r="B405" s="34"/>
      <c r="C405" s="35"/>
      <c r="E405" s="51"/>
      <c r="F405" s="42"/>
    </row>
    <row r="406" spans="1:6" s="4" customFormat="1" x14ac:dyDescent="0.25">
      <c r="A406" s="33"/>
      <c r="B406" s="34"/>
      <c r="C406" s="35"/>
      <c r="E406" s="51"/>
      <c r="F406" s="42"/>
    </row>
    <row r="407" spans="1:6" s="4" customFormat="1" x14ac:dyDescent="0.25">
      <c r="A407" s="33"/>
      <c r="B407" s="34"/>
      <c r="C407" s="35"/>
      <c r="E407" s="51"/>
      <c r="F407" s="42"/>
    </row>
    <row r="408" spans="1:6" s="4" customFormat="1" x14ac:dyDescent="0.25">
      <c r="A408" s="33"/>
      <c r="B408" s="34"/>
      <c r="C408" s="35"/>
      <c r="E408" s="51"/>
      <c r="F408" s="42"/>
    </row>
    <row r="409" spans="1:6" s="4" customFormat="1" x14ac:dyDescent="0.25">
      <c r="A409" s="33"/>
      <c r="B409" s="34"/>
      <c r="C409" s="35"/>
      <c r="E409" s="51"/>
      <c r="F409" s="42"/>
    </row>
    <row r="410" spans="1:6" s="4" customFormat="1" x14ac:dyDescent="0.25">
      <c r="A410" s="33"/>
      <c r="B410" s="34"/>
      <c r="C410" s="35"/>
      <c r="E410" s="51"/>
      <c r="F410" s="42"/>
    </row>
    <row r="411" spans="1:6" s="4" customFormat="1" x14ac:dyDescent="0.25">
      <c r="A411" s="33"/>
      <c r="B411" s="34"/>
      <c r="C411" s="35"/>
      <c r="E411" s="51"/>
      <c r="F411" s="42"/>
    </row>
    <row r="412" spans="1:6" s="4" customFormat="1" x14ac:dyDescent="0.25">
      <c r="A412" s="33"/>
      <c r="B412" s="34"/>
      <c r="C412" s="35"/>
      <c r="E412" s="51"/>
      <c r="F412" s="42"/>
    </row>
    <row r="413" spans="1:6" s="4" customFormat="1" x14ac:dyDescent="0.25">
      <c r="A413" s="33"/>
      <c r="B413" s="34"/>
      <c r="C413" s="35"/>
      <c r="E413" s="51"/>
      <c r="F413" s="42"/>
    </row>
    <row r="414" spans="1:6" s="4" customFormat="1" x14ac:dyDescent="0.25">
      <c r="A414" s="33"/>
      <c r="B414" s="34"/>
      <c r="C414" s="35"/>
      <c r="E414" s="51"/>
      <c r="F414" s="42"/>
    </row>
    <row r="415" spans="1:6" s="4" customFormat="1" x14ac:dyDescent="0.25">
      <c r="A415" s="33"/>
      <c r="B415" s="34"/>
      <c r="C415" s="35"/>
      <c r="E415" s="51"/>
      <c r="F415" s="42"/>
    </row>
    <row r="416" spans="1:6" s="4" customFormat="1" x14ac:dyDescent="0.25">
      <c r="A416" s="33"/>
      <c r="B416" s="34"/>
      <c r="C416" s="35"/>
      <c r="E416" s="51"/>
      <c r="F416" s="42"/>
    </row>
    <row r="417" spans="1:6" s="4" customFormat="1" x14ac:dyDescent="0.25">
      <c r="A417" s="33"/>
      <c r="B417" s="34"/>
      <c r="C417" s="35"/>
      <c r="E417" s="51"/>
      <c r="F417" s="42"/>
    </row>
    <row r="418" spans="1:6" s="4" customFormat="1" x14ac:dyDescent="0.25">
      <c r="A418" s="33"/>
      <c r="B418" s="34"/>
      <c r="C418" s="35"/>
      <c r="E418" s="51"/>
      <c r="F418" s="42"/>
    </row>
    <row r="419" spans="1:6" s="4" customFormat="1" x14ac:dyDescent="0.25">
      <c r="A419" s="33"/>
      <c r="B419" s="34"/>
      <c r="C419" s="35"/>
      <c r="E419" s="51"/>
      <c r="F419" s="42"/>
    </row>
    <row r="420" spans="1:6" s="4" customFormat="1" x14ac:dyDescent="0.25">
      <c r="A420" s="33"/>
      <c r="B420" s="34"/>
      <c r="C420" s="35"/>
      <c r="E420" s="51"/>
      <c r="F420" s="42"/>
    </row>
    <row r="421" spans="1:6" s="4" customFormat="1" x14ac:dyDescent="0.25">
      <c r="A421" s="33"/>
      <c r="B421" s="34"/>
      <c r="C421" s="35"/>
      <c r="E421" s="51"/>
      <c r="F421" s="42"/>
    </row>
    <row r="422" spans="1:6" s="4" customFormat="1" x14ac:dyDescent="0.25">
      <c r="A422" s="33"/>
      <c r="B422" s="34"/>
      <c r="C422" s="35"/>
      <c r="E422" s="51"/>
      <c r="F422" s="42"/>
    </row>
    <row r="423" spans="1:6" s="4" customFormat="1" x14ac:dyDescent="0.25">
      <c r="A423" s="33"/>
      <c r="B423" s="34"/>
      <c r="C423" s="35"/>
      <c r="E423" s="51"/>
      <c r="F423" s="42"/>
    </row>
    <row r="424" spans="1:6" s="4" customFormat="1" x14ac:dyDescent="0.25">
      <c r="A424" s="33"/>
      <c r="B424" s="34"/>
      <c r="C424" s="35"/>
      <c r="E424" s="51"/>
      <c r="F424" s="42"/>
    </row>
    <row r="425" spans="1:6" s="4" customFormat="1" x14ac:dyDescent="0.25">
      <c r="A425" s="33"/>
      <c r="B425" s="34"/>
      <c r="C425" s="35"/>
      <c r="E425" s="51"/>
      <c r="F425" s="42"/>
    </row>
    <row r="426" spans="1:6" s="4" customFormat="1" x14ac:dyDescent="0.25">
      <c r="A426" s="33"/>
      <c r="B426" s="34"/>
      <c r="C426" s="35"/>
      <c r="E426" s="51"/>
      <c r="F426" s="42"/>
    </row>
    <row r="427" spans="1:6" s="4" customFormat="1" x14ac:dyDescent="0.25">
      <c r="A427" s="33"/>
      <c r="B427" s="34"/>
      <c r="C427" s="35"/>
      <c r="E427" s="51"/>
      <c r="F427" s="42"/>
    </row>
    <row r="428" spans="1:6" s="4" customFormat="1" x14ac:dyDescent="0.25">
      <c r="A428" s="33"/>
      <c r="B428" s="34"/>
      <c r="C428" s="35"/>
      <c r="E428" s="51"/>
      <c r="F428" s="42"/>
    </row>
    <row r="429" spans="1:6" s="4" customFormat="1" x14ac:dyDescent="0.25">
      <c r="A429" s="33"/>
      <c r="B429" s="34"/>
      <c r="C429" s="35"/>
      <c r="E429" s="51"/>
      <c r="F429" s="42"/>
    </row>
    <row r="430" spans="1:6" s="4" customFormat="1" x14ac:dyDescent="0.25">
      <c r="A430" s="33"/>
      <c r="B430" s="34"/>
      <c r="C430" s="35"/>
      <c r="E430" s="51"/>
      <c r="F430" s="42"/>
    </row>
    <row r="431" spans="1:6" s="4" customFormat="1" x14ac:dyDescent="0.25">
      <c r="A431" s="33"/>
      <c r="B431" s="34"/>
      <c r="C431" s="35"/>
      <c r="E431" s="51"/>
      <c r="F431" s="42"/>
    </row>
    <row r="432" spans="1:6" s="4" customFormat="1" x14ac:dyDescent="0.25">
      <c r="A432" s="33"/>
      <c r="B432" s="34"/>
      <c r="C432" s="35"/>
      <c r="E432" s="51"/>
      <c r="F432" s="42"/>
    </row>
    <row r="433" spans="1:6" s="4" customFormat="1" x14ac:dyDescent="0.25">
      <c r="A433" s="33"/>
      <c r="B433" s="34"/>
      <c r="C433" s="35"/>
      <c r="E433" s="51"/>
      <c r="F433" s="42"/>
    </row>
    <row r="434" spans="1:6" s="4" customFormat="1" x14ac:dyDescent="0.25">
      <c r="A434" s="33"/>
      <c r="B434" s="34"/>
      <c r="C434" s="35"/>
      <c r="E434" s="51"/>
      <c r="F434" s="42"/>
    </row>
    <row r="435" spans="1:6" s="4" customFormat="1" x14ac:dyDescent="0.25">
      <c r="A435" s="33"/>
      <c r="B435" s="34"/>
      <c r="C435" s="35"/>
      <c r="E435" s="51"/>
      <c r="F435" s="42"/>
    </row>
    <row r="436" spans="1:6" s="4" customFormat="1" x14ac:dyDescent="0.25">
      <c r="A436" s="33"/>
      <c r="B436" s="34"/>
      <c r="C436" s="35"/>
      <c r="E436" s="51"/>
      <c r="F436" s="42"/>
    </row>
    <row r="437" spans="1:6" s="4" customFormat="1" x14ac:dyDescent="0.25">
      <c r="A437" s="33"/>
      <c r="B437" s="34"/>
      <c r="C437" s="35"/>
      <c r="E437" s="51"/>
      <c r="F437" s="42"/>
    </row>
    <row r="438" spans="1:6" s="4" customFormat="1" x14ac:dyDescent="0.25">
      <c r="A438" s="33"/>
      <c r="B438" s="34"/>
      <c r="C438" s="35"/>
      <c r="E438" s="51"/>
      <c r="F438" s="42"/>
    </row>
    <row r="439" spans="1:6" s="4" customFormat="1" x14ac:dyDescent="0.25">
      <c r="A439" s="33"/>
      <c r="B439" s="34"/>
      <c r="C439" s="35"/>
      <c r="E439" s="51"/>
      <c r="F439" s="42"/>
    </row>
    <row r="440" spans="1:6" s="4" customFormat="1" x14ac:dyDescent="0.25">
      <c r="A440" s="33"/>
      <c r="B440" s="34"/>
      <c r="C440" s="35"/>
      <c r="E440" s="51"/>
      <c r="F440" s="42"/>
    </row>
    <row r="441" spans="1:6" s="4" customFormat="1" x14ac:dyDescent="0.25">
      <c r="A441" s="33"/>
      <c r="B441" s="34"/>
      <c r="C441" s="35"/>
      <c r="E441" s="51"/>
      <c r="F441" s="42"/>
    </row>
    <row r="442" spans="1:6" s="4" customFormat="1" x14ac:dyDescent="0.25">
      <c r="A442" s="33"/>
      <c r="B442" s="34"/>
      <c r="C442" s="35"/>
      <c r="E442" s="51"/>
      <c r="F442" s="42"/>
    </row>
    <row r="443" spans="1:6" s="4" customFormat="1" x14ac:dyDescent="0.25">
      <c r="A443" s="33"/>
      <c r="B443" s="34"/>
      <c r="C443" s="35"/>
      <c r="E443" s="51"/>
      <c r="F443" s="42"/>
    </row>
    <row r="444" spans="1:6" s="4" customFormat="1" x14ac:dyDescent="0.25">
      <c r="A444" s="33"/>
      <c r="B444" s="34"/>
      <c r="C444" s="35"/>
      <c r="E444" s="51"/>
      <c r="F444" s="42"/>
    </row>
    <row r="445" spans="1:6" s="4" customFormat="1" x14ac:dyDescent="0.25">
      <c r="A445" s="33"/>
      <c r="B445" s="34"/>
      <c r="C445" s="35"/>
      <c r="E445" s="51"/>
      <c r="F445" s="42"/>
    </row>
    <row r="446" spans="1:6" s="4" customFormat="1" x14ac:dyDescent="0.25">
      <c r="A446" s="33"/>
      <c r="B446" s="34"/>
      <c r="C446" s="35"/>
      <c r="E446" s="51"/>
      <c r="F446" s="42"/>
    </row>
    <row r="447" spans="1:6" s="4" customFormat="1" x14ac:dyDescent="0.25">
      <c r="A447" s="33"/>
      <c r="B447" s="34"/>
      <c r="C447" s="35"/>
      <c r="E447" s="51"/>
      <c r="F447" s="42"/>
    </row>
    <row r="448" spans="1:6" s="4" customFormat="1" x14ac:dyDescent="0.25">
      <c r="A448" s="33"/>
      <c r="B448" s="34"/>
      <c r="C448" s="35"/>
      <c r="E448" s="51"/>
      <c r="F448" s="42"/>
    </row>
    <row r="449" spans="1:6" s="4" customFormat="1" x14ac:dyDescent="0.25">
      <c r="A449" s="33"/>
      <c r="B449" s="34"/>
      <c r="C449" s="35"/>
      <c r="E449" s="51"/>
      <c r="F449" s="42"/>
    </row>
    <row r="450" spans="1:6" s="4" customFormat="1" x14ac:dyDescent="0.25">
      <c r="A450" s="33"/>
      <c r="B450" s="34"/>
      <c r="C450" s="35"/>
      <c r="E450" s="51"/>
      <c r="F450" s="42"/>
    </row>
    <row r="451" spans="1:6" s="4" customFormat="1" x14ac:dyDescent="0.25">
      <c r="A451" s="33"/>
      <c r="B451" s="34"/>
      <c r="C451" s="35"/>
      <c r="E451" s="51"/>
      <c r="F451" s="42"/>
    </row>
    <row r="452" spans="1:6" s="4" customFormat="1" x14ac:dyDescent="0.25">
      <c r="A452" s="33"/>
      <c r="B452" s="34"/>
      <c r="C452" s="35"/>
      <c r="E452" s="51"/>
      <c r="F452" s="42"/>
    </row>
    <row r="453" spans="1:6" s="4" customFormat="1" x14ac:dyDescent="0.25">
      <c r="A453" s="33"/>
      <c r="B453" s="34"/>
      <c r="C453" s="35"/>
      <c r="E453" s="51"/>
      <c r="F453" s="42"/>
    </row>
    <row r="454" spans="1:6" s="4" customFormat="1" x14ac:dyDescent="0.25">
      <c r="A454" s="33"/>
      <c r="B454" s="34"/>
      <c r="C454" s="35"/>
      <c r="E454" s="51"/>
      <c r="F454" s="42"/>
    </row>
    <row r="455" spans="1:6" s="4" customFormat="1" x14ac:dyDescent="0.25">
      <c r="A455" s="33"/>
      <c r="B455" s="34"/>
      <c r="C455" s="35"/>
      <c r="E455" s="51"/>
      <c r="F455" s="42"/>
    </row>
    <row r="456" spans="1:6" s="4" customFormat="1" x14ac:dyDescent="0.25">
      <c r="A456" s="33"/>
      <c r="B456" s="34"/>
      <c r="C456" s="35"/>
      <c r="E456" s="51"/>
      <c r="F456" s="42"/>
    </row>
    <row r="457" spans="1:6" s="4" customFormat="1" x14ac:dyDescent="0.25">
      <c r="A457" s="33"/>
      <c r="B457" s="34"/>
      <c r="C457" s="35"/>
      <c r="E457" s="51"/>
      <c r="F457" s="42"/>
    </row>
    <row r="458" spans="1:6" s="4" customFormat="1" x14ac:dyDescent="0.25">
      <c r="A458" s="33"/>
      <c r="B458" s="34"/>
      <c r="C458" s="35"/>
      <c r="E458" s="51"/>
      <c r="F458" s="42"/>
    </row>
    <row r="459" spans="1:6" s="4" customFormat="1" x14ac:dyDescent="0.25">
      <c r="A459" s="33"/>
      <c r="B459" s="34"/>
      <c r="C459" s="35"/>
      <c r="E459" s="51"/>
      <c r="F459" s="42"/>
    </row>
    <row r="460" spans="1:6" s="4" customFormat="1" x14ac:dyDescent="0.25">
      <c r="A460" s="33"/>
      <c r="B460" s="34"/>
      <c r="C460" s="35"/>
      <c r="E460" s="51"/>
      <c r="F460" s="42"/>
    </row>
    <row r="461" spans="1:6" s="4" customFormat="1" x14ac:dyDescent="0.25">
      <c r="A461" s="33"/>
      <c r="B461" s="34"/>
      <c r="C461" s="35"/>
      <c r="E461" s="51"/>
      <c r="F461" s="42"/>
    </row>
    <row r="462" spans="1:6" s="4" customFormat="1" x14ac:dyDescent="0.25">
      <c r="A462" s="33"/>
      <c r="B462" s="34"/>
      <c r="C462" s="35"/>
      <c r="E462" s="51"/>
      <c r="F462" s="42"/>
    </row>
    <row r="463" spans="1:6" s="4" customFormat="1" x14ac:dyDescent="0.25">
      <c r="A463" s="33"/>
      <c r="B463" s="34"/>
      <c r="C463" s="35"/>
      <c r="E463" s="51"/>
      <c r="F463" s="42"/>
    </row>
    <row r="464" spans="1:6" s="4" customFormat="1" x14ac:dyDescent="0.25">
      <c r="A464" s="33"/>
      <c r="B464" s="34"/>
      <c r="C464" s="35"/>
      <c r="E464" s="51"/>
      <c r="F464" s="42"/>
    </row>
    <row r="465" spans="1:6" s="4" customFormat="1" x14ac:dyDescent="0.25">
      <c r="A465" s="33"/>
      <c r="B465" s="34"/>
      <c r="C465" s="35"/>
      <c r="E465" s="51"/>
      <c r="F465" s="42"/>
    </row>
    <row r="466" spans="1:6" s="4" customFormat="1" x14ac:dyDescent="0.25">
      <c r="A466" s="33"/>
      <c r="B466" s="34"/>
      <c r="C466" s="35"/>
      <c r="E466" s="51"/>
      <c r="F466" s="42"/>
    </row>
    <row r="467" spans="1:6" s="4" customFormat="1" x14ac:dyDescent="0.25">
      <c r="A467" s="33"/>
      <c r="B467" s="34"/>
      <c r="C467" s="35"/>
      <c r="E467" s="51"/>
      <c r="F467" s="42"/>
    </row>
    <row r="468" spans="1:6" s="4" customFormat="1" x14ac:dyDescent="0.25">
      <c r="A468" s="33"/>
      <c r="B468" s="34"/>
      <c r="C468" s="35"/>
      <c r="E468" s="51"/>
      <c r="F468" s="42"/>
    </row>
    <row r="469" spans="1:6" s="4" customFormat="1" x14ac:dyDescent="0.25">
      <c r="A469" s="33"/>
      <c r="B469" s="34"/>
      <c r="C469" s="35"/>
      <c r="E469" s="51"/>
      <c r="F469" s="42"/>
    </row>
    <row r="470" spans="1:6" s="4" customFormat="1" x14ac:dyDescent="0.25">
      <c r="A470" s="33"/>
      <c r="B470" s="34"/>
      <c r="C470" s="35"/>
      <c r="E470" s="51"/>
      <c r="F470" s="42"/>
    </row>
    <row r="471" spans="1:6" s="4" customFormat="1" x14ac:dyDescent="0.25">
      <c r="A471" s="33"/>
      <c r="B471" s="34"/>
      <c r="C471" s="35"/>
      <c r="E471" s="51"/>
      <c r="F471" s="42"/>
    </row>
    <row r="472" spans="1:6" s="4" customFormat="1" x14ac:dyDescent="0.25">
      <c r="A472" s="33"/>
      <c r="B472" s="34"/>
      <c r="C472" s="35"/>
      <c r="E472" s="51"/>
      <c r="F472" s="42"/>
    </row>
    <row r="473" spans="1:6" s="4" customFormat="1" x14ac:dyDescent="0.25">
      <c r="A473" s="33"/>
      <c r="B473" s="34"/>
      <c r="C473" s="35"/>
      <c r="E473" s="51"/>
      <c r="F473" s="42"/>
    </row>
    <row r="474" spans="1:6" s="4" customFormat="1" x14ac:dyDescent="0.25">
      <c r="A474" s="33"/>
      <c r="B474" s="34"/>
      <c r="C474" s="35"/>
      <c r="E474" s="51"/>
      <c r="F474" s="42"/>
    </row>
    <row r="475" spans="1:6" s="4" customFormat="1" x14ac:dyDescent="0.25">
      <c r="A475" s="33"/>
      <c r="B475" s="34"/>
      <c r="C475" s="35"/>
      <c r="E475" s="51"/>
      <c r="F475" s="42"/>
    </row>
    <row r="476" spans="1:6" s="4" customFormat="1" x14ac:dyDescent="0.25">
      <c r="A476" s="33"/>
      <c r="B476" s="34"/>
      <c r="C476" s="35"/>
      <c r="E476" s="51"/>
      <c r="F476" s="42"/>
    </row>
    <row r="477" spans="1:6" s="4" customFormat="1" x14ac:dyDescent="0.25">
      <c r="A477" s="33"/>
      <c r="B477" s="34"/>
      <c r="C477" s="35"/>
      <c r="E477" s="51"/>
      <c r="F477" s="42"/>
    </row>
    <row r="478" spans="1:6" s="4" customFormat="1" x14ac:dyDescent="0.25">
      <c r="A478" s="33"/>
      <c r="B478" s="34"/>
      <c r="C478" s="35"/>
      <c r="E478" s="51"/>
      <c r="F478" s="42"/>
    </row>
    <row r="479" spans="1:6" s="4" customFormat="1" x14ac:dyDescent="0.25">
      <c r="A479" s="33"/>
      <c r="B479" s="34"/>
      <c r="C479" s="35"/>
      <c r="E479" s="51"/>
      <c r="F479" s="42"/>
    </row>
    <row r="480" spans="1:6" s="4" customFormat="1" x14ac:dyDescent="0.25">
      <c r="A480" s="33"/>
      <c r="B480" s="34"/>
      <c r="C480" s="35"/>
      <c r="E480" s="51"/>
      <c r="F480" s="42"/>
    </row>
    <row r="481" spans="1:6" s="4" customFormat="1" x14ac:dyDescent="0.25">
      <c r="A481" s="33"/>
      <c r="B481" s="34"/>
      <c r="C481" s="35"/>
      <c r="E481" s="51"/>
      <c r="F481" s="42"/>
    </row>
    <row r="482" spans="1:6" s="4" customFormat="1" x14ac:dyDescent="0.25">
      <c r="A482" s="33"/>
      <c r="B482" s="34"/>
      <c r="C482" s="35"/>
      <c r="E482" s="51"/>
      <c r="F482" s="42"/>
    </row>
    <row r="483" spans="1:6" s="4" customFormat="1" x14ac:dyDescent="0.25">
      <c r="A483" s="33"/>
      <c r="B483" s="34"/>
      <c r="C483" s="35"/>
      <c r="E483" s="51"/>
      <c r="F483" s="42"/>
    </row>
    <row r="484" spans="1:6" s="4" customFormat="1" x14ac:dyDescent="0.25">
      <c r="A484" s="33"/>
      <c r="B484" s="34"/>
      <c r="C484" s="35"/>
      <c r="E484" s="51"/>
      <c r="F484" s="42"/>
    </row>
    <row r="485" spans="1:6" s="4" customFormat="1" x14ac:dyDescent="0.25">
      <c r="A485" s="33"/>
      <c r="B485" s="34"/>
      <c r="C485" s="35"/>
      <c r="E485" s="51"/>
      <c r="F485" s="42"/>
    </row>
    <row r="486" spans="1:6" s="4" customFormat="1" x14ac:dyDescent="0.25">
      <c r="A486" s="33"/>
      <c r="B486" s="34"/>
      <c r="C486" s="35"/>
      <c r="E486" s="51"/>
      <c r="F486" s="42"/>
    </row>
    <row r="487" spans="1:6" s="4" customFormat="1" x14ac:dyDescent="0.25">
      <c r="A487" s="33"/>
      <c r="B487" s="34"/>
      <c r="C487" s="35"/>
      <c r="E487" s="51"/>
      <c r="F487" s="42"/>
    </row>
    <row r="488" spans="1:6" s="4" customFormat="1" x14ac:dyDescent="0.25">
      <c r="A488" s="33"/>
      <c r="B488" s="34"/>
      <c r="C488" s="35"/>
      <c r="E488" s="51"/>
      <c r="F488" s="42"/>
    </row>
    <row r="489" spans="1:6" s="4" customFormat="1" x14ac:dyDescent="0.25">
      <c r="A489" s="33"/>
      <c r="B489" s="34"/>
      <c r="C489" s="35"/>
      <c r="E489" s="51"/>
      <c r="F489" s="42"/>
    </row>
    <row r="490" spans="1:6" s="4" customFormat="1" x14ac:dyDescent="0.25">
      <c r="A490" s="33"/>
      <c r="B490" s="34"/>
      <c r="C490" s="35"/>
      <c r="E490" s="51"/>
      <c r="F490" s="42"/>
    </row>
    <row r="491" spans="1:6" s="4" customFormat="1" x14ac:dyDescent="0.25">
      <c r="A491" s="33"/>
      <c r="B491" s="34"/>
      <c r="C491" s="35"/>
      <c r="E491" s="51"/>
      <c r="F491" s="42"/>
    </row>
    <row r="492" spans="1:6" s="4" customFormat="1" x14ac:dyDescent="0.25">
      <c r="A492" s="33"/>
      <c r="B492" s="34"/>
      <c r="C492" s="35"/>
      <c r="E492" s="51"/>
      <c r="F492" s="42"/>
    </row>
    <row r="493" spans="1:6" s="4" customFormat="1" x14ac:dyDescent="0.25">
      <c r="A493" s="33"/>
      <c r="B493" s="34"/>
      <c r="C493" s="35"/>
      <c r="E493" s="51"/>
      <c r="F493" s="42"/>
    </row>
    <row r="494" spans="1:6" s="4" customFormat="1" x14ac:dyDescent="0.25">
      <c r="A494" s="33"/>
      <c r="B494" s="34"/>
      <c r="C494" s="35"/>
      <c r="E494" s="51"/>
      <c r="F494" s="42"/>
    </row>
    <row r="495" spans="1:6" s="4" customFormat="1" x14ac:dyDescent="0.25">
      <c r="A495" s="33"/>
      <c r="B495" s="34"/>
      <c r="C495" s="35"/>
      <c r="E495" s="51"/>
      <c r="F495" s="42"/>
    </row>
    <row r="496" spans="1:6" s="4" customFormat="1" x14ac:dyDescent="0.25">
      <c r="A496" s="33"/>
      <c r="B496" s="34"/>
      <c r="C496" s="35"/>
      <c r="E496" s="51"/>
      <c r="F496" s="42"/>
    </row>
    <row r="497" spans="1:6" s="4" customFormat="1" x14ac:dyDescent="0.25">
      <c r="A497" s="33"/>
      <c r="B497" s="34"/>
      <c r="C497" s="35"/>
      <c r="E497" s="51"/>
      <c r="F497" s="42"/>
    </row>
    <row r="498" spans="1:6" s="4" customFormat="1" x14ac:dyDescent="0.25">
      <c r="A498" s="33"/>
      <c r="B498" s="34"/>
      <c r="C498" s="35"/>
      <c r="E498" s="51"/>
      <c r="F498" s="42"/>
    </row>
    <row r="499" spans="1:6" s="4" customFormat="1" x14ac:dyDescent="0.25">
      <c r="A499" s="33"/>
      <c r="B499" s="34"/>
      <c r="C499" s="35"/>
      <c r="E499" s="51"/>
      <c r="F499" s="42"/>
    </row>
    <row r="500" spans="1:6" s="4" customFormat="1" x14ac:dyDescent="0.25">
      <c r="A500" s="33"/>
      <c r="B500" s="34"/>
      <c r="C500" s="35"/>
      <c r="E500" s="51"/>
      <c r="F500" s="42"/>
    </row>
    <row r="501" spans="1:6" s="4" customFormat="1" x14ac:dyDescent="0.25">
      <c r="A501" s="33"/>
      <c r="B501" s="34"/>
      <c r="C501" s="35"/>
      <c r="E501" s="51"/>
      <c r="F501" s="42"/>
    </row>
    <row r="502" spans="1:6" s="4" customFormat="1" x14ac:dyDescent="0.25">
      <c r="A502" s="33"/>
      <c r="B502" s="34"/>
      <c r="C502" s="35"/>
      <c r="E502" s="51"/>
      <c r="F502" s="42"/>
    </row>
    <row r="503" spans="1:6" s="4" customFormat="1" x14ac:dyDescent="0.25">
      <c r="A503" s="33"/>
      <c r="B503" s="34"/>
      <c r="C503" s="35"/>
      <c r="E503" s="51"/>
      <c r="F503" s="42"/>
    </row>
    <row r="504" spans="1:6" s="4" customFormat="1" x14ac:dyDescent="0.25">
      <c r="A504" s="33"/>
      <c r="B504" s="34"/>
      <c r="C504" s="35"/>
      <c r="E504" s="51"/>
      <c r="F504" s="42"/>
    </row>
    <row r="505" spans="1:6" s="4" customFormat="1" x14ac:dyDescent="0.25">
      <c r="A505" s="33"/>
      <c r="B505" s="34"/>
      <c r="C505" s="35"/>
      <c r="E505" s="51"/>
      <c r="F505" s="42"/>
    </row>
    <row r="506" spans="1:6" s="4" customFormat="1" x14ac:dyDescent="0.25">
      <c r="A506" s="33"/>
      <c r="B506" s="34"/>
      <c r="C506" s="35"/>
      <c r="E506" s="51"/>
      <c r="F506" s="42"/>
    </row>
    <row r="507" spans="1:6" s="4" customFormat="1" x14ac:dyDescent="0.25">
      <c r="A507" s="33"/>
      <c r="B507" s="34"/>
      <c r="C507" s="35"/>
      <c r="E507" s="51"/>
      <c r="F507" s="42"/>
    </row>
    <row r="508" spans="1:6" s="4" customFormat="1" x14ac:dyDescent="0.25">
      <c r="A508" s="33"/>
      <c r="B508" s="34"/>
      <c r="C508" s="35"/>
      <c r="E508" s="51"/>
      <c r="F508" s="42"/>
    </row>
    <row r="509" spans="1:6" s="4" customFormat="1" x14ac:dyDescent="0.25">
      <c r="A509" s="33"/>
      <c r="B509" s="34"/>
      <c r="C509" s="35"/>
      <c r="E509" s="51"/>
      <c r="F509" s="42"/>
    </row>
    <row r="510" spans="1:6" s="4" customFormat="1" x14ac:dyDescent="0.25">
      <c r="A510" s="33"/>
      <c r="B510" s="34"/>
      <c r="C510" s="35"/>
      <c r="E510" s="51"/>
      <c r="F510" s="42"/>
    </row>
    <row r="511" spans="1:6" s="4" customFormat="1" x14ac:dyDescent="0.25">
      <c r="A511" s="33"/>
      <c r="B511" s="34"/>
      <c r="C511" s="35"/>
      <c r="E511" s="51"/>
      <c r="F511" s="42"/>
    </row>
    <row r="512" spans="1:6" s="4" customFormat="1" x14ac:dyDescent="0.25">
      <c r="A512" s="33"/>
      <c r="B512" s="34"/>
      <c r="C512" s="35"/>
      <c r="E512" s="51"/>
      <c r="F512" s="42"/>
    </row>
    <row r="513" spans="1:6" s="4" customFormat="1" x14ac:dyDescent="0.25">
      <c r="A513" s="33"/>
      <c r="B513" s="34"/>
      <c r="C513" s="35"/>
      <c r="E513" s="51"/>
      <c r="F513" s="42"/>
    </row>
    <row r="514" spans="1:6" s="4" customFormat="1" x14ac:dyDescent="0.25">
      <c r="A514" s="33"/>
      <c r="B514" s="34"/>
      <c r="C514" s="35"/>
      <c r="E514" s="51"/>
      <c r="F514" s="42"/>
    </row>
    <row r="515" spans="1:6" s="4" customFormat="1" x14ac:dyDescent="0.25">
      <c r="A515" s="33"/>
      <c r="B515" s="34"/>
      <c r="C515" s="35"/>
      <c r="E515" s="51"/>
      <c r="F515" s="42"/>
    </row>
    <row r="516" spans="1:6" s="4" customFormat="1" x14ac:dyDescent="0.25">
      <c r="A516" s="33"/>
      <c r="B516" s="34"/>
      <c r="C516" s="35"/>
      <c r="E516" s="51"/>
      <c r="F516" s="42"/>
    </row>
    <row r="517" spans="1:6" s="4" customFormat="1" x14ac:dyDescent="0.25">
      <c r="A517" s="33"/>
      <c r="B517" s="34"/>
      <c r="C517" s="35"/>
      <c r="E517" s="51"/>
      <c r="F517" s="42"/>
    </row>
    <row r="518" spans="1:6" s="4" customFormat="1" x14ac:dyDescent="0.25">
      <c r="A518" s="33"/>
      <c r="B518" s="34"/>
      <c r="C518" s="35"/>
      <c r="E518" s="51"/>
      <c r="F518" s="42"/>
    </row>
    <row r="519" spans="1:6" s="4" customFormat="1" x14ac:dyDescent="0.25">
      <c r="A519" s="33"/>
      <c r="B519" s="34"/>
      <c r="C519" s="35"/>
      <c r="E519" s="51"/>
      <c r="F519" s="42"/>
    </row>
    <row r="520" spans="1:6" s="4" customFormat="1" x14ac:dyDescent="0.25">
      <c r="A520" s="33"/>
      <c r="B520" s="34"/>
      <c r="C520" s="35"/>
      <c r="E520" s="51"/>
      <c r="F520" s="42"/>
    </row>
    <row r="521" spans="1:6" s="4" customFormat="1" x14ac:dyDescent="0.25">
      <c r="A521" s="33"/>
      <c r="B521" s="34"/>
      <c r="C521" s="35"/>
      <c r="E521" s="51"/>
      <c r="F521" s="42"/>
    </row>
    <row r="522" spans="1:6" s="4" customFormat="1" x14ac:dyDescent="0.25">
      <c r="A522" s="33"/>
      <c r="B522" s="34"/>
      <c r="C522" s="35"/>
      <c r="E522" s="51"/>
      <c r="F522" s="42"/>
    </row>
    <row r="523" spans="1:6" s="4" customFormat="1" x14ac:dyDescent="0.25">
      <c r="A523" s="33"/>
      <c r="B523" s="34"/>
      <c r="C523" s="35"/>
      <c r="E523" s="51"/>
      <c r="F523" s="42"/>
    </row>
    <row r="524" spans="1:6" s="4" customFormat="1" x14ac:dyDescent="0.25">
      <c r="A524" s="33"/>
      <c r="B524" s="34"/>
      <c r="C524" s="35"/>
      <c r="E524" s="51"/>
      <c r="F524" s="42"/>
    </row>
    <row r="525" spans="1:6" s="4" customFormat="1" x14ac:dyDescent="0.25">
      <c r="A525" s="33"/>
      <c r="B525" s="34"/>
      <c r="C525" s="35"/>
      <c r="E525" s="51"/>
      <c r="F525" s="42"/>
    </row>
    <row r="526" spans="1:6" s="4" customFormat="1" x14ac:dyDescent="0.25">
      <c r="A526" s="33"/>
      <c r="B526" s="34"/>
      <c r="C526" s="35"/>
      <c r="E526" s="51"/>
      <c r="F526" s="42"/>
    </row>
    <row r="527" spans="1:6" s="4" customFormat="1" x14ac:dyDescent="0.25">
      <c r="A527" s="33"/>
      <c r="B527" s="34"/>
      <c r="C527" s="35"/>
      <c r="E527" s="51"/>
      <c r="F527" s="42"/>
    </row>
    <row r="528" spans="1:6" s="4" customFormat="1" x14ac:dyDescent="0.25">
      <c r="A528" s="33"/>
      <c r="B528" s="34"/>
      <c r="C528" s="35"/>
      <c r="E528" s="51"/>
      <c r="F528" s="42"/>
    </row>
    <row r="529" spans="1:6" s="4" customFormat="1" x14ac:dyDescent="0.25">
      <c r="A529" s="33"/>
      <c r="B529" s="34"/>
      <c r="C529" s="35"/>
      <c r="E529" s="51"/>
      <c r="F529" s="42"/>
    </row>
    <row r="530" spans="1:6" s="4" customFormat="1" x14ac:dyDescent="0.25">
      <c r="A530" s="33"/>
      <c r="B530" s="34"/>
      <c r="C530" s="35"/>
      <c r="E530" s="51"/>
      <c r="F530" s="42"/>
    </row>
    <row r="531" spans="1:6" s="4" customFormat="1" x14ac:dyDescent="0.25">
      <c r="A531" s="33"/>
      <c r="B531" s="34"/>
      <c r="C531" s="35"/>
      <c r="E531" s="51"/>
      <c r="F531" s="42"/>
    </row>
    <row r="532" spans="1:6" s="4" customFormat="1" x14ac:dyDescent="0.25">
      <c r="A532" s="33"/>
      <c r="B532" s="34"/>
      <c r="C532" s="35"/>
      <c r="E532" s="51"/>
      <c r="F532" s="42"/>
    </row>
    <row r="533" spans="1:6" s="4" customFormat="1" x14ac:dyDescent="0.25">
      <c r="A533" s="33"/>
      <c r="B533" s="34"/>
      <c r="C533" s="35"/>
      <c r="E533" s="51"/>
      <c r="F533" s="42"/>
    </row>
    <row r="534" spans="1:6" s="4" customFormat="1" x14ac:dyDescent="0.25">
      <c r="A534" s="33"/>
      <c r="B534" s="34"/>
      <c r="C534" s="35"/>
      <c r="E534" s="51"/>
      <c r="F534" s="42"/>
    </row>
    <row r="535" spans="1:6" s="4" customFormat="1" x14ac:dyDescent="0.25">
      <c r="A535" s="33"/>
      <c r="B535" s="34"/>
      <c r="C535" s="35"/>
      <c r="E535" s="51"/>
      <c r="F535" s="42"/>
    </row>
    <row r="536" spans="1:6" s="4" customFormat="1" x14ac:dyDescent="0.25">
      <c r="A536" s="33"/>
      <c r="B536" s="34"/>
      <c r="C536" s="35"/>
      <c r="E536" s="51"/>
      <c r="F536" s="42"/>
    </row>
    <row r="537" spans="1:6" s="4" customFormat="1" x14ac:dyDescent="0.25">
      <c r="A537" s="33"/>
      <c r="B537" s="34"/>
      <c r="C537" s="35"/>
      <c r="E537" s="51"/>
      <c r="F537" s="42"/>
    </row>
    <row r="538" spans="1:6" s="4" customFormat="1" x14ac:dyDescent="0.25">
      <c r="A538" s="33"/>
      <c r="B538" s="34"/>
      <c r="C538" s="35"/>
      <c r="E538" s="51"/>
      <c r="F538" s="42"/>
    </row>
    <row r="539" spans="1:6" s="4" customFormat="1" x14ac:dyDescent="0.25">
      <c r="A539" s="33"/>
      <c r="B539" s="34"/>
      <c r="C539" s="35"/>
      <c r="E539" s="51"/>
      <c r="F539" s="42"/>
    </row>
    <row r="540" spans="1:6" s="4" customFormat="1" x14ac:dyDescent="0.25">
      <c r="A540" s="33"/>
      <c r="B540" s="34"/>
      <c r="C540" s="35"/>
      <c r="E540" s="51"/>
      <c r="F540" s="42"/>
    </row>
    <row r="541" spans="1:6" s="4" customFormat="1" x14ac:dyDescent="0.25">
      <c r="A541" s="33"/>
      <c r="B541" s="34"/>
      <c r="C541" s="35"/>
      <c r="E541" s="51"/>
      <c r="F541" s="42"/>
    </row>
    <row r="542" spans="1:6" s="4" customFormat="1" x14ac:dyDescent="0.25">
      <c r="A542" s="33"/>
      <c r="B542" s="34"/>
      <c r="C542" s="35"/>
      <c r="E542" s="51"/>
      <c r="F542" s="42"/>
    </row>
    <row r="543" spans="1:6" s="4" customFormat="1" x14ac:dyDescent="0.25">
      <c r="A543" s="33"/>
      <c r="B543" s="34"/>
      <c r="C543" s="35"/>
      <c r="E543" s="51"/>
      <c r="F543" s="42"/>
    </row>
    <row r="544" spans="1:6" s="4" customFormat="1" x14ac:dyDescent="0.25">
      <c r="A544" s="33"/>
      <c r="B544" s="34"/>
      <c r="C544" s="35"/>
      <c r="E544" s="51"/>
      <c r="F544" s="42"/>
    </row>
    <row r="545" spans="1:6" s="4" customFormat="1" x14ac:dyDescent="0.25">
      <c r="A545" s="33"/>
      <c r="B545" s="34"/>
      <c r="C545" s="35"/>
      <c r="E545" s="51"/>
      <c r="F545" s="42"/>
    </row>
    <row r="546" spans="1:6" s="4" customFormat="1" x14ac:dyDescent="0.25">
      <c r="A546" s="33"/>
      <c r="B546" s="34"/>
      <c r="C546" s="35"/>
      <c r="E546" s="51"/>
      <c r="F546" s="42"/>
    </row>
    <row r="547" spans="1:6" s="4" customFormat="1" x14ac:dyDescent="0.25">
      <c r="A547" s="33"/>
      <c r="B547" s="34"/>
      <c r="C547" s="35"/>
      <c r="E547" s="51"/>
      <c r="F547" s="42"/>
    </row>
    <row r="548" spans="1:6" s="4" customFormat="1" x14ac:dyDescent="0.25">
      <c r="A548" s="33"/>
      <c r="B548" s="34"/>
      <c r="C548" s="35"/>
      <c r="E548" s="51"/>
      <c r="F548" s="42"/>
    </row>
    <row r="549" spans="1:6" s="4" customFormat="1" x14ac:dyDescent="0.25">
      <c r="A549" s="33"/>
      <c r="B549" s="34"/>
      <c r="C549" s="35"/>
      <c r="E549" s="51"/>
      <c r="F549" s="42"/>
    </row>
    <row r="550" spans="1:6" s="4" customFormat="1" x14ac:dyDescent="0.25">
      <c r="A550" s="33"/>
      <c r="B550" s="34"/>
      <c r="C550" s="35"/>
      <c r="E550" s="51"/>
      <c r="F550" s="42"/>
    </row>
    <row r="551" spans="1:6" s="4" customFormat="1" x14ac:dyDescent="0.25">
      <c r="A551" s="33"/>
      <c r="B551" s="34"/>
      <c r="C551" s="35"/>
      <c r="E551" s="51"/>
      <c r="F551" s="42"/>
    </row>
    <row r="552" spans="1:6" s="4" customFormat="1" x14ac:dyDescent="0.25">
      <c r="A552" s="33"/>
      <c r="B552" s="34"/>
      <c r="C552" s="35"/>
      <c r="E552" s="51"/>
      <c r="F552" s="42"/>
    </row>
    <row r="553" spans="1:6" s="4" customFormat="1" x14ac:dyDescent="0.25">
      <c r="A553" s="33"/>
      <c r="B553" s="34"/>
      <c r="C553" s="35"/>
      <c r="E553" s="51"/>
      <c r="F553" s="42"/>
    </row>
    <row r="554" spans="1:6" s="4" customFormat="1" x14ac:dyDescent="0.25">
      <c r="A554" s="33"/>
      <c r="B554" s="34"/>
      <c r="C554" s="35"/>
      <c r="E554" s="51"/>
      <c r="F554" s="42"/>
    </row>
    <row r="555" spans="1:6" s="4" customFormat="1" x14ac:dyDescent="0.25">
      <c r="A555" s="33"/>
      <c r="B555" s="34"/>
      <c r="C555" s="35"/>
      <c r="E555" s="51"/>
      <c r="F555" s="42"/>
    </row>
    <row r="556" spans="1:6" s="4" customFormat="1" x14ac:dyDescent="0.25">
      <c r="A556" s="33"/>
      <c r="B556" s="34"/>
      <c r="C556" s="35"/>
      <c r="E556" s="51"/>
      <c r="F556" s="42"/>
    </row>
    <row r="557" spans="1:6" s="4" customFormat="1" x14ac:dyDescent="0.25">
      <c r="A557" s="33"/>
      <c r="B557" s="34"/>
      <c r="C557" s="35"/>
      <c r="E557" s="51"/>
      <c r="F557" s="42"/>
    </row>
    <row r="558" spans="1:6" s="4" customFormat="1" x14ac:dyDescent="0.25">
      <c r="A558" s="33"/>
      <c r="B558" s="34"/>
      <c r="C558" s="35"/>
      <c r="E558" s="51"/>
      <c r="F558" s="42"/>
    </row>
    <row r="559" spans="1:6" s="4" customFormat="1" x14ac:dyDescent="0.25">
      <c r="A559" s="33"/>
      <c r="B559" s="34"/>
      <c r="C559" s="35"/>
      <c r="E559" s="51"/>
      <c r="F559" s="42"/>
    </row>
    <row r="560" spans="1:6" s="4" customFormat="1" x14ac:dyDescent="0.25">
      <c r="A560" s="33"/>
      <c r="B560" s="34"/>
      <c r="C560" s="35"/>
      <c r="E560" s="51"/>
      <c r="F560" s="42"/>
    </row>
    <row r="561" spans="1:6" s="4" customFormat="1" x14ac:dyDescent="0.25">
      <c r="A561" s="33"/>
      <c r="B561" s="34"/>
      <c r="C561" s="35"/>
      <c r="E561" s="51"/>
      <c r="F561" s="42"/>
    </row>
    <row r="562" spans="1:6" s="4" customFormat="1" x14ac:dyDescent="0.25">
      <c r="A562" s="33"/>
      <c r="B562" s="34"/>
      <c r="C562" s="35"/>
      <c r="E562" s="51"/>
      <c r="F562" s="42"/>
    </row>
    <row r="563" spans="1:6" s="4" customFormat="1" x14ac:dyDescent="0.25">
      <c r="A563" s="33"/>
      <c r="B563" s="34"/>
      <c r="C563" s="35"/>
      <c r="E563" s="51"/>
      <c r="F563" s="42"/>
    </row>
    <row r="564" spans="1:6" s="4" customFormat="1" x14ac:dyDescent="0.25">
      <c r="A564" s="33"/>
      <c r="B564" s="34"/>
      <c r="C564" s="35"/>
      <c r="E564" s="51"/>
      <c r="F564" s="42"/>
    </row>
    <row r="565" spans="1:6" s="4" customFormat="1" x14ac:dyDescent="0.25">
      <c r="A565" s="33"/>
      <c r="B565" s="34"/>
      <c r="C565" s="35"/>
      <c r="E565" s="51"/>
      <c r="F565" s="42"/>
    </row>
    <row r="566" spans="1:6" s="4" customFormat="1" x14ac:dyDescent="0.25">
      <c r="A566" s="33"/>
      <c r="B566" s="34"/>
      <c r="C566" s="35"/>
      <c r="E566" s="51"/>
      <c r="F566" s="42"/>
    </row>
    <row r="567" spans="1:6" s="4" customFormat="1" x14ac:dyDescent="0.25">
      <c r="A567" s="33"/>
      <c r="B567" s="34"/>
      <c r="C567" s="35"/>
      <c r="E567" s="51"/>
      <c r="F567" s="42"/>
    </row>
    <row r="568" spans="1:6" s="4" customFormat="1" x14ac:dyDescent="0.25">
      <c r="A568" s="33"/>
      <c r="B568" s="34"/>
      <c r="C568" s="35"/>
      <c r="E568" s="51"/>
      <c r="F568" s="42"/>
    </row>
    <row r="569" spans="1:6" s="4" customFormat="1" x14ac:dyDescent="0.25">
      <c r="A569" s="33"/>
      <c r="B569" s="34"/>
      <c r="C569" s="35"/>
      <c r="E569" s="51"/>
      <c r="F569" s="42"/>
    </row>
    <row r="570" spans="1:6" s="4" customFormat="1" x14ac:dyDescent="0.25">
      <c r="A570" s="33"/>
      <c r="B570" s="34"/>
      <c r="C570" s="35"/>
      <c r="E570" s="51"/>
      <c r="F570" s="42"/>
    </row>
    <row r="571" spans="1:6" s="4" customFormat="1" x14ac:dyDescent="0.25">
      <c r="A571" s="33"/>
      <c r="B571" s="34"/>
      <c r="C571" s="35"/>
      <c r="E571" s="51"/>
      <c r="F571" s="42"/>
    </row>
    <row r="572" spans="1:6" s="4" customFormat="1" x14ac:dyDescent="0.25">
      <c r="A572" s="33"/>
      <c r="B572" s="34"/>
      <c r="C572" s="35"/>
      <c r="E572" s="51"/>
      <c r="F572" s="42"/>
    </row>
    <row r="573" spans="1:6" s="4" customFormat="1" x14ac:dyDescent="0.25">
      <c r="A573" s="33"/>
      <c r="B573" s="34"/>
      <c r="C573" s="35"/>
      <c r="E573" s="51"/>
      <c r="F573" s="42"/>
    </row>
    <row r="574" spans="1:6" s="4" customFormat="1" x14ac:dyDescent="0.25">
      <c r="A574" s="33"/>
      <c r="B574" s="34"/>
      <c r="C574" s="35"/>
      <c r="E574" s="51"/>
      <c r="F574" s="42"/>
    </row>
    <row r="575" spans="1:6" s="4" customFormat="1" x14ac:dyDescent="0.25">
      <c r="A575" s="33"/>
      <c r="B575" s="34"/>
      <c r="C575" s="35"/>
      <c r="E575" s="51"/>
      <c r="F575" s="42"/>
    </row>
    <row r="576" spans="1:6" s="4" customFormat="1" x14ac:dyDescent="0.25">
      <c r="A576" s="33"/>
      <c r="B576" s="34"/>
      <c r="C576" s="35"/>
      <c r="E576" s="51"/>
      <c r="F576" s="42"/>
    </row>
    <row r="577" spans="1:6" s="4" customFormat="1" x14ac:dyDescent="0.25">
      <c r="A577" s="33"/>
      <c r="B577" s="34"/>
      <c r="C577" s="35"/>
      <c r="E577" s="51"/>
      <c r="F577" s="42"/>
    </row>
    <row r="578" spans="1:6" s="4" customFormat="1" x14ac:dyDescent="0.25">
      <c r="A578" s="33"/>
      <c r="B578" s="34"/>
      <c r="C578" s="35"/>
      <c r="E578" s="51"/>
      <c r="F578" s="42"/>
    </row>
    <row r="579" spans="1:6" s="4" customFormat="1" x14ac:dyDescent="0.25">
      <c r="A579" s="33"/>
      <c r="B579" s="34"/>
      <c r="C579" s="35"/>
      <c r="E579" s="51"/>
      <c r="F579" s="42"/>
    </row>
    <row r="580" spans="1:6" s="4" customFormat="1" x14ac:dyDescent="0.25">
      <c r="A580" s="33"/>
      <c r="B580" s="34"/>
      <c r="C580" s="35"/>
      <c r="E580" s="51"/>
      <c r="F580" s="42"/>
    </row>
    <row r="581" spans="1:6" s="4" customFormat="1" x14ac:dyDescent="0.25">
      <c r="A581" s="33"/>
      <c r="B581" s="34"/>
      <c r="C581" s="35"/>
      <c r="E581" s="51"/>
      <c r="F581" s="42"/>
    </row>
    <row r="582" spans="1:6" s="4" customFormat="1" x14ac:dyDescent="0.25">
      <c r="A582" s="33"/>
      <c r="B582" s="34"/>
      <c r="C582" s="35"/>
      <c r="E582" s="51"/>
      <c r="F582" s="42"/>
    </row>
    <row r="583" spans="1:6" s="4" customFormat="1" x14ac:dyDescent="0.25">
      <c r="A583" s="33"/>
      <c r="B583" s="34"/>
      <c r="C583" s="35"/>
      <c r="E583" s="51"/>
      <c r="F583" s="42"/>
    </row>
    <row r="584" spans="1:6" s="4" customFormat="1" x14ac:dyDescent="0.25">
      <c r="A584" s="33"/>
      <c r="B584" s="34"/>
      <c r="C584" s="35"/>
      <c r="E584" s="51"/>
      <c r="F584" s="42"/>
    </row>
    <row r="585" spans="1:6" s="4" customFormat="1" x14ac:dyDescent="0.25">
      <c r="A585" s="33"/>
      <c r="B585" s="34"/>
      <c r="C585" s="35"/>
      <c r="E585" s="51"/>
      <c r="F585" s="42"/>
    </row>
    <row r="586" spans="1:6" s="4" customFormat="1" x14ac:dyDescent="0.25">
      <c r="A586" s="33"/>
      <c r="B586" s="34"/>
      <c r="C586" s="35"/>
      <c r="E586" s="51"/>
      <c r="F586" s="42"/>
    </row>
    <row r="587" spans="1:6" s="4" customFormat="1" x14ac:dyDescent="0.25">
      <c r="A587" s="33"/>
      <c r="B587" s="34"/>
      <c r="C587" s="35"/>
      <c r="E587" s="51"/>
      <c r="F587" s="42"/>
    </row>
    <row r="588" spans="1:6" s="4" customFormat="1" x14ac:dyDescent="0.25">
      <c r="A588" s="33"/>
      <c r="B588" s="34"/>
      <c r="C588" s="35"/>
      <c r="E588" s="51"/>
      <c r="F588" s="42"/>
    </row>
    <row r="589" spans="1:6" s="4" customFormat="1" x14ac:dyDescent="0.25">
      <c r="A589" s="33"/>
      <c r="B589" s="34"/>
      <c r="C589" s="35"/>
      <c r="E589" s="51"/>
      <c r="F589" s="42"/>
    </row>
    <row r="590" spans="1:6" s="4" customFormat="1" x14ac:dyDescent="0.25">
      <c r="A590" s="33"/>
      <c r="B590" s="34"/>
      <c r="C590" s="35"/>
      <c r="E590" s="51"/>
      <c r="F590" s="42"/>
    </row>
    <row r="591" spans="1:6" s="4" customFormat="1" x14ac:dyDescent="0.25">
      <c r="A591" s="33"/>
      <c r="B591" s="34"/>
      <c r="C591" s="35"/>
      <c r="E591" s="51"/>
      <c r="F591" s="42"/>
    </row>
    <row r="592" spans="1:6" s="4" customFormat="1" x14ac:dyDescent="0.25">
      <c r="A592" s="33"/>
      <c r="B592" s="34"/>
      <c r="C592" s="35"/>
      <c r="E592" s="51"/>
      <c r="F592" s="42"/>
    </row>
    <row r="593" spans="1:6" s="4" customFormat="1" x14ac:dyDescent="0.25">
      <c r="A593" s="33"/>
      <c r="B593" s="34"/>
      <c r="C593" s="35"/>
      <c r="E593" s="51"/>
      <c r="F593" s="42"/>
    </row>
    <row r="594" spans="1:6" s="4" customFormat="1" x14ac:dyDescent="0.25">
      <c r="A594" s="33"/>
      <c r="B594" s="34"/>
      <c r="C594" s="35"/>
      <c r="E594" s="51"/>
      <c r="F594" s="42"/>
    </row>
    <row r="595" spans="1:6" s="4" customFormat="1" x14ac:dyDescent="0.25">
      <c r="A595" s="33"/>
      <c r="B595" s="34"/>
      <c r="C595" s="35"/>
      <c r="E595" s="51"/>
      <c r="F595" s="42"/>
    </row>
    <row r="596" spans="1:6" s="4" customFormat="1" x14ac:dyDescent="0.25">
      <c r="A596" s="33"/>
      <c r="B596" s="34"/>
      <c r="C596" s="35"/>
      <c r="E596" s="51"/>
      <c r="F596" s="42"/>
    </row>
    <row r="597" spans="1:6" s="4" customFormat="1" x14ac:dyDescent="0.25">
      <c r="A597" s="33"/>
      <c r="B597" s="34"/>
      <c r="C597" s="35"/>
      <c r="E597" s="51"/>
      <c r="F597" s="42"/>
    </row>
    <row r="598" spans="1:6" s="4" customFormat="1" x14ac:dyDescent="0.25">
      <c r="A598" s="33"/>
      <c r="B598" s="34"/>
      <c r="C598" s="35"/>
      <c r="E598" s="51"/>
      <c r="F598" s="42"/>
    </row>
    <row r="599" spans="1:6" s="4" customFormat="1" x14ac:dyDescent="0.25">
      <c r="A599" s="33"/>
      <c r="B599" s="34"/>
      <c r="C599" s="35"/>
      <c r="E599" s="51"/>
      <c r="F599" s="42"/>
    </row>
    <row r="600" spans="1:6" s="4" customFormat="1" x14ac:dyDescent="0.25">
      <c r="A600" s="33"/>
      <c r="B600" s="34"/>
      <c r="C600" s="35"/>
      <c r="E600" s="51"/>
      <c r="F600" s="42"/>
    </row>
    <row r="601" spans="1:6" s="4" customFormat="1" x14ac:dyDescent="0.25">
      <c r="A601" s="33"/>
      <c r="B601" s="34"/>
      <c r="C601" s="35"/>
      <c r="E601" s="51"/>
      <c r="F601" s="42"/>
    </row>
    <row r="602" spans="1:6" s="4" customFormat="1" x14ac:dyDescent="0.25">
      <c r="A602" s="33"/>
      <c r="B602" s="34"/>
      <c r="C602" s="35"/>
      <c r="E602" s="51"/>
      <c r="F602" s="42"/>
    </row>
    <row r="603" spans="1:6" s="4" customFormat="1" x14ac:dyDescent="0.25">
      <c r="A603" s="33"/>
      <c r="B603" s="34"/>
      <c r="C603" s="35"/>
      <c r="E603" s="51"/>
      <c r="F603" s="42"/>
    </row>
    <row r="604" spans="1:6" s="4" customFormat="1" x14ac:dyDescent="0.25">
      <c r="A604" s="33"/>
      <c r="B604" s="34"/>
      <c r="C604" s="35"/>
      <c r="E604" s="51"/>
      <c r="F604" s="42"/>
    </row>
    <row r="605" spans="1:6" s="4" customFormat="1" x14ac:dyDescent="0.25">
      <c r="A605" s="33"/>
      <c r="B605" s="34"/>
      <c r="C605" s="35"/>
      <c r="E605" s="51"/>
      <c r="F605" s="42"/>
    </row>
    <row r="606" spans="1:6" s="4" customFormat="1" x14ac:dyDescent="0.25">
      <c r="A606" s="33"/>
      <c r="B606" s="34"/>
      <c r="C606" s="35"/>
      <c r="E606" s="51"/>
      <c r="F606" s="42"/>
    </row>
    <row r="607" spans="1:6" s="4" customFormat="1" x14ac:dyDescent="0.25">
      <c r="A607" s="33"/>
      <c r="B607" s="34"/>
      <c r="C607" s="35"/>
      <c r="E607" s="51"/>
      <c r="F607" s="42"/>
    </row>
    <row r="608" spans="1:6" s="4" customFormat="1" x14ac:dyDescent="0.25">
      <c r="A608" s="33"/>
      <c r="B608" s="34"/>
      <c r="C608" s="35"/>
      <c r="E608" s="51"/>
      <c r="F608" s="42"/>
    </row>
    <row r="609" spans="1:6" s="4" customFormat="1" x14ac:dyDescent="0.25">
      <c r="A609" s="33"/>
      <c r="B609" s="34"/>
      <c r="C609" s="35"/>
      <c r="E609" s="51"/>
      <c r="F609" s="42"/>
    </row>
    <row r="610" spans="1:6" s="4" customFormat="1" x14ac:dyDescent="0.25">
      <c r="A610" s="33"/>
      <c r="B610" s="34"/>
      <c r="C610" s="35"/>
      <c r="E610" s="51"/>
      <c r="F610" s="42"/>
    </row>
    <row r="611" spans="1:6" s="4" customFormat="1" x14ac:dyDescent="0.25">
      <c r="A611" s="33"/>
      <c r="B611" s="34"/>
      <c r="C611" s="35"/>
      <c r="E611" s="51"/>
      <c r="F611" s="42"/>
    </row>
    <row r="612" spans="1:6" s="4" customFormat="1" x14ac:dyDescent="0.25">
      <c r="A612" s="33"/>
      <c r="B612" s="34"/>
      <c r="C612" s="35"/>
      <c r="E612" s="51"/>
      <c r="F612" s="42"/>
    </row>
    <row r="613" spans="1:6" s="4" customFormat="1" x14ac:dyDescent="0.25">
      <c r="A613" s="33"/>
      <c r="B613" s="34"/>
      <c r="C613" s="35"/>
      <c r="E613" s="51"/>
      <c r="F613" s="42"/>
    </row>
    <row r="614" spans="1:6" s="4" customFormat="1" x14ac:dyDescent="0.25">
      <c r="A614" s="33"/>
      <c r="B614" s="34"/>
      <c r="C614" s="35"/>
      <c r="E614" s="51"/>
      <c r="F614" s="42"/>
    </row>
    <row r="615" spans="1:6" s="4" customFormat="1" x14ac:dyDescent="0.25">
      <c r="A615" s="33"/>
      <c r="B615" s="34"/>
      <c r="C615" s="35"/>
      <c r="E615" s="51"/>
      <c r="F615" s="42"/>
    </row>
    <row r="616" spans="1:6" s="4" customFormat="1" x14ac:dyDescent="0.25">
      <c r="A616" s="33"/>
      <c r="B616" s="34"/>
      <c r="C616" s="35"/>
      <c r="E616" s="51"/>
      <c r="F616" s="42"/>
    </row>
    <row r="617" spans="1:6" s="4" customFormat="1" x14ac:dyDescent="0.25">
      <c r="A617" s="33"/>
      <c r="B617" s="34"/>
      <c r="C617" s="35"/>
      <c r="E617" s="51"/>
      <c r="F617" s="42"/>
    </row>
    <row r="618" spans="1:6" s="4" customFormat="1" x14ac:dyDescent="0.25">
      <c r="A618" s="33"/>
      <c r="B618" s="34"/>
      <c r="C618" s="35"/>
      <c r="E618" s="51"/>
      <c r="F618" s="42"/>
    </row>
    <row r="619" spans="1:6" s="4" customFormat="1" x14ac:dyDescent="0.25">
      <c r="A619" s="33"/>
      <c r="B619" s="34"/>
      <c r="C619" s="35"/>
      <c r="E619" s="51"/>
      <c r="F619" s="42"/>
    </row>
    <row r="620" spans="1:6" s="4" customFormat="1" x14ac:dyDescent="0.25">
      <c r="A620" s="33"/>
      <c r="B620" s="34"/>
      <c r="C620" s="35"/>
      <c r="E620" s="51"/>
      <c r="F620" s="42"/>
    </row>
    <row r="621" spans="1:6" s="4" customFormat="1" x14ac:dyDescent="0.25">
      <c r="A621" s="33"/>
      <c r="B621" s="34"/>
      <c r="C621" s="35"/>
      <c r="E621" s="51"/>
      <c r="F621" s="42"/>
    </row>
    <row r="622" spans="1:6" s="4" customFormat="1" x14ac:dyDescent="0.25">
      <c r="A622" s="33"/>
      <c r="B622" s="34"/>
      <c r="C622" s="35"/>
      <c r="E622" s="51"/>
      <c r="F622" s="42"/>
    </row>
    <row r="623" spans="1:6" s="4" customFormat="1" x14ac:dyDescent="0.25">
      <c r="A623" s="33"/>
      <c r="B623" s="34"/>
      <c r="C623" s="35"/>
      <c r="E623" s="51"/>
      <c r="F623" s="42"/>
    </row>
    <row r="624" spans="1:6" s="4" customFormat="1" x14ac:dyDescent="0.25">
      <c r="A624" s="33"/>
      <c r="B624" s="34"/>
      <c r="C624" s="35"/>
      <c r="E624" s="51"/>
      <c r="F624" s="42"/>
    </row>
    <row r="625" spans="1:6" s="4" customFormat="1" x14ac:dyDescent="0.25">
      <c r="A625" s="33"/>
      <c r="B625" s="34"/>
      <c r="C625" s="35"/>
      <c r="E625" s="51"/>
      <c r="F625" s="42"/>
    </row>
    <row r="626" spans="1:6" s="4" customFormat="1" x14ac:dyDescent="0.25">
      <c r="A626" s="33"/>
      <c r="B626" s="34"/>
      <c r="C626" s="35"/>
      <c r="E626" s="51"/>
      <c r="F626" s="42"/>
    </row>
    <row r="627" spans="1:6" s="4" customFormat="1" x14ac:dyDescent="0.25">
      <c r="A627" s="33"/>
      <c r="B627" s="34"/>
      <c r="C627" s="35"/>
      <c r="E627" s="51"/>
      <c r="F627" s="42"/>
    </row>
    <row r="628" spans="1:6" s="4" customFormat="1" x14ac:dyDescent="0.25">
      <c r="A628" s="33"/>
      <c r="B628" s="34"/>
      <c r="C628" s="35"/>
      <c r="E628" s="51"/>
      <c r="F628" s="42"/>
    </row>
    <row r="629" spans="1:6" s="4" customFormat="1" x14ac:dyDescent="0.25">
      <c r="A629" s="33"/>
      <c r="B629" s="34"/>
      <c r="C629" s="35"/>
      <c r="E629" s="51"/>
      <c r="F629" s="42"/>
    </row>
    <row r="630" spans="1:6" s="4" customFormat="1" x14ac:dyDescent="0.25">
      <c r="A630" s="33"/>
      <c r="B630" s="34"/>
      <c r="C630" s="35"/>
      <c r="E630" s="51"/>
      <c r="F630" s="42"/>
    </row>
    <row r="631" spans="1:6" s="4" customFormat="1" x14ac:dyDescent="0.25">
      <c r="A631" s="33"/>
      <c r="B631" s="34"/>
      <c r="C631" s="35"/>
      <c r="E631" s="51"/>
      <c r="F631" s="42"/>
    </row>
    <row r="632" spans="1:6" s="4" customFormat="1" x14ac:dyDescent="0.25">
      <c r="A632" s="33"/>
      <c r="B632" s="34"/>
      <c r="C632" s="35"/>
      <c r="E632" s="51"/>
      <c r="F632" s="42"/>
    </row>
    <row r="633" spans="1:6" s="4" customFormat="1" x14ac:dyDescent="0.25">
      <c r="A633" s="33"/>
      <c r="B633" s="34"/>
      <c r="C633" s="35"/>
      <c r="E633" s="51"/>
      <c r="F633" s="42"/>
    </row>
    <row r="634" spans="1:6" s="4" customFormat="1" x14ac:dyDescent="0.25">
      <c r="A634" s="33"/>
      <c r="B634" s="34"/>
      <c r="C634" s="35"/>
      <c r="E634" s="51"/>
      <c r="F634" s="42"/>
    </row>
    <row r="635" spans="1:6" s="4" customFormat="1" x14ac:dyDescent="0.25">
      <c r="A635" s="33"/>
      <c r="B635" s="34"/>
      <c r="C635" s="35"/>
      <c r="E635" s="51"/>
      <c r="F635" s="42"/>
    </row>
    <row r="636" spans="1:6" s="4" customFormat="1" x14ac:dyDescent="0.25">
      <c r="A636" s="33"/>
      <c r="B636" s="34"/>
      <c r="C636" s="35"/>
      <c r="E636" s="51"/>
      <c r="F636" s="42"/>
    </row>
    <row r="637" spans="1:6" s="4" customFormat="1" x14ac:dyDescent="0.25">
      <c r="A637" s="33"/>
      <c r="B637" s="34"/>
      <c r="C637" s="35"/>
      <c r="E637" s="51"/>
      <c r="F637" s="42"/>
    </row>
    <row r="638" spans="1:6" s="4" customFormat="1" x14ac:dyDescent="0.25">
      <c r="A638" s="33"/>
      <c r="B638" s="34"/>
      <c r="C638" s="35"/>
      <c r="E638" s="51"/>
      <c r="F638" s="42"/>
    </row>
    <row r="639" spans="1:6" s="4" customFormat="1" x14ac:dyDescent="0.25">
      <c r="A639" s="33"/>
      <c r="B639" s="34"/>
      <c r="C639" s="35"/>
      <c r="E639" s="51"/>
      <c r="F639" s="42"/>
    </row>
    <row r="640" spans="1:6" s="4" customFormat="1" x14ac:dyDescent="0.25">
      <c r="A640" s="33"/>
      <c r="B640" s="34"/>
      <c r="C640" s="35"/>
      <c r="E640" s="51"/>
      <c r="F640" s="42"/>
    </row>
    <row r="641" spans="1:6" s="4" customFormat="1" x14ac:dyDescent="0.25">
      <c r="A641" s="33"/>
      <c r="B641" s="34"/>
      <c r="C641" s="35"/>
      <c r="E641" s="51"/>
      <c r="F641" s="42"/>
    </row>
    <row r="642" spans="1:6" s="4" customFormat="1" x14ac:dyDescent="0.25">
      <c r="A642" s="33"/>
      <c r="B642" s="34"/>
      <c r="C642" s="35"/>
      <c r="E642" s="51"/>
      <c r="F642" s="42"/>
    </row>
    <row r="643" spans="1:6" s="4" customFormat="1" x14ac:dyDescent="0.25">
      <c r="A643" s="33"/>
      <c r="B643" s="34"/>
      <c r="C643" s="35"/>
      <c r="E643" s="51"/>
      <c r="F643" s="42"/>
    </row>
    <row r="644" spans="1:6" s="4" customFormat="1" x14ac:dyDescent="0.25">
      <c r="A644" s="33"/>
      <c r="B644" s="34"/>
      <c r="C644" s="35"/>
      <c r="E644" s="51"/>
      <c r="F644" s="42"/>
    </row>
    <row r="645" spans="1:6" s="4" customFormat="1" x14ac:dyDescent="0.25">
      <c r="A645" s="33"/>
      <c r="B645" s="34"/>
      <c r="C645" s="35"/>
      <c r="E645" s="51"/>
      <c r="F645" s="42"/>
    </row>
    <row r="646" spans="1:6" s="4" customFormat="1" x14ac:dyDescent="0.25">
      <c r="A646" s="33"/>
      <c r="B646" s="34"/>
      <c r="C646" s="35"/>
      <c r="E646" s="51"/>
      <c r="F646" s="42"/>
    </row>
    <row r="647" spans="1:6" s="4" customFormat="1" x14ac:dyDescent="0.25">
      <c r="A647" s="33"/>
      <c r="B647" s="34"/>
      <c r="C647" s="35"/>
      <c r="E647" s="51"/>
      <c r="F647" s="42"/>
    </row>
    <row r="648" spans="1:6" s="4" customFormat="1" x14ac:dyDescent="0.25">
      <c r="A648" s="33"/>
      <c r="B648" s="34"/>
      <c r="C648" s="35"/>
      <c r="E648" s="51"/>
      <c r="F648" s="42"/>
    </row>
    <row r="649" spans="1:6" s="4" customFormat="1" x14ac:dyDescent="0.25">
      <c r="A649" s="33"/>
      <c r="B649" s="34"/>
      <c r="C649" s="35"/>
      <c r="E649" s="51"/>
      <c r="F649" s="42"/>
    </row>
    <row r="650" spans="1:6" s="4" customFormat="1" x14ac:dyDescent="0.25">
      <c r="A650" s="33"/>
      <c r="B650" s="34"/>
      <c r="C650" s="35"/>
      <c r="E650" s="51"/>
      <c r="F650" s="42"/>
    </row>
    <row r="651" spans="1:6" s="4" customFormat="1" x14ac:dyDescent="0.25">
      <c r="A651" s="33"/>
      <c r="B651" s="34"/>
      <c r="C651" s="35"/>
      <c r="E651" s="51"/>
      <c r="F651" s="42"/>
    </row>
    <row r="652" spans="1:6" s="4" customFormat="1" x14ac:dyDescent="0.25">
      <c r="A652" s="33"/>
      <c r="B652" s="34"/>
      <c r="C652" s="35"/>
      <c r="E652" s="51"/>
      <c r="F652" s="42"/>
    </row>
    <row r="653" spans="1:6" s="4" customFormat="1" x14ac:dyDescent="0.25">
      <c r="A653" s="33"/>
      <c r="B653" s="34"/>
      <c r="C653" s="35"/>
      <c r="E653" s="51"/>
      <c r="F653" s="42"/>
    </row>
    <row r="654" spans="1:6" s="4" customFormat="1" x14ac:dyDescent="0.25">
      <c r="A654" s="33"/>
      <c r="B654" s="34"/>
      <c r="C654" s="35"/>
      <c r="E654" s="51"/>
      <c r="F654" s="42"/>
    </row>
    <row r="655" spans="1:6" s="4" customFormat="1" x14ac:dyDescent="0.25">
      <c r="A655" s="33"/>
      <c r="B655" s="34"/>
      <c r="C655" s="35"/>
      <c r="E655" s="51"/>
      <c r="F655" s="42"/>
    </row>
    <row r="656" spans="1:6" s="4" customFormat="1" x14ac:dyDescent="0.25">
      <c r="A656" s="33"/>
      <c r="B656" s="34"/>
      <c r="C656" s="35"/>
      <c r="E656" s="51"/>
      <c r="F656" s="42"/>
    </row>
    <row r="657" spans="1:6" s="4" customFormat="1" x14ac:dyDescent="0.25">
      <c r="A657" s="33"/>
      <c r="B657" s="34"/>
      <c r="C657" s="35"/>
      <c r="E657" s="51"/>
      <c r="F657" s="42"/>
    </row>
    <row r="658" spans="1:6" s="4" customFormat="1" x14ac:dyDescent="0.25">
      <c r="A658" s="33"/>
      <c r="B658" s="34"/>
      <c r="C658" s="35"/>
      <c r="E658" s="51"/>
      <c r="F658" s="42"/>
    </row>
    <row r="659" spans="1:6" s="4" customFormat="1" x14ac:dyDescent="0.25">
      <c r="A659" s="33"/>
      <c r="B659" s="34"/>
      <c r="C659" s="35"/>
      <c r="E659" s="51"/>
      <c r="F659" s="42"/>
    </row>
    <row r="660" spans="1:6" s="4" customFormat="1" x14ac:dyDescent="0.25">
      <c r="A660" s="33"/>
      <c r="B660" s="34"/>
      <c r="C660" s="35"/>
      <c r="E660" s="51"/>
      <c r="F660" s="42"/>
    </row>
    <row r="661" spans="1:6" s="4" customFormat="1" x14ac:dyDescent="0.25">
      <c r="A661" s="33"/>
      <c r="B661" s="34"/>
      <c r="C661" s="35"/>
      <c r="E661" s="51"/>
      <c r="F661" s="42"/>
    </row>
    <row r="662" spans="1:6" s="4" customFormat="1" x14ac:dyDescent="0.25">
      <c r="A662" s="33"/>
      <c r="B662" s="34"/>
      <c r="C662" s="35"/>
      <c r="E662" s="51"/>
      <c r="F662" s="42"/>
    </row>
    <row r="663" spans="1:6" s="4" customFormat="1" x14ac:dyDescent="0.25">
      <c r="A663" s="33"/>
      <c r="B663" s="34"/>
      <c r="C663" s="35"/>
      <c r="E663" s="51"/>
      <c r="F663" s="42"/>
    </row>
    <row r="664" spans="1:6" s="4" customFormat="1" x14ac:dyDescent="0.25">
      <c r="A664" s="33"/>
      <c r="B664" s="34"/>
      <c r="C664" s="35"/>
      <c r="E664" s="51"/>
      <c r="F664" s="42"/>
    </row>
    <row r="665" spans="1:6" s="4" customFormat="1" x14ac:dyDescent="0.25">
      <c r="A665" s="33"/>
      <c r="B665" s="34"/>
      <c r="C665" s="35"/>
      <c r="E665" s="51"/>
      <c r="F665" s="42"/>
    </row>
    <row r="666" spans="1:6" s="4" customFormat="1" x14ac:dyDescent="0.25">
      <c r="A666" s="33"/>
      <c r="B666" s="34"/>
      <c r="C666" s="35"/>
      <c r="E666" s="51"/>
      <c r="F666" s="42"/>
    </row>
    <row r="667" spans="1:6" s="4" customFormat="1" x14ac:dyDescent="0.25">
      <c r="A667" s="33"/>
      <c r="B667" s="34"/>
      <c r="C667" s="35"/>
      <c r="E667" s="51"/>
      <c r="F667" s="42"/>
    </row>
    <row r="668" spans="1:6" s="4" customFormat="1" x14ac:dyDescent="0.25">
      <c r="A668" s="33"/>
      <c r="B668" s="34"/>
      <c r="C668" s="35"/>
      <c r="E668" s="51"/>
      <c r="F668" s="42"/>
    </row>
    <row r="669" spans="1:6" s="4" customFormat="1" x14ac:dyDescent="0.25">
      <c r="A669" s="33"/>
      <c r="B669" s="34"/>
      <c r="C669" s="35"/>
      <c r="E669" s="51"/>
      <c r="F669" s="42"/>
    </row>
    <row r="670" spans="1:6" s="4" customFormat="1" x14ac:dyDescent="0.25">
      <c r="A670" s="33"/>
      <c r="B670" s="34"/>
      <c r="C670" s="35"/>
      <c r="E670" s="51"/>
      <c r="F670" s="42"/>
    </row>
    <row r="671" spans="1:6" s="4" customFormat="1" x14ac:dyDescent="0.25">
      <c r="A671" s="33"/>
      <c r="B671" s="34"/>
      <c r="C671" s="35"/>
      <c r="E671" s="51"/>
      <c r="F671" s="42"/>
    </row>
    <row r="672" spans="1:6" s="4" customFormat="1" x14ac:dyDescent="0.25">
      <c r="A672" s="33"/>
      <c r="B672" s="34"/>
      <c r="C672" s="35"/>
      <c r="E672" s="51"/>
      <c r="F672" s="42"/>
    </row>
    <row r="673" spans="1:6" s="4" customFormat="1" x14ac:dyDescent="0.25">
      <c r="A673" s="33"/>
      <c r="B673" s="34"/>
      <c r="C673" s="35"/>
      <c r="E673" s="51"/>
      <c r="F673" s="42"/>
    </row>
    <row r="674" spans="1:6" s="4" customFormat="1" x14ac:dyDescent="0.25">
      <c r="A674" s="33"/>
      <c r="B674" s="34"/>
      <c r="C674" s="35"/>
      <c r="E674" s="51"/>
      <c r="F674" s="42"/>
    </row>
    <row r="675" spans="1:6" s="4" customFormat="1" x14ac:dyDescent="0.25">
      <c r="A675" s="33"/>
      <c r="B675" s="34"/>
      <c r="C675" s="35"/>
      <c r="E675" s="51"/>
      <c r="F675" s="42"/>
    </row>
    <row r="676" spans="1:6" s="4" customFormat="1" x14ac:dyDescent="0.25">
      <c r="A676" s="33"/>
      <c r="B676" s="34"/>
      <c r="C676" s="35"/>
      <c r="E676" s="51"/>
      <c r="F676" s="42"/>
    </row>
    <row r="677" spans="1:6" s="4" customFormat="1" x14ac:dyDescent="0.25">
      <c r="A677" s="33"/>
      <c r="B677" s="34"/>
      <c r="C677" s="35"/>
      <c r="E677" s="51"/>
      <c r="F677" s="42"/>
    </row>
    <row r="678" spans="1:6" s="4" customFormat="1" x14ac:dyDescent="0.25">
      <c r="A678" s="33"/>
      <c r="B678" s="34"/>
      <c r="C678" s="35"/>
      <c r="E678" s="51"/>
      <c r="F678" s="42"/>
    </row>
    <row r="679" spans="1:6" s="4" customFormat="1" x14ac:dyDescent="0.25">
      <c r="A679" s="33"/>
      <c r="B679" s="34"/>
      <c r="C679" s="35"/>
      <c r="E679" s="51"/>
      <c r="F679" s="42"/>
    </row>
    <row r="680" spans="1:6" s="4" customFormat="1" x14ac:dyDescent="0.25">
      <c r="A680" s="33"/>
      <c r="B680" s="34"/>
      <c r="C680" s="35"/>
      <c r="E680" s="51"/>
      <c r="F680" s="42"/>
    </row>
    <row r="681" spans="1:6" s="4" customFormat="1" x14ac:dyDescent="0.25">
      <c r="A681" s="33"/>
      <c r="B681" s="34"/>
      <c r="C681" s="35"/>
      <c r="E681" s="51"/>
      <c r="F681" s="42"/>
    </row>
    <row r="682" spans="1:6" s="4" customFormat="1" x14ac:dyDescent="0.25">
      <c r="A682" s="33"/>
      <c r="B682" s="34"/>
      <c r="C682" s="35"/>
      <c r="E682" s="51"/>
      <c r="F682" s="42"/>
    </row>
    <row r="683" spans="1:6" s="4" customFormat="1" x14ac:dyDescent="0.25">
      <c r="A683" s="33"/>
      <c r="B683" s="34"/>
      <c r="C683" s="35"/>
      <c r="E683" s="51"/>
      <c r="F683" s="42"/>
    </row>
    <row r="684" spans="1:6" s="4" customFormat="1" x14ac:dyDescent="0.25">
      <c r="A684" s="33"/>
      <c r="B684" s="34"/>
      <c r="C684" s="35"/>
      <c r="E684" s="51"/>
      <c r="F684" s="42"/>
    </row>
    <row r="685" spans="1:6" s="4" customFormat="1" x14ac:dyDescent="0.25">
      <c r="A685" s="33"/>
      <c r="B685" s="34"/>
      <c r="C685" s="35"/>
      <c r="E685" s="51"/>
      <c r="F685" s="42"/>
    </row>
    <row r="686" spans="1:6" s="4" customFormat="1" x14ac:dyDescent="0.25">
      <c r="A686" s="33"/>
      <c r="B686" s="34"/>
      <c r="C686" s="35"/>
      <c r="E686" s="51"/>
      <c r="F686" s="42"/>
    </row>
    <row r="687" spans="1:6" s="4" customFormat="1" x14ac:dyDescent="0.25">
      <c r="A687" s="33"/>
      <c r="B687" s="34"/>
      <c r="C687" s="35"/>
      <c r="E687" s="51"/>
      <c r="F687" s="42"/>
    </row>
    <row r="688" spans="1:6" s="4" customFormat="1" x14ac:dyDescent="0.25">
      <c r="A688" s="33"/>
      <c r="B688" s="34"/>
      <c r="C688" s="35"/>
      <c r="E688" s="51"/>
      <c r="F688" s="42"/>
    </row>
    <row r="689" spans="1:6" s="4" customFormat="1" x14ac:dyDescent="0.25">
      <c r="A689" s="33"/>
      <c r="B689" s="34"/>
      <c r="C689" s="35"/>
      <c r="E689" s="51"/>
      <c r="F689" s="42"/>
    </row>
    <row r="690" spans="1:6" s="4" customFormat="1" x14ac:dyDescent="0.25">
      <c r="A690" s="33"/>
      <c r="B690" s="34"/>
      <c r="C690" s="35"/>
      <c r="E690" s="51"/>
      <c r="F690" s="42"/>
    </row>
    <row r="691" spans="1:6" s="4" customFormat="1" x14ac:dyDescent="0.25">
      <c r="A691" s="33"/>
      <c r="B691" s="34"/>
      <c r="C691" s="35"/>
      <c r="E691" s="51"/>
      <c r="F691" s="42"/>
    </row>
    <row r="692" spans="1:6" s="4" customFormat="1" x14ac:dyDescent="0.25">
      <c r="A692" s="33"/>
      <c r="B692" s="34"/>
      <c r="C692" s="35"/>
      <c r="E692" s="51"/>
      <c r="F692" s="42"/>
    </row>
    <row r="693" spans="1:6" s="4" customFormat="1" x14ac:dyDescent="0.25">
      <c r="A693" s="33"/>
      <c r="B693" s="34"/>
      <c r="C693" s="35"/>
      <c r="E693" s="51"/>
      <c r="F693" s="42"/>
    </row>
    <row r="694" spans="1:6" s="4" customFormat="1" x14ac:dyDescent="0.25">
      <c r="A694" s="33"/>
      <c r="B694" s="34"/>
      <c r="C694" s="35"/>
      <c r="E694" s="51"/>
      <c r="F694" s="42"/>
    </row>
    <row r="695" spans="1:6" s="4" customFormat="1" x14ac:dyDescent="0.25">
      <c r="A695" s="33"/>
      <c r="B695" s="34"/>
      <c r="C695" s="35"/>
      <c r="E695" s="51"/>
      <c r="F695" s="42"/>
    </row>
    <row r="696" spans="1:6" s="4" customFormat="1" x14ac:dyDescent="0.25">
      <c r="A696" s="33"/>
      <c r="B696" s="34"/>
      <c r="C696" s="35"/>
      <c r="E696" s="51"/>
      <c r="F696" s="42"/>
    </row>
  </sheetData>
  <mergeCells count="22">
    <mergeCell ref="A224:D224"/>
    <mergeCell ref="A261:D261"/>
    <mergeCell ref="A284:D284"/>
    <mergeCell ref="A296:C296"/>
    <mergeCell ref="A162:D162"/>
    <mergeCell ref="A166:D166"/>
    <mergeCell ref="A169:C169"/>
    <mergeCell ref="A172:B172"/>
    <mergeCell ref="A173:D173"/>
    <mergeCell ref="A192:D192"/>
    <mergeCell ref="A7:F7"/>
    <mergeCell ref="A84:C84"/>
    <mergeCell ref="A85:B85"/>
    <mergeCell ref="A87:B87"/>
    <mergeCell ref="A88:D88"/>
    <mergeCell ref="A157:D157"/>
    <mergeCell ref="A12:B12"/>
    <mergeCell ref="A13:D13"/>
    <mergeCell ref="A27:D27"/>
    <mergeCell ref="A41:D41"/>
    <mergeCell ref="A67:D67"/>
    <mergeCell ref="A138:D138"/>
  </mergeCells>
  <pageMargins left="0.11811023622047245" right="0" top="0.15748031496062992" bottom="0" header="0.31496062992125984" footer="0.31496062992125984"/>
  <pageSetup scale="62" fitToHeight="0" orientation="landscape" horizontalDpi="4294967295" verticalDpi="4294967295" r:id="rId1"/>
  <rowBreaks count="4" manualBreakCount="4">
    <brk id="33" max="7" man="1"/>
    <brk id="84" max="7" man="1"/>
    <brk id="167" max="7" man="1"/>
    <brk id="257"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6DF02-1341-473A-96C8-F1C8ADB63A7A}">
  <sheetPr codeName="Hoja7">
    <outlinePr summaryBelow="0" summaryRight="0"/>
    <pageSetUpPr fitToPage="1"/>
  </sheetPr>
  <dimension ref="A6:F696"/>
  <sheetViews>
    <sheetView showGridLines="0" zoomScale="70" zoomScaleNormal="70" zoomScaleSheetLayoutView="80" workbookViewId="0">
      <selection activeCell="F296" sqref="F296"/>
    </sheetView>
  </sheetViews>
  <sheetFormatPr baseColWidth="10" defaultColWidth="26.7109375" defaultRowHeight="16.5" x14ac:dyDescent="0.25"/>
  <cols>
    <col min="1" max="1" width="13.85546875" style="1" bestFit="1" customWidth="1"/>
    <col min="2" max="2" width="167.42578125" style="2" customWidth="1"/>
    <col min="3" max="3" width="21.42578125" style="3" bestFit="1" customWidth="1"/>
    <col min="4" max="4" width="25.42578125" style="4" customWidth="1"/>
    <col min="5" max="5" width="17.85546875" style="51" bestFit="1" customWidth="1"/>
    <col min="6" max="6" width="61.42578125" style="42" customWidth="1"/>
    <col min="7" max="16384" width="26.7109375" style="1"/>
  </cols>
  <sheetData>
    <row r="6" spans="1:6" ht="17.25" thickBot="1" x14ac:dyDescent="0.3"/>
    <row r="7" spans="1:6" ht="23.25" thickBot="1" x14ac:dyDescent="0.3">
      <c r="A7" s="144" t="s">
        <v>0</v>
      </c>
      <c r="B7" s="145"/>
      <c r="C7" s="145"/>
      <c r="D7" s="145"/>
      <c r="E7" s="145"/>
      <c r="F7" s="146"/>
    </row>
    <row r="8" spans="1:6" x14ac:dyDescent="0.25">
      <c r="A8" s="38"/>
      <c r="B8" s="36"/>
      <c r="C8" s="36"/>
      <c r="D8" s="36"/>
      <c r="E8" s="52"/>
      <c r="F8" s="43"/>
    </row>
    <row r="9" spans="1:6" x14ac:dyDescent="0.25">
      <c r="A9" s="40" t="s">
        <v>286</v>
      </c>
      <c r="B9" s="39" t="s">
        <v>317</v>
      </c>
      <c r="C9" s="39"/>
      <c r="D9" s="39"/>
      <c r="E9" s="53"/>
      <c r="F9" s="44"/>
    </row>
    <row r="10" spans="1:6" x14ac:dyDescent="0.25">
      <c r="A10" s="40" t="s">
        <v>285</v>
      </c>
      <c r="B10" s="39" t="s">
        <v>317</v>
      </c>
      <c r="C10" s="1"/>
      <c r="D10" s="1"/>
      <c r="E10" s="54"/>
      <c r="F10" s="37"/>
    </row>
    <row r="11" spans="1:6" s="7" customFormat="1" ht="14.25" x14ac:dyDescent="0.25">
      <c r="A11" s="5"/>
      <c r="B11" s="5"/>
      <c r="C11" s="5"/>
      <c r="D11" s="6"/>
      <c r="E11" s="55"/>
      <c r="F11" s="6"/>
    </row>
    <row r="12" spans="1:6" s="9" customFormat="1" ht="28.5" x14ac:dyDescent="0.25">
      <c r="A12" s="138" t="s">
        <v>1</v>
      </c>
      <c r="B12" s="139"/>
      <c r="C12" s="8" t="s">
        <v>2</v>
      </c>
      <c r="D12" s="8" t="s">
        <v>284</v>
      </c>
      <c r="E12" s="56" t="s">
        <v>293</v>
      </c>
      <c r="F12" s="8" t="s">
        <v>287</v>
      </c>
    </row>
    <row r="13" spans="1:6" s="9" customFormat="1" x14ac:dyDescent="0.25">
      <c r="A13" s="147" t="s">
        <v>3</v>
      </c>
      <c r="B13" s="148"/>
      <c r="C13" s="148"/>
      <c r="D13" s="149"/>
      <c r="E13" s="57">
        <f>SUM(D14:D26)</f>
        <v>20080241</v>
      </c>
      <c r="F13" s="48"/>
    </row>
    <row r="14" spans="1:6" s="9" customFormat="1" x14ac:dyDescent="0.25">
      <c r="A14" s="10">
        <v>1</v>
      </c>
      <c r="B14" s="11" t="s">
        <v>4</v>
      </c>
      <c r="C14" s="12">
        <v>1657345.4545454544</v>
      </c>
      <c r="D14" s="13">
        <v>1294125</v>
      </c>
      <c r="E14" s="58">
        <f>+C14-D14</f>
        <v>363220.45454545435</v>
      </c>
      <c r="F14" s="45"/>
    </row>
    <row r="15" spans="1:6" s="9" customFormat="1" x14ac:dyDescent="0.25">
      <c r="A15" s="14">
        <v>2</v>
      </c>
      <c r="B15" s="15" t="s">
        <v>5</v>
      </c>
      <c r="C15" s="12">
        <v>2819578.7878787876</v>
      </c>
      <c r="D15" s="13">
        <v>2156875</v>
      </c>
      <c r="E15" s="58">
        <f t="shared" ref="E15:E40" si="0">+C15-D15</f>
        <v>662703.78787878761</v>
      </c>
      <c r="F15" s="45"/>
    </row>
    <row r="16" spans="1:6" s="9" customFormat="1" ht="33" x14ac:dyDescent="0.25">
      <c r="A16" s="10">
        <v>3</v>
      </c>
      <c r="B16" s="11" t="s">
        <v>6</v>
      </c>
      <c r="C16" s="12">
        <v>5458133.333333333</v>
      </c>
      <c r="D16" s="13">
        <v>3082100</v>
      </c>
      <c r="E16" s="58">
        <f t="shared" si="0"/>
        <v>2376033.333333333</v>
      </c>
      <c r="F16" s="45"/>
    </row>
    <row r="17" spans="1:6" s="9" customFormat="1" ht="33" x14ac:dyDescent="0.25">
      <c r="A17" s="10">
        <v>4</v>
      </c>
      <c r="B17" s="11" t="s">
        <v>7</v>
      </c>
      <c r="C17" s="12">
        <v>9066213.333333334</v>
      </c>
      <c r="D17" s="13">
        <v>5400000</v>
      </c>
      <c r="E17" s="58">
        <f t="shared" si="0"/>
        <v>3666213.333333334</v>
      </c>
      <c r="F17" s="45"/>
    </row>
    <row r="18" spans="1:6" s="9" customFormat="1" x14ac:dyDescent="0.25">
      <c r="A18" s="14">
        <v>5</v>
      </c>
      <c r="B18" s="15" t="s">
        <v>8</v>
      </c>
      <c r="C18" s="12">
        <v>4210075.7575757578</v>
      </c>
      <c r="D18" s="13">
        <v>2165800</v>
      </c>
      <c r="E18" s="58">
        <f t="shared" si="0"/>
        <v>2044275.7575757578</v>
      </c>
      <c r="F18" s="45"/>
    </row>
    <row r="19" spans="1:6" s="9" customFormat="1" ht="33" x14ac:dyDescent="0.25">
      <c r="A19" s="10">
        <v>6</v>
      </c>
      <c r="B19" s="15" t="s">
        <v>9</v>
      </c>
      <c r="C19" s="12">
        <v>6982775.7575757578</v>
      </c>
      <c r="D19" s="13">
        <v>3700000</v>
      </c>
      <c r="E19" s="58">
        <f t="shared" si="0"/>
        <v>3282775.7575757578</v>
      </c>
      <c r="F19" s="45"/>
    </row>
    <row r="20" spans="1:6" s="9" customFormat="1" x14ac:dyDescent="0.25">
      <c r="A20" s="10">
        <v>7</v>
      </c>
      <c r="B20" s="11" t="s">
        <v>10</v>
      </c>
      <c r="C20" s="12">
        <v>328151.51515151508</v>
      </c>
      <c r="D20" s="13">
        <v>216580</v>
      </c>
      <c r="E20" s="58">
        <f t="shared" si="0"/>
        <v>111571.51515151508</v>
      </c>
      <c r="F20" s="45"/>
    </row>
    <row r="21" spans="1:6" s="9" customFormat="1" x14ac:dyDescent="0.25">
      <c r="A21" s="14">
        <v>8</v>
      </c>
      <c r="B21" s="11" t="s">
        <v>11</v>
      </c>
      <c r="C21" s="12">
        <v>226100</v>
      </c>
      <c r="D21" s="13">
        <v>216580</v>
      </c>
      <c r="E21" s="58">
        <f t="shared" si="0"/>
        <v>9520</v>
      </c>
      <c r="F21" s="45"/>
    </row>
    <row r="22" spans="1:6" s="9" customFormat="1" x14ac:dyDescent="0.25">
      <c r="A22" s="10">
        <v>9</v>
      </c>
      <c r="B22" s="11" t="s">
        <v>12</v>
      </c>
      <c r="C22" s="12">
        <v>210233.33333333334</v>
      </c>
      <c r="D22" s="13">
        <v>199920</v>
      </c>
      <c r="E22" s="58">
        <f t="shared" si="0"/>
        <v>10313.333333333343</v>
      </c>
      <c r="F22" s="45"/>
    </row>
    <row r="23" spans="1:6" s="9" customFormat="1" x14ac:dyDescent="0.25">
      <c r="A23" s="10">
        <v>10</v>
      </c>
      <c r="B23" s="11" t="s">
        <v>13</v>
      </c>
      <c r="C23" s="12">
        <v>209692.42424242423</v>
      </c>
      <c r="D23" s="13">
        <v>84815</v>
      </c>
      <c r="E23" s="58">
        <f t="shared" si="0"/>
        <v>124877.42424242423</v>
      </c>
      <c r="F23" s="45"/>
    </row>
    <row r="24" spans="1:6" s="9" customFormat="1" x14ac:dyDescent="0.25">
      <c r="A24" s="14">
        <v>11</v>
      </c>
      <c r="B24" s="11" t="s">
        <v>14</v>
      </c>
      <c r="C24" s="12">
        <v>265766.66666666669</v>
      </c>
      <c r="D24" s="13">
        <v>180000</v>
      </c>
      <c r="E24" s="58">
        <f t="shared" si="0"/>
        <v>85766.666666666686</v>
      </c>
      <c r="F24" s="45"/>
    </row>
    <row r="25" spans="1:6" s="9" customFormat="1" x14ac:dyDescent="0.25">
      <c r="A25" s="10">
        <v>12</v>
      </c>
      <c r="B25" s="11" t="s">
        <v>15</v>
      </c>
      <c r="C25" s="12">
        <v>781793.93939393945</v>
      </c>
      <c r="D25" s="13">
        <v>773024</v>
      </c>
      <c r="E25" s="58">
        <f t="shared" si="0"/>
        <v>8769.9393939394504</v>
      </c>
      <c r="F25" s="45"/>
    </row>
    <row r="26" spans="1:6" s="9" customFormat="1" x14ac:dyDescent="0.25">
      <c r="A26" s="10">
        <v>13</v>
      </c>
      <c r="B26" s="11" t="s">
        <v>16</v>
      </c>
      <c r="C26" s="12">
        <v>971400.60606060608</v>
      </c>
      <c r="D26" s="13">
        <v>610422</v>
      </c>
      <c r="E26" s="58">
        <f t="shared" si="0"/>
        <v>360978.60606060608</v>
      </c>
      <c r="F26" s="45"/>
    </row>
    <row r="27" spans="1:6" s="9" customFormat="1" x14ac:dyDescent="0.25">
      <c r="A27" s="147" t="s">
        <v>17</v>
      </c>
      <c r="B27" s="148"/>
      <c r="C27" s="148"/>
      <c r="D27" s="149"/>
      <c r="E27" s="59">
        <f>SUM(D28:D40)</f>
        <v>3790968</v>
      </c>
      <c r="F27" s="48"/>
    </row>
    <row r="28" spans="1:6" s="9" customFormat="1" x14ac:dyDescent="0.25">
      <c r="A28" s="10">
        <v>14</v>
      </c>
      <c r="B28" s="11" t="s">
        <v>18</v>
      </c>
      <c r="C28" s="12">
        <v>166316.92424242423</v>
      </c>
      <c r="D28" s="13">
        <v>24990</v>
      </c>
      <c r="E28" s="58">
        <f t="shared" si="0"/>
        <v>141326.92424242423</v>
      </c>
      <c r="F28" s="45"/>
    </row>
    <row r="29" spans="1:6" s="9" customFormat="1" x14ac:dyDescent="0.25">
      <c r="A29" s="10">
        <v>15</v>
      </c>
      <c r="B29" s="11" t="s">
        <v>19</v>
      </c>
      <c r="C29" s="12">
        <v>117914.57575757576</v>
      </c>
      <c r="D29" s="13">
        <v>1999</v>
      </c>
      <c r="E29" s="58">
        <f t="shared" si="0"/>
        <v>115915.57575757576</v>
      </c>
      <c r="F29" s="45"/>
    </row>
    <row r="30" spans="1:6" s="9" customFormat="1" x14ac:dyDescent="0.25">
      <c r="A30" s="10">
        <v>16</v>
      </c>
      <c r="B30" s="11" t="s">
        <v>20</v>
      </c>
      <c r="C30" s="12">
        <v>153717.34848484848</v>
      </c>
      <c r="D30" s="13">
        <v>1999</v>
      </c>
      <c r="E30" s="58">
        <f t="shared" si="0"/>
        <v>151718.34848484848</v>
      </c>
      <c r="F30" s="45"/>
    </row>
    <row r="31" spans="1:6" s="9" customFormat="1" x14ac:dyDescent="0.25">
      <c r="A31" s="10">
        <v>17</v>
      </c>
      <c r="B31" s="11" t="s">
        <v>21</v>
      </c>
      <c r="C31" s="12">
        <v>246654.54545454544</v>
      </c>
      <c r="D31" s="13">
        <v>99960</v>
      </c>
      <c r="E31" s="58">
        <f t="shared" si="0"/>
        <v>146694.54545454544</v>
      </c>
      <c r="F31" s="45"/>
    </row>
    <row r="32" spans="1:6" s="9" customFormat="1" x14ac:dyDescent="0.25">
      <c r="A32" s="10">
        <v>18</v>
      </c>
      <c r="B32" s="15" t="s">
        <v>22</v>
      </c>
      <c r="C32" s="12">
        <v>488332.72727272724</v>
      </c>
      <c r="D32" s="13">
        <v>233240</v>
      </c>
      <c r="E32" s="58">
        <f t="shared" si="0"/>
        <v>255092.72727272724</v>
      </c>
      <c r="F32" s="45"/>
    </row>
    <row r="33" spans="1:6" s="9" customFormat="1" x14ac:dyDescent="0.25">
      <c r="A33" s="10">
        <v>19</v>
      </c>
      <c r="B33" s="15" t="s">
        <v>23</v>
      </c>
      <c r="C33" s="12">
        <v>749339.39393939392</v>
      </c>
      <c r="D33" s="13">
        <v>333200</v>
      </c>
      <c r="E33" s="58">
        <f t="shared" si="0"/>
        <v>416139.39393939392</v>
      </c>
      <c r="F33" s="45"/>
    </row>
    <row r="34" spans="1:6" s="9" customFormat="1" x14ac:dyDescent="0.25">
      <c r="A34" s="10">
        <v>20</v>
      </c>
      <c r="B34" s="11" t="s">
        <v>24</v>
      </c>
      <c r="C34" s="12">
        <v>681833.93939393933</v>
      </c>
      <c r="D34" s="13">
        <v>566440</v>
      </c>
      <c r="E34" s="58">
        <f t="shared" si="0"/>
        <v>115393.93939393933</v>
      </c>
      <c r="F34" s="45"/>
    </row>
    <row r="35" spans="1:6" s="9" customFormat="1" x14ac:dyDescent="0.25">
      <c r="A35" s="10">
        <v>21</v>
      </c>
      <c r="B35" s="11" t="s">
        <v>25</v>
      </c>
      <c r="C35" s="12">
        <v>374850</v>
      </c>
      <c r="D35" s="13">
        <v>99960</v>
      </c>
      <c r="E35" s="58">
        <f t="shared" si="0"/>
        <v>274890</v>
      </c>
      <c r="F35" s="45"/>
    </row>
    <row r="36" spans="1:6" s="9" customFormat="1" x14ac:dyDescent="0.25">
      <c r="A36" s="10">
        <v>22</v>
      </c>
      <c r="B36" s="11" t="s">
        <v>26</v>
      </c>
      <c r="C36" s="12">
        <v>733472.72727272718</v>
      </c>
      <c r="D36" s="13">
        <v>583100</v>
      </c>
      <c r="E36" s="58">
        <f t="shared" si="0"/>
        <v>150372.72727272718</v>
      </c>
      <c r="F36" s="45"/>
    </row>
    <row r="37" spans="1:6" s="9" customFormat="1" x14ac:dyDescent="0.25">
      <c r="A37" s="10">
        <v>23</v>
      </c>
      <c r="B37" s="11" t="s">
        <v>27</v>
      </c>
      <c r="C37" s="12">
        <v>763222.72727272718</v>
      </c>
      <c r="D37" s="13">
        <v>583100</v>
      </c>
      <c r="E37" s="58">
        <f t="shared" si="0"/>
        <v>180122.72727272718</v>
      </c>
      <c r="F37" s="45"/>
    </row>
    <row r="38" spans="1:6" s="9" customFormat="1" x14ac:dyDescent="0.25">
      <c r="A38" s="10">
        <v>24</v>
      </c>
      <c r="B38" s="11" t="s">
        <v>28</v>
      </c>
      <c r="C38" s="12">
        <v>374850</v>
      </c>
      <c r="D38" s="13">
        <v>99960</v>
      </c>
      <c r="E38" s="58">
        <f t="shared" si="0"/>
        <v>274890</v>
      </c>
      <c r="F38" s="45"/>
    </row>
    <row r="39" spans="1:6" s="9" customFormat="1" x14ac:dyDescent="0.25">
      <c r="A39" s="10">
        <v>25</v>
      </c>
      <c r="B39" s="11" t="s">
        <v>29</v>
      </c>
      <c r="C39" s="12">
        <v>859612.72727272718</v>
      </c>
      <c r="D39" s="13">
        <v>783020</v>
      </c>
      <c r="E39" s="58">
        <f t="shared" si="0"/>
        <v>76592.727272727177</v>
      </c>
      <c r="F39" s="45"/>
    </row>
    <row r="40" spans="1:6" s="9" customFormat="1" x14ac:dyDescent="0.25">
      <c r="A40" s="10">
        <v>26</v>
      </c>
      <c r="B40" s="11" t="s">
        <v>30</v>
      </c>
      <c r="C40" s="12">
        <v>775663.63636363635</v>
      </c>
      <c r="D40" s="13">
        <v>380000</v>
      </c>
      <c r="E40" s="58">
        <f t="shared" si="0"/>
        <v>395663.63636363635</v>
      </c>
      <c r="F40" s="45"/>
    </row>
    <row r="41" spans="1:6" s="9" customFormat="1" x14ac:dyDescent="0.25">
      <c r="A41" s="147" t="s">
        <v>31</v>
      </c>
      <c r="B41" s="148"/>
      <c r="C41" s="148"/>
      <c r="D41" s="149"/>
      <c r="E41" s="59">
        <f>SUM(D42:D66)</f>
        <v>59009510</v>
      </c>
      <c r="F41" s="48"/>
    </row>
    <row r="42" spans="1:6" s="9" customFormat="1" x14ac:dyDescent="0.25">
      <c r="A42" s="10">
        <v>27</v>
      </c>
      <c r="B42" s="11" t="s">
        <v>32</v>
      </c>
      <c r="C42" s="12">
        <v>2023000</v>
      </c>
      <c r="D42" s="13">
        <v>850000</v>
      </c>
      <c r="E42" s="58">
        <f>+C42-D42</f>
        <v>1173000</v>
      </c>
      <c r="F42" s="45"/>
    </row>
    <row r="43" spans="1:6" s="9" customFormat="1" x14ac:dyDescent="0.25">
      <c r="A43" s="10">
        <v>28</v>
      </c>
      <c r="B43" s="11" t="s">
        <v>33</v>
      </c>
      <c r="C43" s="12">
        <v>2291651.5151515151</v>
      </c>
      <c r="D43" s="13">
        <v>1785000</v>
      </c>
      <c r="E43" s="58">
        <f t="shared" ref="E43:E83" si="1">+C43-D43</f>
        <v>506651.51515151514</v>
      </c>
      <c r="F43" s="45"/>
    </row>
    <row r="44" spans="1:6" s="9" customFormat="1" x14ac:dyDescent="0.25">
      <c r="A44" s="10">
        <v>29</v>
      </c>
      <c r="B44" s="11" t="s">
        <v>34</v>
      </c>
      <c r="C44" s="12">
        <v>3169727.2727272729</v>
      </c>
      <c r="D44" s="13">
        <v>2677500</v>
      </c>
      <c r="E44" s="58">
        <f t="shared" si="1"/>
        <v>492227.27272727294</v>
      </c>
      <c r="F44" s="45"/>
    </row>
    <row r="45" spans="1:6" s="9" customFormat="1" x14ac:dyDescent="0.25">
      <c r="A45" s="10">
        <v>30</v>
      </c>
      <c r="B45" s="11" t="s">
        <v>35</v>
      </c>
      <c r="C45" s="12">
        <v>4454061.8181818174</v>
      </c>
      <c r="D45" s="13">
        <v>3874640</v>
      </c>
      <c r="E45" s="58">
        <f t="shared" si="1"/>
        <v>579421.81818181742</v>
      </c>
      <c r="F45" s="45"/>
    </row>
    <row r="46" spans="1:6" s="9" customFormat="1" x14ac:dyDescent="0.25">
      <c r="A46" s="10">
        <v>31</v>
      </c>
      <c r="B46" s="15" t="s">
        <v>36</v>
      </c>
      <c r="C46" s="12">
        <v>474413.33333333331</v>
      </c>
      <c r="D46" s="13">
        <v>238000</v>
      </c>
      <c r="E46" s="58">
        <f t="shared" si="1"/>
        <v>236413.33333333331</v>
      </c>
      <c r="F46" s="45"/>
    </row>
    <row r="47" spans="1:6" s="9" customFormat="1" x14ac:dyDescent="0.25">
      <c r="A47" s="10">
        <v>32</v>
      </c>
      <c r="B47" s="11" t="s">
        <v>37</v>
      </c>
      <c r="C47" s="12">
        <v>5703345.4545454532</v>
      </c>
      <c r="D47" s="13">
        <v>2380000</v>
      </c>
      <c r="E47" s="58">
        <f t="shared" si="1"/>
        <v>3323345.4545454532</v>
      </c>
      <c r="F47" s="45"/>
    </row>
    <row r="48" spans="1:6" s="9" customFormat="1" x14ac:dyDescent="0.25">
      <c r="A48" s="10">
        <v>33</v>
      </c>
      <c r="B48" s="11" t="s">
        <v>38</v>
      </c>
      <c r="C48" s="12">
        <v>1173231.8181818181</v>
      </c>
      <c r="D48" s="13">
        <v>800000</v>
      </c>
      <c r="E48" s="58">
        <f t="shared" si="1"/>
        <v>373231.81818181812</v>
      </c>
      <c r="F48" s="45"/>
    </row>
    <row r="49" spans="1:6" s="9" customFormat="1" x14ac:dyDescent="0.25">
      <c r="A49" s="10">
        <v>34</v>
      </c>
      <c r="B49" s="11" t="s">
        <v>39</v>
      </c>
      <c r="C49" s="12">
        <v>1847565.1515151516</v>
      </c>
      <c r="D49" s="13">
        <v>800000</v>
      </c>
      <c r="E49" s="58">
        <f t="shared" si="1"/>
        <v>1047565.1515151516</v>
      </c>
      <c r="F49" s="45"/>
    </row>
    <row r="50" spans="1:6" s="9" customFormat="1" x14ac:dyDescent="0.25">
      <c r="A50" s="10">
        <v>35</v>
      </c>
      <c r="B50" s="11" t="s">
        <v>40</v>
      </c>
      <c r="C50" s="12">
        <v>3013765.1515151518</v>
      </c>
      <c r="D50" s="13">
        <v>1999200</v>
      </c>
      <c r="E50" s="58">
        <f t="shared" si="1"/>
        <v>1014565.1515151518</v>
      </c>
      <c r="F50" s="45"/>
    </row>
    <row r="51" spans="1:6" s="9" customFormat="1" x14ac:dyDescent="0.25">
      <c r="A51" s="10">
        <v>36</v>
      </c>
      <c r="B51" s="11" t="s">
        <v>41</v>
      </c>
      <c r="C51" s="12">
        <v>4402098.4848484853</v>
      </c>
      <c r="D51" s="13">
        <v>2499000</v>
      </c>
      <c r="E51" s="58">
        <f t="shared" si="1"/>
        <v>1903098.4848484853</v>
      </c>
      <c r="F51" s="45"/>
    </row>
    <row r="52" spans="1:6" s="9" customFormat="1" ht="33" x14ac:dyDescent="0.25">
      <c r="A52" s="10">
        <v>37</v>
      </c>
      <c r="B52" s="11" t="s">
        <v>42</v>
      </c>
      <c r="C52" s="12">
        <v>4002006.0606060605</v>
      </c>
      <c r="D52" s="13">
        <v>1499400</v>
      </c>
      <c r="E52" s="58">
        <f t="shared" si="1"/>
        <v>2502606.0606060605</v>
      </c>
      <c r="F52" s="45"/>
    </row>
    <row r="53" spans="1:6" s="9" customFormat="1" x14ac:dyDescent="0.25">
      <c r="A53" s="10">
        <v>38</v>
      </c>
      <c r="B53" s="11" t="s">
        <v>43</v>
      </c>
      <c r="C53" s="12">
        <v>4619363.6363636367</v>
      </c>
      <c r="D53" s="13">
        <v>1582700</v>
      </c>
      <c r="E53" s="58">
        <f t="shared" si="1"/>
        <v>3036663.6363636367</v>
      </c>
      <c r="F53" s="45"/>
    </row>
    <row r="54" spans="1:6" s="9" customFormat="1" x14ac:dyDescent="0.25">
      <c r="A54" s="10">
        <v>39</v>
      </c>
      <c r="B54" s="11" t="s">
        <v>44</v>
      </c>
      <c r="C54" s="12">
        <v>504848.48484848486</v>
      </c>
      <c r="D54" s="13">
        <v>416500</v>
      </c>
      <c r="E54" s="58">
        <f t="shared" si="1"/>
        <v>88348.484848484863</v>
      </c>
      <c r="F54" s="45"/>
    </row>
    <row r="55" spans="1:6" s="9" customFormat="1" x14ac:dyDescent="0.25">
      <c r="A55" s="10">
        <v>40</v>
      </c>
      <c r="B55" s="11" t="s">
        <v>45</v>
      </c>
      <c r="C55" s="12">
        <v>543072.72727272718</v>
      </c>
      <c r="D55" s="13">
        <v>499800</v>
      </c>
      <c r="E55" s="58">
        <f t="shared" si="1"/>
        <v>43272.727272727177</v>
      </c>
      <c r="F55" s="45"/>
    </row>
    <row r="56" spans="1:6" s="9" customFormat="1" x14ac:dyDescent="0.25">
      <c r="A56" s="10">
        <v>41</v>
      </c>
      <c r="B56" s="11" t="s">
        <v>46</v>
      </c>
      <c r="C56" s="12">
        <v>1075687.8787878787</v>
      </c>
      <c r="D56" s="13">
        <v>892500</v>
      </c>
      <c r="E56" s="58">
        <f t="shared" si="1"/>
        <v>183187.87878787867</v>
      </c>
      <c r="F56" s="45"/>
    </row>
    <row r="57" spans="1:6" s="9" customFormat="1" x14ac:dyDescent="0.25">
      <c r="A57" s="10">
        <v>42</v>
      </c>
      <c r="B57" s="11" t="s">
        <v>47</v>
      </c>
      <c r="C57" s="12">
        <v>3134243.6363636362</v>
      </c>
      <c r="D57" s="13">
        <v>1970640</v>
      </c>
      <c r="E57" s="58">
        <f t="shared" si="1"/>
        <v>1163603.6363636362</v>
      </c>
      <c r="F57" s="45"/>
    </row>
    <row r="58" spans="1:6" s="9" customFormat="1" x14ac:dyDescent="0.25">
      <c r="A58" s="10">
        <v>43</v>
      </c>
      <c r="B58" s="11" t="s">
        <v>48</v>
      </c>
      <c r="C58" s="12">
        <v>2254364.8484848482</v>
      </c>
      <c r="D58" s="13">
        <v>1732640</v>
      </c>
      <c r="E58" s="58">
        <f t="shared" si="1"/>
        <v>521724.84848484816</v>
      </c>
      <c r="F58" s="45"/>
    </row>
    <row r="59" spans="1:6" s="9" customFormat="1" x14ac:dyDescent="0.25">
      <c r="A59" s="10">
        <v>44</v>
      </c>
      <c r="B59" s="11" t="s">
        <v>49</v>
      </c>
      <c r="C59" s="12">
        <v>684250</v>
      </c>
      <c r="D59" s="13">
        <v>83300</v>
      </c>
      <c r="E59" s="58">
        <f t="shared" si="1"/>
        <v>600950</v>
      </c>
      <c r="F59" s="45"/>
    </row>
    <row r="60" spans="1:6" s="9" customFormat="1" ht="33" x14ac:dyDescent="0.25">
      <c r="A60" s="10">
        <v>45</v>
      </c>
      <c r="B60" s="15" t="s">
        <v>50</v>
      </c>
      <c r="C60" s="12">
        <v>9242910.3030303027</v>
      </c>
      <c r="D60" s="13">
        <v>6492640</v>
      </c>
      <c r="E60" s="58">
        <f t="shared" si="1"/>
        <v>2750270.3030303027</v>
      </c>
      <c r="F60" s="45"/>
    </row>
    <row r="61" spans="1:6" s="9" customFormat="1" ht="49.5" x14ac:dyDescent="0.25">
      <c r="A61" s="10">
        <v>46</v>
      </c>
      <c r="B61" s="15" t="s">
        <v>51</v>
      </c>
      <c r="C61" s="12">
        <v>13626293.333333334</v>
      </c>
      <c r="D61" s="13">
        <v>6664000</v>
      </c>
      <c r="E61" s="58">
        <f t="shared" si="1"/>
        <v>6962293.333333334</v>
      </c>
      <c r="F61" s="45"/>
    </row>
    <row r="62" spans="1:6" s="9" customFormat="1" ht="49.5" x14ac:dyDescent="0.25">
      <c r="A62" s="10">
        <v>47</v>
      </c>
      <c r="B62" s="16" t="s">
        <v>52</v>
      </c>
      <c r="C62" s="12">
        <v>8475612.7272727266</v>
      </c>
      <c r="D62" s="13">
        <v>4115020</v>
      </c>
      <c r="E62" s="58">
        <f t="shared" si="1"/>
        <v>4360592.7272727266</v>
      </c>
      <c r="F62" s="45"/>
    </row>
    <row r="63" spans="1:6" s="9" customFormat="1" ht="33" x14ac:dyDescent="0.25">
      <c r="A63" s="10">
        <v>48</v>
      </c>
      <c r="B63" s="16" t="s">
        <v>53</v>
      </c>
      <c r="C63" s="12">
        <v>11227036.969696969</v>
      </c>
      <c r="D63" s="13">
        <v>5662020</v>
      </c>
      <c r="E63" s="58">
        <f t="shared" si="1"/>
        <v>5565016.9696969688</v>
      </c>
      <c r="F63" s="45"/>
    </row>
    <row r="64" spans="1:6" s="9" customFormat="1" x14ac:dyDescent="0.25">
      <c r="A64" s="10">
        <v>49</v>
      </c>
      <c r="B64" s="11" t="s">
        <v>54</v>
      </c>
      <c r="C64" s="12">
        <v>2532824.8484848482</v>
      </c>
      <c r="D64" s="13">
        <v>1973020</v>
      </c>
      <c r="E64" s="58">
        <f t="shared" si="1"/>
        <v>559804.84848484816</v>
      </c>
      <c r="F64" s="45"/>
    </row>
    <row r="65" spans="1:6" s="9" customFormat="1" x14ac:dyDescent="0.25">
      <c r="A65" s="10">
        <v>50</v>
      </c>
      <c r="B65" s="11" t="s">
        <v>55</v>
      </c>
      <c r="C65" s="12">
        <v>3368637.5757575757</v>
      </c>
      <c r="D65" s="13">
        <v>2803640</v>
      </c>
      <c r="E65" s="58">
        <f t="shared" si="1"/>
        <v>564997.57575757569</v>
      </c>
      <c r="F65" s="45"/>
    </row>
    <row r="66" spans="1:6" s="9" customFormat="1" x14ac:dyDescent="0.25">
      <c r="A66" s="10">
        <v>51</v>
      </c>
      <c r="B66" s="11" t="s">
        <v>56</v>
      </c>
      <c r="C66" s="12">
        <v>6610450</v>
      </c>
      <c r="D66" s="13">
        <v>4718350</v>
      </c>
      <c r="E66" s="58">
        <f t="shared" si="1"/>
        <v>1892100</v>
      </c>
      <c r="F66" s="45"/>
    </row>
    <row r="67" spans="1:6" s="9" customFormat="1" x14ac:dyDescent="0.25">
      <c r="A67" s="147" t="s">
        <v>57</v>
      </c>
      <c r="B67" s="148"/>
      <c r="C67" s="148"/>
      <c r="D67" s="149"/>
      <c r="E67" s="59">
        <f>SUM(D68:D83)</f>
        <v>25380016</v>
      </c>
      <c r="F67" s="48"/>
    </row>
    <row r="68" spans="1:6" s="9" customFormat="1" ht="49.5" x14ac:dyDescent="0.25">
      <c r="A68" s="10">
        <v>52</v>
      </c>
      <c r="B68" s="17" t="s">
        <v>58</v>
      </c>
      <c r="C68" s="12">
        <v>2840926.6666666665</v>
      </c>
      <c r="D68" s="13">
        <v>1620780</v>
      </c>
      <c r="E68" s="58">
        <f t="shared" si="1"/>
        <v>1220146.6666666665</v>
      </c>
      <c r="F68" s="45"/>
    </row>
    <row r="69" spans="1:6" s="9" customFormat="1" ht="99" x14ac:dyDescent="0.25">
      <c r="A69" s="14">
        <v>53</v>
      </c>
      <c r="B69" s="17" t="s">
        <v>59</v>
      </c>
      <c r="C69" s="12">
        <v>5015849.9999999991</v>
      </c>
      <c r="D69" s="13">
        <v>2076550</v>
      </c>
      <c r="E69" s="58">
        <f t="shared" si="1"/>
        <v>2939299.9999999991</v>
      </c>
      <c r="F69" s="45"/>
    </row>
    <row r="70" spans="1:6" s="9" customFormat="1" ht="33" x14ac:dyDescent="0.25">
      <c r="A70" s="10">
        <v>54</v>
      </c>
      <c r="B70" s="18" t="s">
        <v>60</v>
      </c>
      <c r="C70" s="12">
        <v>1635348.4848484846</v>
      </c>
      <c r="D70" s="13">
        <v>1050000</v>
      </c>
      <c r="E70" s="58">
        <f t="shared" si="1"/>
        <v>585348.48484848463</v>
      </c>
      <c r="F70" s="45"/>
    </row>
    <row r="71" spans="1:6" s="9" customFormat="1" ht="33" x14ac:dyDescent="0.25">
      <c r="A71" s="10">
        <v>55</v>
      </c>
      <c r="B71" s="19" t="s">
        <v>61</v>
      </c>
      <c r="C71" s="12">
        <v>1875728.4848484846</v>
      </c>
      <c r="D71" s="13">
        <v>1250000</v>
      </c>
      <c r="E71" s="58">
        <f t="shared" si="1"/>
        <v>625728.48484848463</v>
      </c>
      <c r="F71" s="45"/>
    </row>
    <row r="72" spans="1:6" s="9" customFormat="1" ht="33" x14ac:dyDescent="0.25">
      <c r="A72" s="14">
        <v>56</v>
      </c>
      <c r="B72" s="19" t="s">
        <v>62</v>
      </c>
      <c r="C72" s="12">
        <v>2661849.6969696968</v>
      </c>
      <c r="D72" s="13">
        <v>1850000</v>
      </c>
      <c r="E72" s="58">
        <f t="shared" si="1"/>
        <v>811849.69696969679</v>
      </c>
      <c r="F72" s="45"/>
    </row>
    <row r="73" spans="1:6" s="9" customFormat="1" ht="33" x14ac:dyDescent="0.25">
      <c r="A73" s="10">
        <v>57</v>
      </c>
      <c r="B73" s="19" t="s">
        <v>63</v>
      </c>
      <c r="C73" s="12">
        <v>3091656.0606060605</v>
      </c>
      <c r="D73" s="13">
        <v>1850000</v>
      </c>
      <c r="E73" s="58">
        <f t="shared" si="1"/>
        <v>1241656.0606060605</v>
      </c>
      <c r="F73" s="45"/>
    </row>
    <row r="74" spans="1:6" s="9" customFormat="1" ht="33" x14ac:dyDescent="0.25">
      <c r="A74" s="10">
        <v>58</v>
      </c>
      <c r="B74" s="18" t="s">
        <v>64</v>
      </c>
      <c r="C74" s="12">
        <v>3826607.272727272</v>
      </c>
      <c r="D74" s="13">
        <v>2803640</v>
      </c>
      <c r="E74" s="58">
        <f t="shared" si="1"/>
        <v>1022967.272727272</v>
      </c>
      <c r="F74" s="45"/>
    </row>
    <row r="75" spans="1:6" s="9" customFormat="1" ht="33" x14ac:dyDescent="0.25">
      <c r="A75" s="14">
        <v>59</v>
      </c>
      <c r="B75" s="18" t="s">
        <v>65</v>
      </c>
      <c r="C75" s="12">
        <v>4801469.6969696963</v>
      </c>
      <c r="D75" s="13">
        <v>3391500</v>
      </c>
      <c r="E75" s="58">
        <f t="shared" si="1"/>
        <v>1409969.6969696963</v>
      </c>
      <c r="F75" s="45"/>
    </row>
    <row r="76" spans="1:6" s="9" customFormat="1" ht="33" x14ac:dyDescent="0.25">
      <c r="A76" s="10">
        <v>60</v>
      </c>
      <c r="B76" s="18" t="s">
        <v>66</v>
      </c>
      <c r="C76" s="12">
        <v>5626175.7575757578</v>
      </c>
      <c r="D76" s="13">
        <v>4188800</v>
      </c>
      <c r="E76" s="58">
        <f t="shared" si="1"/>
        <v>1437375.7575757578</v>
      </c>
      <c r="F76" s="45"/>
    </row>
    <row r="77" spans="1:6" s="9" customFormat="1" ht="33" x14ac:dyDescent="0.25">
      <c r="A77" s="10">
        <v>61</v>
      </c>
      <c r="B77" s="20" t="s">
        <v>67</v>
      </c>
      <c r="C77" s="12">
        <v>476540.90909090912</v>
      </c>
      <c r="D77" s="13">
        <v>162273</v>
      </c>
      <c r="E77" s="58">
        <f t="shared" si="1"/>
        <v>314267.90909090912</v>
      </c>
      <c r="F77" s="45"/>
    </row>
    <row r="78" spans="1:6" s="9" customFormat="1" x14ac:dyDescent="0.25">
      <c r="A78" s="14">
        <v>62</v>
      </c>
      <c r="B78" s="20" t="s">
        <v>68</v>
      </c>
      <c r="C78" s="12">
        <v>385307.57575757575</v>
      </c>
      <c r="D78" s="13">
        <v>162273</v>
      </c>
      <c r="E78" s="58">
        <f t="shared" si="1"/>
        <v>223034.57575757575</v>
      </c>
      <c r="F78" s="45"/>
    </row>
    <row r="79" spans="1:6" s="9" customFormat="1" ht="33" x14ac:dyDescent="0.25">
      <c r="A79" s="10">
        <v>63</v>
      </c>
      <c r="B79" s="20" t="s">
        <v>69</v>
      </c>
      <c r="C79" s="12">
        <v>345640.90909090912</v>
      </c>
      <c r="D79" s="13">
        <v>160650</v>
      </c>
      <c r="E79" s="58">
        <f t="shared" si="1"/>
        <v>184990.90909090912</v>
      </c>
      <c r="F79" s="45"/>
    </row>
    <row r="80" spans="1:6" s="9" customFormat="1" ht="33" x14ac:dyDescent="0.25">
      <c r="A80" s="10">
        <v>64</v>
      </c>
      <c r="B80" s="20" t="s">
        <v>70</v>
      </c>
      <c r="C80" s="12">
        <v>345640.90909090912</v>
      </c>
      <c r="D80" s="13">
        <v>160650</v>
      </c>
      <c r="E80" s="58">
        <f t="shared" si="1"/>
        <v>184990.90909090912</v>
      </c>
      <c r="F80" s="45"/>
    </row>
    <row r="81" spans="1:6" s="9" customFormat="1" x14ac:dyDescent="0.25">
      <c r="A81" s="14">
        <v>65</v>
      </c>
      <c r="B81" s="20" t="s">
        <v>71</v>
      </c>
      <c r="C81" s="12">
        <v>1967466.6666666667</v>
      </c>
      <c r="D81" s="13">
        <v>1142400</v>
      </c>
      <c r="E81" s="58">
        <f t="shared" si="1"/>
        <v>825066.66666666674</v>
      </c>
      <c r="F81" s="45"/>
    </row>
    <row r="82" spans="1:6" s="9" customFormat="1" x14ac:dyDescent="0.25">
      <c r="A82" s="10">
        <v>66</v>
      </c>
      <c r="B82" s="11" t="s">
        <v>72</v>
      </c>
      <c r="C82" s="12">
        <v>2356200</v>
      </c>
      <c r="D82" s="13">
        <v>1725500</v>
      </c>
      <c r="E82" s="58">
        <f t="shared" si="1"/>
        <v>630700</v>
      </c>
      <c r="F82" s="45"/>
    </row>
    <row r="83" spans="1:6" s="9" customFormat="1" x14ac:dyDescent="0.25">
      <c r="A83" s="10">
        <v>67</v>
      </c>
      <c r="B83" s="11" t="s">
        <v>73</v>
      </c>
      <c r="C83" s="12">
        <v>4284000</v>
      </c>
      <c r="D83" s="13">
        <v>1785000</v>
      </c>
      <c r="E83" s="58">
        <f t="shared" si="1"/>
        <v>2499000</v>
      </c>
      <c r="F83" s="45"/>
    </row>
    <row r="84" spans="1:6" s="9" customFormat="1" x14ac:dyDescent="0.25">
      <c r="A84" s="150" t="s">
        <v>74</v>
      </c>
      <c r="B84" s="151"/>
      <c r="C84" s="152"/>
      <c r="D84" s="21">
        <f>SUM(D14:D83)</f>
        <v>108260735</v>
      </c>
      <c r="E84" s="60">
        <f>+E13+E27+E41+E67</f>
        <v>108260735</v>
      </c>
      <c r="F84" s="50"/>
    </row>
    <row r="85" spans="1:6" s="9" customFormat="1" x14ac:dyDescent="0.25">
      <c r="A85" s="153"/>
      <c r="B85" s="153"/>
      <c r="C85" s="22"/>
      <c r="D85" s="23"/>
      <c r="E85" s="61" t="s">
        <v>328</v>
      </c>
      <c r="F85" s="46"/>
    </row>
    <row r="86" spans="1:6" s="9" customFormat="1" x14ac:dyDescent="0.25">
      <c r="A86" s="24"/>
      <c r="B86" s="25"/>
      <c r="C86" s="26"/>
      <c r="D86" s="27"/>
      <c r="E86" s="62"/>
      <c r="F86" s="27"/>
    </row>
    <row r="87" spans="1:6" s="9" customFormat="1" ht="28.5" x14ac:dyDescent="0.25">
      <c r="A87" s="138" t="s">
        <v>75</v>
      </c>
      <c r="B87" s="139"/>
      <c r="C87" s="8" t="s">
        <v>2</v>
      </c>
      <c r="D87" s="8" t="s">
        <v>284</v>
      </c>
      <c r="E87" s="56" t="s">
        <v>293</v>
      </c>
      <c r="F87" s="8" t="s">
        <v>287</v>
      </c>
    </row>
    <row r="88" spans="1:6" s="9" customFormat="1" x14ac:dyDescent="0.25">
      <c r="A88" s="143" t="s">
        <v>76</v>
      </c>
      <c r="B88" s="143"/>
      <c r="C88" s="143"/>
      <c r="D88" s="143"/>
      <c r="E88" s="59">
        <f>SUM(D89:D137)</f>
        <v>212951117</v>
      </c>
      <c r="F88" s="48"/>
    </row>
    <row r="89" spans="1:6" s="9" customFormat="1" x14ac:dyDescent="0.25">
      <c r="A89" s="10">
        <v>68</v>
      </c>
      <c r="B89" s="11" t="s">
        <v>77</v>
      </c>
      <c r="C89" s="12">
        <v>313186.36363636359</v>
      </c>
      <c r="D89" s="41">
        <v>206584</v>
      </c>
      <c r="E89" s="58">
        <f t="shared" ref="E89:E152" si="2">+C89-D89</f>
        <v>106602.36363636359</v>
      </c>
      <c r="F89" s="45"/>
    </row>
    <row r="90" spans="1:6" s="9" customFormat="1" x14ac:dyDescent="0.25">
      <c r="A90" s="10">
        <v>69</v>
      </c>
      <c r="B90" s="11" t="s">
        <v>78</v>
      </c>
      <c r="C90" s="12">
        <v>367277.27272727271</v>
      </c>
      <c r="D90" s="41">
        <v>233240</v>
      </c>
      <c r="E90" s="58">
        <f t="shared" si="2"/>
        <v>134037.27272727271</v>
      </c>
      <c r="F90" s="45"/>
    </row>
    <row r="91" spans="1:6" s="9" customFormat="1" x14ac:dyDescent="0.25">
      <c r="A91" s="10">
        <v>70</v>
      </c>
      <c r="B91" s="11" t="s">
        <v>79</v>
      </c>
      <c r="C91" s="12">
        <v>604556.06060606055</v>
      </c>
      <c r="D91" s="41">
        <v>411956</v>
      </c>
      <c r="E91" s="58">
        <f t="shared" si="2"/>
        <v>192600.06060606055</v>
      </c>
      <c r="F91" s="47"/>
    </row>
    <row r="92" spans="1:6" s="9" customFormat="1" x14ac:dyDescent="0.25">
      <c r="A92" s="10">
        <v>71</v>
      </c>
      <c r="B92" s="11" t="s">
        <v>80</v>
      </c>
      <c r="C92" s="12">
        <v>435972.72727272724</v>
      </c>
      <c r="D92" s="41">
        <v>293216</v>
      </c>
      <c r="E92" s="58">
        <f t="shared" si="2"/>
        <v>142756.72727272724</v>
      </c>
      <c r="F92" s="47"/>
    </row>
    <row r="93" spans="1:6" s="9" customFormat="1" x14ac:dyDescent="0.25">
      <c r="A93" s="10">
        <v>72</v>
      </c>
      <c r="B93" s="11" t="s">
        <v>81</v>
      </c>
      <c r="C93" s="12">
        <v>352853.03030303027</v>
      </c>
      <c r="D93" s="41">
        <v>246568</v>
      </c>
      <c r="E93" s="58">
        <f t="shared" si="2"/>
        <v>106285.03030303027</v>
      </c>
      <c r="F93" s="47"/>
    </row>
    <row r="94" spans="1:6" s="9" customFormat="1" x14ac:dyDescent="0.25">
      <c r="A94" s="10">
        <v>73</v>
      </c>
      <c r="B94" s="11" t="s">
        <v>82</v>
      </c>
      <c r="C94" s="12">
        <v>424072.72727272724</v>
      </c>
      <c r="D94" s="41">
        <v>279888</v>
      </c>
      <c r="E94" s="58">
        <f t="shared" si="2"/>
        <v>144184.72727272724</v>
      </c>
      <c r="F94" s="47"/>
    </row>
    <row r="95" spans="1:6" s="9" customFormat="1" x14ac:dyDescent="0.25">
      <c r="A95" s="10">
        <v>74</v>
      </c>
      <c r="B95" s="11" t="s">
        <v>83</v>
      </c>
      <c r="C95" s="12">
        <v>653959.09090909094</v>
      </c>
      <c r="D95" s="41">
        <v>379848</v>
      </c>
      <c r="E95" s="58">
        <f t="shared" si="2"/>
        <v>274111.09090909094</v>
      </c>
      <c r="F95" s="47"/>
    </row>
    <row r="96" spans="1:6" s="9" customFormat="1" x14ac:dyDescent="0.25">
      <c r="A96" s="10">
        <v>75</v>
      </c>
      <c r="B96" s="28" t="s">
        <v>84</v>
      </c>
      <c r="C96" s="12">
        <v>3207410.606060606</v>
      </c>
      <c r="D96" s="41">
        <v>299880</v>
      </c>
      <c r="E96" s="58">
        <f t="shared" si="2"/>
        <v>2907530.606060606</v>
      </c>
      <c r="F96" s="47"/>
    </row>
    <row r="97" spans="1:6" s="9" customFormat="1" x14ac:dyDescent="0.25">
      <c r="A97" s="10">
        <v>76</v>
      </c>
      <c r="B97" s="28" t="s">
        <v>85</v>
      </c>
      <c r="C97" s="12">
        <v>3906625.7575757578</v>
      </c>
      <c r="D97" s="41">
        <v>670727</v>
      </c>
      <c r="E97" s="58">
        <f t="shared" si="2"/>
        <v>3235898.7575757578</v>
      </c>
      <c r="F97" s="45"/>
    </row>
    <row r="98" spans="1:6" s="9" customFormat="1" x14ac:dyDescent="0.25">
      <c r="A98" s="10">
        <v>77</v>
      </c>
      <c r="B98" s="28" t="s">
        <v>86</v>
      </c>
      <c r="C98" s="12">
        <v>3798443.9393939395</v>
      </c>
      <c r="D98" s="41">
        <v>916300</v>
      </c>
      <c r="E98" s="58">
        <f t="shared" si="2"/>
        <v>2882143.9393939395</v>
      </c>
      <c r="F98" s="45"/>
    </row>
    <row r="99" spans="1:6" s="9" customFormat="1" x14ac:dyDescent="0.25">
      <c r="A99" s="10">
        <v>78</v>
      </c>
      <c r="B99" s="11" t="s">
        <v>87</v>
      </c>
      <c r="C99" s="12">
        <v>3838110.606060606</v>
      </c>
      <c r="D99" s="41">
        <v>1046248</v>
      </c>
      <c r="E99" s="58">
        <f t="shared" si="2"/>
        <v>2791862.606060606</v>
      </c>
      <c r="F99" s="45"/>
    </row>
    <row r="100" spans="1:6" s="9" customFormat="1" x14ac:dyDescent="0.25">
      <c r="A100" s="10">
        <v>79</v>
      </c>
      <c r="B100" s="11" t="s">
        <v>88</v>
      </c>
      <c r="C100" s="12">
        <v>4879721.2121212119</v>
      </c>
      <c r="D100" s="41">
        <v>2825536</v>
      </c>
      <c r="E100" s="58">
        <f t="shared" si="2"/>
        <v>2054185.2121212119</v>
      </c>
      <c r="F100" s="45"/>
    </row>
    <row r="101" spans="1:6" s="9" customFormat="1" x14ac:dyDescent="0.25">
      <c r="A101" s="10">
        <v>80</v>
      </c>
      <c r="B101" s="11" t="s">
        <v>89</v>
      </c>
      <c r="C101" s="12">
        <v>4973334.5454545459</v>
      </c>
      <c r="D101" s="41">
        <v>2907927</v>
      </c>
      <c r="E101" s="58">
        <f t="shared" si="2"/>
        <v>2065407.5454545459</v>
      </c>
      <c r="F101" s="45"/>
    </row>
    <row r="102" spans="1:6" s="9" customFormat="1" x14ac:dyDescent="0.25">
      <c r="A102" s="10">
        <v>81</v>
      </c>
      <c r="B102" s="11" t="s">
        <v>90</v>
      </c>
      <c r="C102" s="12">
        <v>5959015.1515151514</v>
      </c>
      <c r="D102" s="41">
        <v>4331600</v>
      </c>
      <c r="E102" s="58">
        <f t="shared" si="2"/>
        <v>1627415.1515151514</v>
      </c>
      <c r="F102" s="45"/>
    </row>
    <row r="103" spans="1:6" s="9" customFormat="1" x14ac:dyDescent="0.25">
      <c r="A103" s="10">
        <v>82</v>
      </c>
      <c r="B103" s="11" t="s">
        <v>91</v>
      </c>
      <c r="C103" s="12">
        <v>7170651.5151515156</v>
      </c>
      <c r="D103" s="41">
        <v>6197520</v>
      </c>
      <c r="E103" s="58">
        <f t="shared" si="2"/>
        <v>973131.5151515156</v>
      </c>
      <c r="F103" s="45"/>
    </row>
    <row r="104" spans="1:6" s="9" customFormat="1" x14ac:dyDescent="0.25">
      <c r="A104" s="10">
        <v>83</v>
      </c>
      <c r="B104" s="11" t="s">
        <v>92</v>
      </c>
      <c r="C104" s="12">
        <v>8185757.5757575752</v>
      </c>
      <c r="D104" s="41">
        <v>6823936</v>
      </c>
      <c r="E104" s="58">
        <f t="shared" si="2"/>
        <v>1361821.5757575752</v>
      </c>
      <c r="F104" s="45"/>
    </row>
    <row r="105" spans="1:6" s="9" customFormat="1" x14ac:dyDescent="0.25">
      <c r="A105" s="10">
        <v>84</v>
      </c>
      <c r="B105" s="11" t="s">
        <v>93</v>
      </c>
      <c r="C105" s="12">
        <v>10201112.727272727</v>
      </c>
      <c r="D105" s="41">
        <v>8607222</v>
      </c>
      <c r="E105" s="58">
        <f t="shared" si="2"/>
        <v>1593890.7272727266</v>
      </c>
      <c r="F105" s="45"/>
    </row>
    <row r="106" spans="1:6" s="9" customFormat="1" x14ac:dyDescent="0.25">
      <c r="A106" s="10">
        <v>85</v>
      </c>
      <c r="B106" s="11" t="s">
        <v>94</v>
      </c>
      <c r="C106" s="12">
        <v>11504775.757575758</v>
      </c>
      <c r="D106" s="41">
        <v>9516192</v>
      </c>
      <c r="E106" s="58">
        <f t="shared" si="2"/>
        <v>1988583.7575757578</v>
      </c>
      <c r="F106" s="45"/>
    </row>
    <row r="107" spans="1:6" s="9" customFormat="1" x14ac:dyDescent="0.25">
      <c r="A107" s="10">
        <v>86</v>
      </c>
      <c r="B107" s="11" t="s">
        <v>95</v>
      </c>
      <c r="C107" s="12">
        <v>13261648.484848484</v>
      </c>
      <c r="D107" s="41">
        <v>11408768</v>
      </c>
      <c r="E107" s="58">
        <f t="shared" si="2"/>
        <v>1852880.4848484844</v>
      </c>
      <c r="F107" s="45"/>
    </row>
    <row r="108" spans="1:6" s="9" customFormat="1" x14ac:dyDescent="0.25">
      <c r="A108" s="10">
        <v>87</v>
      </c>
      <c r="B108" s="11" t="s">
        <v>96</v>
      </c>
      <c r="C108" s="12">
        <v>9154345.4545454532</v>
      </c>
      <c r="D108" s="41">
        <v>9000000</v>
      </c>
      <c r="E108" s="58">
        <f t="shared" si="2"/>
        <v>154345.45454545319</v>
      </c>
      <c r="F108" s="45"/>
    </row>
    <row r="109" spans="1:6" s="9" customFormat="1" x14ac:dyDescent="0.25">
      <c r="A109" s="10">
        <v>88</v>
      </c>
      <c r="B109" s="11" t="s">
        <v>97</v>
      </c>
      <c r="C109" s="12">
        <v>34072945.454545453</v>
      </c>
      <c r="D109" s="41">
        <v>31427424</v>
      </c>
      <c r="E109" s="58">
        <f t="shared" si="2"/>
        <v>2645521.4545454532</v>
      </c>
      <c r="F109" s="45"/>
    </row>
    <row r="110" spans="1:6" s="9" customFormat="1" x14ac:dyDescent="0.25">
      <c r="A110" s="10">
        <v>89</v>
      </c>
      <c r="B110" s="11" t="s">
        <v>98</v>
      </c>
      <c r="C110" s="12">
        <v>38615860.606060602</v>
      </c>
      <c r="D110" s="41">
        <v>36998182</v>
      </c>
      <c r="E110" s="58">
        <f t="shared" si="2"/>
        <v>1617678.6060606018</v>
      </c>
      <c r="F110" s="45"/>
    </row>
    <row r="111" spans="1:6" s="9" customFormat="1" x14ac:dyDescent="0.25">
      <c r="A111" s="10">
        <v>90</v>
      </c>
      <c r="B111" s="11" t="s">
        <v>99</v>
      </c>
      <c r="C111" s="12">
        <v>1153398.4848484849</v>
      </c>
      <c r="D111" s="41">
        <v>363491</v>
      </c>
      <c r="E111" s="58">
        <f t="shared" si="2"/>
        <v>789907.48484848486</v>
      </c>
      <c r="F111" s="45"/>
    </row>
    <row r="112" spans="1:6" s="9" customFormat="1" x14ac:dyDescent="0.25">
      <c r="A112" s="10">
        <v>91</v>
      </c>
      <c r="B112" s="11" t="s">
        <v>100</v>
      </c>
      <c r="C112" s="12">
        <v>1507910.303030303</v>
      </c>
      <c r="D112" s="41">
        <v>607757</v>
      </c>
      <c r="E112" s="58">
        <f t="shared" si="2"/>
        <v>900153.30303030298</v>
      </c>
      <c r="F112" s="45"/>
    </row>
    <row r="113" spans="1:6" s="9" customFormat="1" x14ac:dyDescent="0.25">
      <c r="A113" s="10">
        <v>92</v>
      </c>
      <c r="B113" s="15" t="s">
        <v>101</v>
      </c>
      <c r="C113" s="12">
        <v>1757413.6363636365</v>
      </c>
      <c r="D113" s="41">
        <v>726982</v>
      </c>
      <c r="E113" s="58">
        <f t="shared" si="2"/>
        <v>1030431.6363636365</v>
      </c>
      <c r="F113" s="45"/>
    </row>
    <row r="114" spans="1:6" s="9" customFormat="1" ht="33" x14ac:dyDescent="0.25">
      <c r="A114" s="10">
        <v>93</v>
      </c>
      <c r="B114" s="11" t="s">
        <v>102</v>
      </c>
      <c r="C114" s="12">
        <v>3109794.5454545454</v>
      </c>
      <c r="D114" s="41">
        <v>1276822</v>
      </c>
      <c r="E114" s="58">
        <f t="shared" si="2"/>
        <v>1832972.5454545454</v>
      </c>
      <c r="F114" s="45"/>
    </row>
    <row r="115" spans="1:6" s="9" customFormat="1" ht="33" x14ac:dyDescent="0.25">
      <c r="A115" s="10">
        <v>94</v>
      </c>
      <c r="B115" s="15" t="s">
        <v>103</v>
      </c>
      <c r="C115" s="12">
        <v>4901213.333333333</v>
      </c>
      <c r="D115" s="41">
        <v>2473677</v>
      </c>
      <c r="E115" s="58">
        <f t="shared" si="2"/>
        <v>2427536.333333333</v>
      </c>
      <c r="F115" s="45"/>
    </row>
    <row r="116" spans="1:6" s="9" customFormat="1" x14ac:dyDescent="0.25">
      <c r="A116" s="10">
        <v>95</v>
      </c>
      <c r="B116" s="11" t="s">
        <v>104</v>
      </c>
      <c r="C116" s="12">
        <v>7524045.4545454541</v>
      </c>
      <c r="D116" s="41">
        <v>4331600</v>
      </c>
      <c r="E116" s="58">
        <f t="shared" si="2"/>
        <v>3192445.4545454541</v>
      </c>
      <c r="F116" s="45"/>
    </row>
    <row r="117" spans="1:6" s="9" customFormat="1" x14ac:dyDescent="0.25">
      <c r="A117" s="10">
        <v>96</v>
      </c>
      <c r="B117" s="11" t="s">
        <v>105</v>
      </c>
      <c r="C117" s="12">
        <v>11484581.818181818</v>
      </c>
      <c r="D117" s="41">
        <v>8769824</v>
      </c>
      <c r="E117" s="58">
        <f t="shared" si="2"/>
        <v>2714757.8181818184</v>
      </c>
      <c r="F117" s="45"/>
    </row>
    <row r="118" spans="1:6" s="9" customFormat="1" x14ac:dyDescent="0.25">
      <c r="A118" s="10">
        <v>97</v>
      </c>
      <c r="B118" s="11" t="s">
        <v>106</v>
      </c>
      <c r="C118" s="12">
        <v>13658279.090909088</v>
      </c>
      <c r="D118" s="41">
        <v>11420763</v>
      </c>
      <c r="E118" s="58">
        <f t="shared" si="2"/>
        <v>2237516.090909088</v>
      </c>
      <c r="F118" s="45"/>
    </row>
    <row r="119" spans="1:6" s="9" customFormat="1" x14ac:dyDescent="0.25">
      <c r="A119" s="10">
        <v>98</v>
      </c>
      <c r="B119" s="11" t="s">
        <v>107</v>
      </c>
      <c r="C119" s="12">
        <v>16356946.666666666</v>
      </c>
      <c r="D119" s="41">
        <v>12842861</v>
      </c>
      <c r="E119" s="58">
        <f t="shared" si="2"/>
        <v>3514085.666666666</v>
      </c>
      <c r="F119" s="45"/>
    </row>
    <row r="120" spans="1:6" s="9" customFormat="1" x14ac:dyDescent="0.25">
      <c r="A120" s="10">
        <v>99</v>
      </c>
      <c r="B120" s="11" t="s">
        <v>108</v>
      </c>
      <c r="C120" s="12">
        <v>21067327.272727273</v>
      </c>
      <c r="D120" s="41">
        <v>15353856</v>
      </c>
      <c r="E120" s="58">
        <f t="shared" si="2"/>
        <v>5713471.2727272734</v>
      </c>
      <c r="F120" s="45"/>
    </row>
    <row r="121" spans="1:6" s="9" customFormat="1" ht="33" x14ac:dyDescent="0.25">
      <c r="A121" s="10">
        <v>100</v>
      </c>
      <c r="B121" s="11" t="s">
        <v>109</v>
      </c>
      <c r="C121" s="12">
        <v>1660050</v>
      </c>
      <c r="D121" s="41">
        <v>912968</v>
      </c>
      <c r="E121" s="58">
        <f t="shared" si="2"/>
        <v>747082</v>
      </c>
      <c r="F121" s="45"/>
    </row>
    <row r="122" spans="1:6" s="9" customFormat="1" ht="33" x14ac:dyDescent="0.25">
      <c r="A122" s="10">
        <v>101</v>
      </c>
      <c r="B122" s="15" t="s">
        <v>110</v>
      </c>
      <c r="C122" s="12">
        <v>12028916.666666666</v>
      </c>
      <c r="D122" s="41">
        <v>5497800</v>
      </c>
      <c r="E122" s="58">
        <f t="shared" si="2"/>
        <v>6531116.666666666</v>
      </c>
      <c r="F122" s="45"/>
    </row>
    <row r="123" spans="1:6" s="9" customFormat="1" ht="33" x14ac:dyDescent="0.25">
      <c r="A123" s="10">
        <v>102</v>
      </c>
      <c r="B123" s="11" t="s">
        <v>111</v>
      </c>
      <c r="C123" s="12">
        <v>21723630.303030301</v>
      </c>
      <c r="D123" s="41">
        <v>11500000</v>
      </c>
      <c r="E123" s="58">
        <f t="shared" si="2"/>
        <v>10223630.303030301</v>
      </c>
      <c r="F123" s="45"/>
    </row>
    <row r="124" spans="1:6" s="9" customFormat="1" x14ac:dyDescent="0.25">
      <c r="A124" s="10">
        <v>103</v>
      </c>
      <c r="B124" s="11" t="s">
        <v>112</v>
      </c>
      <c r="C124" s="12">
        <v>43327.539393939391</v>
      </c>
      <c r="D124" s="41">
        <v>21751</v>
      </c>
      <c r="E124" s="58">
        <f t="shared" si="2"/>
        <v>21576.539393939391</v>
      </c>
      <c r="F124" s="45"/>
    </row>
    <row r="125" spans="1:6" s="9" customFormat="1" ht="33" x14ac:dyDescent="0.25">
      <c r="A125" s="10">
        <v>104</v>
      </c>
      <c r="B125" s="11" t="s">
        <v>113</v>
      </c>
      <c r="C125" s="12">
        <v>935231.81818181823</v>
      </c>
      <c r="D125" s="41">
        <v>363491</v>
      </c>
      <c r="E125" s="58">
        <f t="shared" si="2"/>
        <v>571740.81818181823</v>
      </c>
      <c r="F125" s="45"/>
    </row>
    <row r="126" spans="1:6" s="9" customFormat="1" ht="33" x14ac:dyDescent="0.25">
      <c r="A126" s="10">
        <v>105</v>
      </c>
      <c r="B126" s="11" t="s">
        <v>114</v>
      </c>
      <c r="C126" s="12">
        <v>1116696</v>
      </c>
      <c r="D126" s="41">
        <v>420099</v>
      </c>
      <c r="E126" s="58">
        <f t="shared" si="2"/>
        <v>696597</v>
      </c>
      <c r="F126" s="45"/>
    </row>
    <row r="127" spans="1:6" s="9" customFormat="1" ht="33" x14ac:dyDescent="0.25">
      <c r="A127" s="10">
        <v>106</v>
      </c>
      <c r="B127" s="11" t="s">
        <v>115</v>
      </c>
      <c r="C127" s="12">
        <v>102592.42424242424</v>
      </c>
      <c r="D127" s="41">
        <v>84815</v>
      </c>
      <c r="E127" s="58">
        <f t="shared" si="2"/>
        <v>17777.42424242424</v>
      </c>
      <c r="F127" s="45"/>
    </row>
    <row r="128" spans="1:6" s="9" customFormat="1" x14ac:dyDescent="0.25">
      <c r="A128" s="10">
        <v>107</v>
      </c>
      <c r="B128" s="11" t="s">
        <v>116</v>
      </c>
      <c r="C128" s="12">
        <v>46247.727272727272</v>
      </c>
      <c r="D128" s="41">
        <v>14161</v>
      </c>
      <c r="E128" s="58">
        <f t="shared" si="2"/>
        <v>32086.727272727272</v>
      </c>
      <c r="F128" s="45"/>
    </row>
    <row r="129" spans="1:6" s="9" customFormat="1" x14ac:dyDescent="0.25">
      <c r="A129" s="10">
        <v>108</v>
      </c>
      <c r="B129" s="11" t="s">
        <v>117</v>
      </c>
      <c r="C129" s="12">
        <v>178860.60606060605</v>
      </c>
      <c r="D129" s="41">
        <v>121164</v>
      </c>
      <c r="E129" s="58">
        <f t="shared" si="2"/>
        <v>57696.606060606049</v>
      </c>
      <c r="F129" s="45"/>
    </row>
    <row r="130" spans="1:6" s="9" customFormat="1" x14ac:dyDescent="0.25">
      <c r="A130" s="10">
        <v>109</v>
      </c>
      <c r="B130" s="11" t="s">
        <v>118</v>
      </c>
      <c r="C130" s="12">
        <v>60491.666666666664</v>
      </c>
      <c r="D130" s="41">
        <v>16660</v>
      </c>
      <c r="E130" s="58">
        <f t="shared" si="2"/>
        <v>43831.666666666664</v>
      </c>
      <c r="F130" s="45"/>
    </row>
    <row r="131" spans="1:6" s="9" customFormat="1" ht="33" x14ac:dyDescent="0.25">
      <c r="A131" s="10">
        <v>110</v>
      </c>
      <c r="B131" s="11" t="s">
        <v>119</v>
      </c>
      <c r="C131" s="12">
        <v>458510.60606060602</v>
      </c>
      <c r="D131" s="41">
        <v>379848</v>
      </c>
      <c r="E131" s="58">
        <f t="shared" si="2"/>
        <v>78662.60606060602</v>
      </c>
      <c r="F131" s="45"/>
    </row>
    <row r="132" spans="1:6" s="9" customFormat="1" x14ac:dyDescent="0.25">
      <c r="A132" s="10">
        <v>111</v>
      </c>
      <c r="B132" s="11" t="s">
        <v>120</v>
      </c>
      <c r="C132" s="12">
        <v>80180.757575757569</v>
      </c>
      <c r="D132" s="41">
        <v>24657</v>
      </c>
      <c r="E132" s="58">
        <f t="shared" si="2"/>
        <v>55523.757575757569</v>
      </c>
      <c r="F132" s="45"/>
    </row>
    <row r="133" spans="1:6" s="9" customFormat="1" x14ac:dyDescent="0.25">
      <c r="A133" s="10">
        <v>112</v>
      </c>
      <c r="B133" s="11" t="s">
        <v>121</v>
      </c>
      <c r="C133" s="12">
        <v>27496.212121212116</v>
      </c>
      <c r="D133" s="41">
        <v>16660</v>
      </c>
      <c r="E133" s="58">
        <f t="shared" si="2"/>
        <v>10836.212121212116</v>
      </c>
      <c r="F133" s="45"/>
    </row>
    <row r="134" spans="1:6" s="9" customFormat="1" x14ac:dyDescent="0.25">
      <c r="A134" s="10">
        <v>113</v>
      </c>
      <c r="B134" s="11" t="s">
        <v>122</v>
      </c>
      <c r="C134" s="12">
        <v>192621.33333333334</v>
      </c>
      <c r="D134" s="41">
        <v>60776</v>
      </c>
      <c r="E134" s="58">
        <f t="shared" si="2"/>
        <v>131845.33333333334</v>
      </c>
      <c r="F134" s="45"/>
    </row>
    <row r="135" spans="1:6" s="9" customFormat="1" x14ac:dyDescent="0.25">
      <c r="A135" s="10">
        <v>114</v>
      </c>
      <c r="B135" s="11" t="s">
        <v>123</v>
      </c>
      <c r="C135" s="12">
        <v>318343.03030303027</v>
      </c>
      <c r="D135" s="41">
        <v>239904</v>
      </c>
      <c r="E135" s="58">
        <f t="shared" si="2"/>
        <v>78439.030303030275</v>
      </c>
      <c r="F135" s="45"/>
    </row>
    <row r="136" spans="1:6" s="9" customFormat="1" x14ac:dyDescent="0.25">
      <c r="A136" s="10">
        <v>115</v>
      </c>
      <c r="B136" s="11" t="s">
        <v>124</v>
      </c>
      <c r="C136" s="12">
        <v>63214.242424242424</v>
      </c>
      <c r="D136" s="41">
        <v>33320</v>
      </c>
      <c r="E136" s="58">
        <f t="shared" si="2"/>
        <v>29894.242424242424</v>
      </c>
      <c r="F136" s="45"/>
    </row>
    <row r="137" spans="1:6" s="9" customFormat="1" x14ac:dyDescent="0.25">
      <c r="A137" s="10">
        <v>116</v>
      </c>
      <c r="B137" s="11" t="s">
        <v>125</v>
      </c>
      <c r="C137" s="12">
        <v>98625.757575757569</v>
      </c>
      <c r="D137" s="41">
        <v>46648</v>
      </c>
      <c r="E137" s="58">
        <f t="shared" si="2"/>
        <v>51977.757575757569</v>
      </c>
      <c r="F137" s="45"/>
    </row>
    <row r="138" spans="1:6" s="9" customFormat="1" x14ac:dyDescent="0.25">
      <c r="A138" s="142" t="s">
        <v>126</v>
      </c>
      <c r="B138" s="142"/>
      <c r="C138" s="142"/>
      <c r="D138" s="142"/>
      <c r="E138" s="59">
        <f>SUM(D139:D156)</f>
        <v>742996</v>
      </c>
      <c r="F138" s="48"/>
    </row>
    <row r="139" spans="1:6" s="9" customFormat="1" x14ac:dyDescent="0.25">
      <c r="A139" s="14">
        <v>117</v>
      </c>
      <c r="B139" s="15" t="s">
        <v>127</v>
      </c>
      <c r="C139" s="12">
        <v>1284.8033333333301</v>
      </c>
      <c r="D139" s="41">
        <v>785</v>
      </c>
      <c r="E139" s="58">
        <f t="shared" si="2"/>
        <v>499.8033333333301</v>
      </c>
      <c r="F139" s="45"/>
    </row>
    <row r="140" spans="1:6" s="9" customFormat="1" x14ac:dyDescent="0.25">
      <c r="A140" s="14">
        <v>118</v>
      </c>
      <c r="B140" s="15" t="s">
        <v>128</v>
      </c>
      <c r="C140" s="12">
        <v>1567.8790909090906</v>
      </c>
      <c r="D140" s="41">
        <v>1052</v>
      </c>
      <c r="E140" s="58">
        <f t="shared" si="2"/>
        <v>515.87909090909056</v>
      </c>
      <c r="F140" s="45"/>
    </row>
    <row r="141" spans="1:6" s="9" customFormat="1" x14ac:dyDescent="0.25">
      <c r="A141" s="14">
        <v>119</v>
      </c>
      <c r="B141" s="15" t="s">
        <v>129</v>
      </c>
      <c r="C141" s="12">
        <v>1274.9227272727273</v>
      </c>
      <c r="D141" s="41">
        <v>513</v>
      </c>
      <c r="E141" s="58">
        <f t="shared" si="2"/>
        <v>761.92272727272734</v>
      </c>
      <c r="F141" s="45"/>
    </row>
    <row r="142" spans="1:6" s="9" customFormat="1" x14ac:dyDescent="0.25">
      <c r="A142" s="14">
        <v>120</v>
      </c>
      <c r="B142" s="15" t="s">
        <v>130</v>
      </c>
      <c r="C142" s="12">
        <v>1412.8184848484846</v>
      </c>
      <c r="D142" s="41">
        <v>652</v>
      </c>
      <c r="E142" s="58">
        <f t="shared" si="2"/>
        <v>760.81848484848456</v>
      </c>
      <c r="F142" s="45"/>
    </row>
    <row r="143" spans="1:6" s="9" customFormat="1" x14ac:dyDescent="0.25">
      <c r="A143" s="14">
        <v>121</v>
      </c>
      <c r="B143" s="15" t="s">
        <v>131</v>
      </c>
      <c r="C143" s="12">
        <v>1039.8075757575757</v>
      </c>
      <c r="D143" s="41">
        <v>380</v>
      </c>
      <c r="E143" s="58">
        <f t="shared" si="2"/>
        <v>659.80757575757571</v>
      </c>
      <c r="F143" s="45"/>
    </row>
    <row r="144" spans="1:6" s="9" customFormat="1" x14ac:dyDescent="0.25">
      <c r="A144" s="14">
        <v>122</v>
      </c>
      <c r="B144" s="15" t="s">
        <v>132</v>
      </c>
      <c r="C144" s="12">
        <v>1075.9042424242423</v>
      </c>
      <c r="D144" s="41">
        <v>474</v>
      </c>
      <c r="E144" s="58">
        <f t="shared" si="2"/>
        <v>601.90424242424228</v>
      </c>
      <c r="F144" s="45"/>
    </row>
    <row r="145" spans="1:6" s="9" customFormat="1" x14ac:dyDescent="0.25">
      <c r="A145" s="14">
        <v>123</v>
      </c>
      <c r="B145" s="15" t="s">
        <v>133</v>
      </c>
      <c r="C145" s="12">
        <v>836.06515151515157</v>
      </c>
      <c r="D145" s="41">
        <v>433</v>
      </c>
      <c r="E145" s="58">
        <f t="shared" si="2"/>
        <v>403.06515151515157</v>
      </c>
      <c r="F145" s="45"/>
    </row>
    <row r="146" spans="1:6" s="9" customFormat="1" ht="33" x14ac:dyDescent="0.25">
      <c r="A146" s="14">
        <v>124</v>
      </c>
      <c r="B146" s="11" t="s">
        <v>134</v>
      </c>
      <c r="C146" s="12">
        <v>20747.469696969696</v>
      </c>
      <c r="D146" s="41">
        <v>11795</v>
      </c>
      <c r="E146" s="58">
        <f t="shared" si="2"/>
        <v>8952.4696969696961</v>
      </c>
      <c r="F146" s="45"/>
    </row>
    <row r="147" spans="1:6" s="9" customFormat="1" x14ac:dyDescent="0.25">
      <c r="A147" s="14">
        <v>125</v>
      </c>
      <c r="B147" s="11" t="s">
        <v>135</v>
      </c>
      <c r="C147" s="12">
        <v>4562.2436363636361</v>
      </c>
      <c r="D147" s="41">
        <v>1674</v>
      </c>
      <c r="E147" s="58">
        <f t="shared" si="2"/>
        <v>2888.2436363636361</v>
      </c>
      <c r="F147" s="45"/>
    </row>
    <row r="148" spans="1:6" s="9" customFormat="1" x14ac:dyDescent="0.25">
      <c r="A148" s="14">
        <v>126</v>
      </c>
      <c r="B148" s="11" t="s">
        <v>136</v>
      </c>
      <c r="C148" s="12">
        <v>6453.045454545455</v>
      </c>
      <c r="D148" s="41">
        <v>5664</v>
      </c>
      <c r="E148" s="58">
        <f t="shared" si="2"/>
        <v>789.04545454545496</v>
      </c>
      <c r="F148" s="45"/>
    </row>
    <row r="149" spans="1:6" s="9" customFormat="1" x14ac:dyDescent="0.25">
      <c r="A149" s="14">
        <v>127</v>
      </c>
      <c r="B149" s="11" t="s">
        <v>137</v>
      </c>
      <c r="C149" s="12">
        <v>4488.1030303030302</v>
      </c>
      <c r="D149" s="41">
        <v>2612</v>
      </c>
      <c r="E149" s="58">
        <f t="shared" si="2"/>
        <v>1876.1030303030302</v>
      </c>
      <c r="F149" s="45"/>
    </row>
    <row r="150" spans="1:6" s="9" customFormat="1" x14ac:dyDescent="0.25">
      <c r="A150" s="14">
        <v>128</v>
      </c>
      <c r="B150" s="15" t="s">
        <v>138</v>
      </c>
      <c r="C150" s="12">
        <v>405575.0066666666</v>
      </c>
      <c r="D150" s="41">
        <v>400000</v>
      </c>
      <c r="E150" s="58">
        <f t="shared" si="2"/>
        <v>5575.0066666665953</v>
      </c>
      <c r="F150" s="45"/>
    </row>
    <row r="151" spans="1:6" s="9" customFormat="1" x14ac:dyDescent="0.25">
      <c r="A151" s="14">
        <v>129</v>
      </c>
      <c r="B151" s="11" t="s">
        <v>139</v>
      </c>
      <c r="C151" s="12">
        <v>69725.345454545444</v>
      </c>
      <c r="D151" s="41">
        <v>59976</v>
      </c>
      <c r="E151" s="58">
        <f t="shared" si="2"/>
        <v>9749.3454545454442</v>
      </c>
      <c r="F151" s="45"/>
    </row>
    <row r="152" spans="1:6" s="9" customFormat="1" x14ac:dyDescent="0.25">
      <c r="A152" s="14">
        <v>130</v>
      </c>
      <c r="B152" s="11" t="s">
        <v>140</v>
      </c>
      <c r="C152" s="12">
        <v>11862.136363636362</v>
      </c>
      <c r="D152" s="41">
        <v>7497</v>
      </c>
      <c r="E152" s="58">
        <f t="shared" si="2"/>
        <v>4365.1363636363621</v>
      </c>
      <c r="F152" s="45"/>
    </row>
    <row r="153" spans="1:6" s="9" customFormat="1" x14ac:dyDescent="0.25">
      <c r="A153" s="14">
        <v>131</v>
      </c>
      <c r="B153" s="11" t="s">
        <v>141</v>
      </c>
      <c r="C153" s="12">
        <v>477586.66666666669</v>
      </c>
      <c r="D153" s="41">
        <v>191923</v>
      </c>
      <c r="E153" s="58">
        <f t="shared" ref="E153:E168" si="3">+C153-D153</f>
        <v>285663.66666666669</v>
      </c>
      <c r="F153" s="45"/>
    </row>
    <row r="154" spans="1:6" s="9" customFormat="1" x14ac:dyDescent="0.25">
      <c r="A154" s="14">
        <v>132</v>
      </c>
      <c r="B154" s="15" t="s">
        <v>142</v>
      </c>
      <c r="C154" s="12">
        <v>30260.618181818183</v>
      </c>
      <c r="D154" s="41">
        <v>24737</v>
      </c>
      <c r="E154" s="58">
        <f t="shared" si="3"/>
        <v>5523.6181818181831</v>
      </c>
      <c r="F154" s="45"/>
    </row>
    <row r="155" spans="1:6" s="9" customFormat="1" x14ac:dyDescent="0.25">
      <c r="A155" s="14">
        <v>133</v>
      </c>
      <c r="B155" s="11" t="s">
        <v>143</v>
      </c>
      <c r="C155" s="12">
        <v>30260.618181818183</v>
      </c>
      <c r="D155" s="41">
        <v>24737</v>
      </c>
      <c r="E155" s="58">
        <f t="shared" si="3"/>
        <v>5523.6181818181831</v>
      </c>
      <c r="F155" s="45"/>
    </row>
    <row r="156" spans="1:6" s="9" customFormat="1" x14ac:dyDescent="0.25">
      <c r="A156" s="14">
        <v>134</v>
      </c>
      <c r="B156" s="11" t="s">
        <v>144</v>
      </c>
      <c r="C156" s="12">
        <v>325814.06666666659</v>
      </c>
      <c r="D156" s="41">
        <v>8092</v>
      </c>
      <c r="E156" s="58">
        <f t="shared" si="3"/>
        <v>317722.06666666659</v>
      </c>
      <c r="F156" s="45"/>
    </row>
    <row r="157" spans="1:6" s="9" customFormat="1" x14ac:dyDescent="0.25">
      <c r="A157" s="143" t="s">
        <v>145</v>
      </c>
      <c r="B157" s="143"/>
      <c r="C157" s="143"/>
      <c r="D157" s="143"/>
      <c r="E157" s="59">
        <f>SUM(D158:D161)</f>
        <v>1196491</v>
      </c>
      <c r="F157" s="48"/>
    </row>
    <row r="158" spans="1:6" s="9" customFormat="1" x14ac:dyDescent="0.25">
      <c r="A158" s="10">
        <v>135</v>
      </c>
      <c r="B158" s="18" t="s">
        <v>146</v>
      </c>
      <c r="C158" s="12">
        <v>624750</v>
      </c>
      <c r="D158" s="41">
        <v>513128</v>
      </c>
      <c r="E158" s="58">
        <f t="shared" si="3"/>
        <v>111622</v>
      </c>
      <c r="F158" s="45"/>
    </row>
    <row r="159" spans="1:6" s="9" customFormat="1" x14ac:dyDescent="0.25">
      <c r="A159" s="10">
        <v>136</v>
      </c>
      <c r="B159" s="19" t="s">
        <v>147</v>
      </c>
      <c r="C159" s="12">
        <v>194366.66666666666</v>
      </c>
      <c r="D159" s="41">
        <v>159936</v>
      </c>
      <c r="E159" s="58">
        <f t="shared" si="3"/>
        <v>34430.666666666657</v>
      </c>
      <c r="F159" s="45"/>
    </row>
    <row r="160" spans="1:6" s="9" customFormat="1" x14ac:dyDescent="0.25">
      <c r="A160" s="10">
        <v>137</v>
      </c>
      <c r="B160" s="19" t="s">
        <v>148</v>
      </c>
      <c r="C160" s="12">
        <v>210233.33333333334</v>
      </c>
      <c r="D160" s="41">
        <v>159936</v>
      </c>
      <c r="E160" s="58">
        <f t="shared" si="3"/>
        <v>50297.333333333343</v>
      </c>
      <c r="F160" s="45"/>
    </row>
    <row r="161" spans="1:6" s="9" customFormat="1" x14ac:dyDescent="0.25">
      <c r="A161" s="10">
        <v>138</v>
      </c>
      <c r="B161" s="19" t="s">
        <v>149</v>
      </c>
      <c r="C161" s="12">
        <v>518731.81818181818</v>
      </c>
      <c r="D161" s="41">
        <v>363491</v>
      </c>
      <c r="E161" s="58">
        <f t="shared" si="3"/>
        <v>155240.81818181818</v>
      </c>
      <c r="F161" s="45"/>
    </row>
    <row r="162" spans="1:6" s="9" customFormat="1" x14ac:dyDescent="0.25">
      <c r="A162" s="142" t="s">
        <v>150</v>
      </c>
      <c r="B162" s="142"/>
      <c r="C162" s="142"/>
      <c r="D162" s="142"/>
      <c r="E162" s="59">
        <f>SUM(D163:D165)</f>
        <v>19634567</v>
      </c>
      <c r="F162" s="48"/>
    </row>
    <row r="163" spans="1:6" s="9" customFormat="1" ht="33" x14ac:dyDescent="0.25">
      <c r="A163" s="10">
        <v>139</v>
      </c>
      <c r="B163" s="11" t="s">
        <v>151</v>
      </c>
      <c r="C163" s="12">
        <v>5408081.2121212119</v>
      </c>
      <c r="D163" s="41">
        <v>2907927</v>
      </c>
      <c r="E163" s="58">
        <f t="shared" si="3"/>
        <v>2500154.2121212119</v>
      </c>
      <c r="F163" s="45"/>
    </row>
    <row r="164" spans="1:6" s="9" customFormat="1" ht="33" x14ac:dyDescent="0.25">
      <c r="A164" s="10">
        <v>140</v>
      </c>
      <c r="B164" s="11" t="s">
        <v>152</v>
      </c>
      <c r="C164" s="12">
        <v>6573776.3636363633</v>
      </c>
      <c r="D164" s="41">
        <v>2065840</v>
      </c>
      <c r="E164" s="58">
        <f t="shared" si="3"/>
        <v>4507936.3636363633</v>
      </c>
      <c r="F164" s="45"/>
    </row>
    <row r="165" spans="1:6" s="9" customFormat="1" ht="33" x14ac:dyDescent="0.25">
      <c r="A165" s="10">
        <v>141</v>
      </c>
      <c r="B165" s="11" t="s">
        <v>153</v>
      </c>
      <c r="C165" s="12">
        <v>21800800</v>
      </c>
      <c r="D165" s="41">
        <v>14660800</v>
      </c>
      <c r="E165" s="58">
        <f t="shared" si="3"/>
        <v>7140000</v>
      </c>
      <c r="F165" s="45"/>
    </row>
    <row r="166" spans="1:6" s="9" customFormat="1" x14ac:dyDescent="0.25">
      <c r="A166" s="142" t="s">
        <v>154</v>
      </c>
      <c r="B166" s="142"/>
      <c r="C166" s="142"/>
      <c r="D166" s="142"/>
      <c r="E166" s="59">
        <f>SUM(D167:D168)</f>
        <v>1120885</v>
      </c>
      <c r="F166" s="48"/>
    </row>
    <row r="167" spans="1:6" s="9" customFormat="1" ht="33" x14ac:dyDescent="0.25">
      <c r="A167" s="10">
        <v>142</v>
      </c>
      <c r="B167" s="11" t="s">
        <v>155</v>
      </c>
      <c r="C167" s="12">
        <v>3010916.3636363633</v>
      </c>
      <c r="D167" s="41">
        <v>474477</v>
      </c>
      <c r="E167" s="58">
        <f>+C167-D167</f>
        <v>2536439.3636363633</v>
      </c>
      <c r="F167" s="45"/>
    </row>
    <row r="168" spans="1:6" s="9" customFormat="1" ht="33" x14ac:dyDescent="0.25">
      <c r="A168" s="10">
        <v>143</v>
      </c>
      <c r="B168" s="11" t="s">
        <v>156</v>
      </c>
      <c r="C168" s="12">
        <v>4182128.7878787876</v>
      </c>
      <c r="D168" s="41">
        <v>646408</v>
      </c>
      <c r="E168" s="58">
        <f t="shared" si="3"/>
        <v>3535720.7878787876</v>
      </c>
      <c r="F168" s="45"/>
    </row>
    <row r="169" spans="1:6" s="9" customFormat="1" x14ac:dyDescent="0.25">
      <c r="A169" s="137" t="s">
        <v>157</v>
      </c>
      <c r="B169" s="137"/>
      <c r="C169" s="137"/>
      <c r="D169" s="21">
        <f>SUM(D89:D168)</f>
        <v>235646056</v>
      </c>
      <c r="E169" s="60">
        <f>+E88+E138+E157+E162+E166</f>
        <v>235646056</v>
      </c>
      <c r="F169" s="50"/>
    </row>
    <row r="170" spans="1:6" s="9" customFormat="1" x14ac:dyDescent="0.25">
      <c r="A170" s="24"/>
      <c r="B170" s="25"/>
      <c r="C170" s="26"/>
      <c r="D170" s="27"/>
      <c r="E170" s="62"/>
      <c r="F170" s="27"/>
    </row>
    <row r="171" spans="1:6" s="9" customFormat="1" x14ac:dyDescent="0.25">
      <c r="A171" s="24"/>
      <c r="B171" s="25"/>
      <c r="C171" s="26"/>
      <c r="D171" s="27"/>
      <c r="E171" s="62"/>
      <c r="F171" s="27"/>
    </row>
    <row r="172" spans="1:6" s="9" customFormat="1" ht="28.5" x14ac:dyDescent="0.25">
      <c r="A172" s="138" t="s">
        <v>158</v>
      </c>
      <c r="B172" s="139"/>
      <c r="C172" s="8" t="s">
        <v>2</v>
      </c>
      <c r="D172" s="8" t="s">
        <v>284</v>
      </c>
      <c r="E172" s="56" t="s">
        <v>293</v>
      </c>
      <c r="F172" s="8" t="s">
        <v>287</v>
      </c>
    </row>
    <row r="173" spans="1:6" s="9" customFormat="1" x14ac:dyDescent="0.25">
      <c r="A173" s="140" t="s">
        <v>159</v>
      </c>
      <c r="B173" s="140"/>
      <c r="C173" s="140"/>
      <c r="D173" s="140"/>
      <c r="E173" s="59">
        <f>SUM(D174:D191)</f>
        <v>6271796</v>
      </c>
      <c r="F173" s="48"/>
    </row>
    <row r="174" spans="1:6" s="9" customFormat="1" ht="66" x14ac:dyDescent="0.25">
      <c r="A174" s="14">
        <v>144</v>
      </c>
      <c r="B174" s="29" t="s">
        <v>160</v>
      </c>
      <c r="C174" s="12">
        <v>367637.87878787873</v>
      </c>
      <c r="D174" s="41">
        <v>299880</v>
      </c>
      <c r="E174" s="58">
        <f t="shared" ref="E174:E237" si="4">+C174-D174</f>
        <v>67757.878787878726</v>
      </c>
      <c r="F174" s="45"/>
    </row>
    <row r="175" spans="1:6" s="9" customFormat="1" ht="66" x14ac:dyDescent="0.25">
      <c r="A175" s="14">
        <v>145</v>
      </c>
      <c r="B175" s="29" t="s">
        <v>161</v>
      </c>
      <c r="C175" s="12">
        <v>704912.72727272718</v>
      </c>
      <c r="D175" s="41">
        <v>570438</v>
      </c>
      <c r="E175" s="58">
        <f t="shared" si="4"/>
        <v>134474.72727272718</v>
      </c>
      <c r="F175" s="45"/>
    </row>
    <row r="176" spans="1:6" s="9" customFormat="1" ht="66" x14ac:dyDescent="0.25">
      <c r="A176" s="14">
        <v>146</v>
      </c>
      <c r="B176" s="29" t="s">
        <v>162</v>
      </c>
      <c r="C176" s="12">
        <v>1016873.0303030303</v>
      </c>
      <c r="D176" s="41">
        <v>938910</v>
      </c>
      <c r="E176" s="58">
        <f t="shared" si="4"/>
        <v>77963.030303030275</v>
      </c>
      <c r="F176" s="47"/>
    </row>
    <row r="177" spans="1:6" s="9" customFormat="1" ht="66" x14ac:dyDescent="0.25">
      <c r="A177" s="14">
        <v>147</v>
      </c>
      <c r="B177" s="29" t="s">
        <v>163</v>
      </c>
      <c r="C177" s="12">
        <v>1486778.7878787878</v>
      </c>
      <c r="D177" s="41">
        <v>1344700</v>
      </c>
      <c r="E177" s="58">
        <f t="shared" si="4"/>
        <v>142078.78787878784</v>
      </c>
      <c r="F177" s="47"/>
    </row>
    <row r="178" spans="1:6" s="9" customFormat="1" ht="66" x14ac:dyDescent="0.25">
      <c r="A178" s="14">
        <v>148</v>
      </c>
      <c r="B178" s="29" t="s">
        <v>164</v>
      </c>
      <c r="C178" s="12">
        <v>2660551.5151515151</v>
      </c>
      <c r="D178" s="41">
        <v>2638944</v>
      </c>
      <c r="E178" s="58">
        <f t="shared" si="4"/>
        <v>21607.515151515137</v>
      </c>
      <c r="F178" s="45"/>
    </row>
    <row r="179" spans="1:6" s="9" customFormat="1" ht="33" x14ac:dyDescent="0.25">
      <c r="A179" s="14">
        <v>149</v>
      </c>
      <c r="B179" s="30" t="s">
        <v>165</v>
      </c>
      <c r="C179" s="12">
        <v>13845.830303030301</v>
      </c>
      <c r="D179" s="41">
        <v>13061</v>
      </c>
      <c r="E179" s="58">
        <f t="shared" si="4"/>
        <v>784.83030303030137</v>
      </c>
      <c r="F179" s="47"/>
    </row>
    <row r="180" spans="1:6" s="9" customFormat="1" ht="33" x14ac:dyDescent="0.25">
      <c r="A180" s="14">
        <v>150</v>
      </c>
      <c r="B180" s="30" t="s">
        <v>166</v>
      </c>
      <c r="C180" s="12">
        <v>17657.436363636363</v>
      </c>
      <c r="D180" s="41">
        <v>16136</v>
      </c>
      <c r="E180" s="58">
        <f t="shared" si="4"/>
        <v>1521.4363636363632</v>
      </c>
      <c r="F180" s="47"/>
    </row>
    <row r="181" spans="1:6" s="9" customFormat="1" ht="33" x14ac:dyDescent="0.25">
      <c r="A181" s="14">
        <v>151</v>
      </c>
      <c r="B181" s="30" t="s">
        <v>167</v>
      </c>
      <c r="C181" s="12">
        <v>21714.254545454543</v>
      </c>
      <c r="D181" s="41">
        <v>20896</v>
      </c>
      <c r="E181" s="58">
        <f t="shared" si="4"/>
        <v>818.2545454545434</v>
      </c>
      <c r="F181" s="47"/>
    </row>
    <row r="182" spans="1:6" s="9" customFormat="1" ht="49.5" x14ac:dyDescent="0.25">
      <c r="A182" s="14">
        <v>152</v>
      </c>
      <c r="B182" s="30" t="s">
        <v>168</v>
      </c>
      <c r="C182" s="12">
        <v>34533.799999999996</v>
      </c>
      <c r="D182" s="41">
        <v>30068</v>
      </c>
      <c r="E182" s="58">
        <f t="shared" si="4"/>
        <v>4465.7999999999956</v>
      </c>
      <c r="F182" s="47"/>
    </row>
    <row r="183" spans="1:6" s="9" customFormat="1" ht="49.5" x14ac:dyDescent="0.25">
      <c r="A183" s="14">
        <v>153</v>
      </c>
      <c r="B183" s="30" t="s">
        <v>169</v>
      </c>
      <c r="C183" s="12">
        <v>39841.560606060608</v>
      </c>
      <c r="D183" s="41">
        <v>32654</v>
      </c>
      <c r="E183" s="58">
        <f t="shared" si="4"/>
        <v>7187.5606060606078</v>
      </c>
      <c r="F183" s="47"/>
    </row>
    <row r="184" spans="1:6" s="9" customFormat="1" ht="49.5" x14ac:dyDescent="0.25">
      <c r="A184" s="14">
        <v>154</v>
      </c>
      <c r="B184" s="29" t="s">
        <v>170</v>
      </c>
      <c r="C184" s="12">
        <v>39841.560606060608</v>
      </c>
      <c r="D184" s="41">
        <v>32654</v>
      </c>
      <c r="E184" s="58">
        <f t="shared" si="4"/>
        <v>7187.5606060606078</v>
      </c>
      <c r="F184" s="47"/>
    </row>
    <row r="185" spans="1:6" s="9" customFormat="1" ht="33" x14ac:dyDescent="0.25">
      <c r="A185" s="14">
        <v>155</v>
      </c>
      <c r="B185" s="29" t="s">
        <v>171</v>
      </c>
      <c r="C185" s="12">
        <v>43763.151515151512</v>
      </c>
      <c r="D185" s="41">
        <v>34120</v>
      </c>
      <c r="E185" s="58">
        <f t="shared" si="4"/>
        <v>9643.1515151515123</v>
      </c>
      <c r="F185" s="47"/>
    </row>
    <row r="186" spans="1:6" s="9" customFormat="1" ht="49.5" x14ac:dyDescent="0.25">
      <c r="A186" s="14">
        <v>156</v>
      </c>
      <c r="B186" s="29" t="s">
        <v>172</v>
      </c>
      <c r="C186" s="12">
        <v>34559.763636363634</v>
      </c>
      <c r="D186" s="41">
        <v>33500</v>
      </c>
      <c r="E186" s="58">
        <f t="shared" si="4"/>
        <v>1059.7636363636339</v>
      </c>
      <c r="F186" s="47"/>
    </row>
    <row r="187" spans="1:6" s="9" customFormat="1" ht="49.5" x14ac:dyDescent="0.25">
      <c r="A187" s="14">
        <v>157</v>
      </c>
      <c r="B187" s="29" t="s">
        <v>173</v>
      </c>
      <c r="C187" s="12">
        <v>53780.066666666658</v>
      </c>
      <c r="D187" s="41">
        <v>50087</v>
      </c>
      <c r="E187" s="58">
        <f t="shared" si="4"/>
        <v>3693.0666666666584</v>
      </c>
      <c r="F187" s="47"/>
    </row>
    <row r="188" spans="1:6" s="9" customFormat="1" x14ac:dyDescent="0.25">
      <c r="A188" s="14">
        <v>158</v>
      </c>
      <c r="B188" s="29" t="s">
        <v>174</v>
      </c>
      <c r="C188" s="12">
        <v>65996.678787878787</v>
      </c>
      <c r="D188" s="41">
        <v>55978</v>
      </c>
      <c r="E188" s="58">
        <f t="shared" si="4"/>
        <v>10018.678787878787</v>
      </c>
      <c r="F188" s="47"/>
    </row>
    <row r="189" spans="1:6" s="9" customFormat="1" x14ac:dyDescent="0.25">
      <c r="A189" s="14">
        <v>159</v>
      </c>
      <c r="B189" s="29" t="s">
        <v>175</v>
      </c>
      <c r="C189" s="12">
        <v>86502.181818181809</v>
      </c>
      <c r="D189" s="41">
        <v>78635</v>
      </c>
      <c r="E189" s="58">
        <f t="shared" si="4"/>
        <v>7867.1818181818089</v>
      </c>
      <c r="F189" s="45"/>
    </row>
    <row r="190" spans="1:6" s="9" customFormat="1" x14ac:dyDescent="0.25">
      <c r="A190" s="14">
        <v>160</v>
      </c>
      <c r="B190" s="30" t="s">
        <v>176</v>
      </c>
      <c r="C190" s="12">
        <v>86502.181818181809</v>
      </c>
      <c r="D190" s="41">
        <v>78635</v>
      </c>
      <c r="E190" s="58">
        <f t="shared" si="4"/>
        <v>7867.1818181818089</v>
      </c>
      <c r="F190" s="45"/>
    </row>
    <row r="191" spans="1:6" s="9" customFormat="1" x14ac:dyDescent="0.25">
      <c r="A191" s="14">
        <v>161</v>
      </c>
      <c r="B191" s="29" t="s">
        <v>177</v>
      </c>
      <c r="C191" s="12">
        <v>4698.6969696969691</v>
      </c>
      <c r="D191" s="41">
        <v>2500</v>
      </c>
      <c r="E191" s="58">
        <f t="shared" si="4"/>
        <v>2198.6969696969691</v>
      </c>
      <c r="F191" s="45"/>
    </row>
    <row r="192" spans="1:6" s="9" customFormat="1" x14ac:dyDescent="0.25">
      <c r="A192" s="141" t="s">
        <v>178</v>
      </c>
      <c r="B192" s="141"/>
      <c r="C192" s="141"/>
      <c r="D192" s="141"/>
      <c r="E192" s="59">
        <f>SUM(D193:D223)</f>
        <v>30523499</v>
      </c>
      <c r="F192" s="48"/>
    </row>
    <row r="193" spans="1:6" s="9" customFormat="1" x14ac:dyDescent="0.25">
      <c r="A193" s="10">
        <v>162</v>
      </c>
      <c r="B193" s="30" t="s">
        <v>179</v>
      </c>
      <c r="C193" s="12">
        <v>243409.09090909091</v>
      </c>
      <c r="D193" s="13">
        <v>194727</v>
      </c>
      <c r="E193" s="58">
        <f t="shared" si="4"/>
        <v>48682.090909090912</v>
      </c>
      <c r="F193" s="45"/>
    </row>
    <row r="194" spans="1:6" s="9" customFormat="1" x14ac:dyDescent="0.25">
      <c r="A194" s="10">
        <v>163</v>
      </c>
      <c r="B194" s="30" t="s">
        <v>180</v>
      </c>
      <c r="C194" s="12">
        <v>301466.66666666669</v>
      </c>
      <c r="D194" s="13">
        <v>238000</v>
      </c>
      <c r="E194" s="58">
        <f t="shared" si="4"/>
        <v>63466.666666666686</v>
      </c>
      <c r="F194" s="45"/>
    </row>
    <row r="195" spans="1:6" s="9" customFormat="1" x14ac:dyDescent="0.25">
      <c r="A195" s="10">
        <v>164</v>
      </c>
      <c r="B195" s="30" t="s">
        <v>181</v>
      </c>
      <c r="C195" s="12">
        <v>184630.30303030301</v>
      </c>
      <c r="D195" s="13">
        <v>166600</v>
      </c>
      <c r="E195" s="58">
        <f t="shared" si="4"/>
        <v>18030.30303030301</v>
      </c>
      <c r="F195" s="45"/>
    </row>
    <row r="196" spans="1:6" s="9" customFormat="1" x14ac:dyDescent="0.25">
      <c r="A196" s="10">
        <v>165</v>
      </c>
      <c r="B196" s="30" t="s">
        <v>182</v>
      </c>
      <c r="C196" s="12">
        <v>231509.09090909091</v>
      </c>
      <c r="D196" s="13">
        <v>194727</v>
      </c>
      <c r="E196" s="58">
        <f t="shared" si="4"/>
        <v>36782.090909090912</v>
      </c>
      <c r="F196" s="45"/>
    </row>
    <row r="197" spans="1:6" s="9" customFormat="1" x14ac:dyDescent="0.25">
      <c r="A197" s="10">
        <v>166</v>
      </c>
      <c r="B197" s="30" t="s">
        <v>183</v>
      </c>
      <c r="C197" s="12">
        <v>224296.9696969697</v>
      </c>
      <c r="D197" s="13">
        <v>166600</v>
      </c>
      <c r="E197" s="58">
        <f t="shared" si="4"/>
        <v>57696.969696969696</v>
      </c>
      <c r="F197" s="45"/>
    </row>
    <row r="198" spans="1:6" s="9" customFormat="1" x14ac:dyDescent="0.25">
      <c r="A198" s="10">
        <v>167</v>
      </c>
      <c r="B198" s="30" t="s">
        <v>184</v>
      </c>
      <c r="C198" s="12">
        <v>283075.75757575757</v>
      </c>
      <c r="D198" s="13">
        <v>194727</v>
      </c>
      <c r="E198" s="58">
        <f t="shared" si="4"/>
        <v>88348.757575757569</v>
      </c>
      <c r="F198" s="45"/>
    </row>
    <row r="199" spans="1:6" s="9" customFormat="1" ht="33" x14ac:dyDescent="0.25">
      <c r="A199" s="10">
        <v>168</v>
      </c>
      <c r="B199" s="30" t="s">
        <v>185</v>
      </c>
      <c r="C199" s="12">
        <v>664416.66666666663</v>
      </c>
      <c r="D199" s="13">
        <v>226100</v>
      </c>
      <c r="E199" s="58">
        <f t="shared" si="4"/>
        <v>438316.66666666663</v>
      </c>
      <c r="F199" s="45"/>
    </row>
    <row r="200" spans="1:6" s="9" customFormat="1" x14ac:dyDescent="0.25">
      <c r="A200" s="10">
        <v>169</v>
      </c>
      <c r="B200" s="30" t="s">
        <v>186</v>
      </c>
      <c r="C200" s="12">
        <v>636289.39393939392</v>
      </c>
      <c r="D200" s="13">
        <v>410550</v>
      </c>
      <c r="E200" s="58">
        <f t="shared" si="4"/>
        <v>225739.39393939392</v>
      </c>
      <c r="F200" s="45"/>
    </row>
    <row r="201" spans="1:6" s="9" customFormat="1" ht="49.5" x14ac:dyDescent="0.25">
      <c r="A201" s="10">
        <v>170</v>
      </c>
      <c r="B201" s="30" t="s">
        <v>187</v>
      </c>
      <c r="C201" s="12">
        <v>519813.63636363641</v>
      </c>
      <c r="D201" s="13">
        <v>339150</v>
      </c>
      <c r="E201" s="58">
        <f t="shared" si="4"/>
        <v>180663.63636363641</v>
      </c>
      <c r="F201" s="45"/>
    </row>
    <row r="202" spans="1:6" s="9" customFormat="1" ht="33" x14ac:dyDescent="0.25">
      <c r="A202" s="10">
        <v>171</v>
      </c>
      <c r="B202" s="30" t="s">
        <v>188</v>
      </c>
      <c r="C202" s="12">
        <v>423351.51515151514</v>
      </c>
      <c r="D202" s="13">
        <v>389455</v>
      </c>
      <c r="E202" s="58">
        <f t="shared" si="4"/>
        <v>33896.515151515137</v>
      </c>
      <c r="F202" s="45"/>
    </row>
    <row r="203" spans="1:6" s="9" customFormat="1" ht="49.5" x14ac:dyDescent="0.25">
      <c r="A203" s="10">
        <v>172</v>
      </c>
      <c r="B203" s="30" t="s">
        <v>189</v>
      </c>
      <c r="C203" s="12">
        <v>558218.18181818177</v>
      </c>
      <c r="D203" s="13">
        <v>238000</v>
      </c>
      <c r="E203" s="58">
        <f t="shared" si="4"/>
        <v>320218.18181818177</v>
      </c>
      <c r="F203" s="45"/>
    </row>
    <row r="204" spans="1:6" s="9" customFormat="1" x14ac:dyDescent="0.25">
      <c r="A204" s="10">
        <v>173</v>
      </c>
      <c r="B204" s="29" t="s">
        <v>190</v>
      </c>
      <c r="C204" s="12">
        <v>5234196.9696969697</v>
      </c>
      <c r="D204" s="13">
        <v>3029091</v>
      </c>
      <c r="E204" s="58">
        <f t="shared" si="4"/>
        <v>2205105.9696969697</v>
      </c>
      <c r="F204" s="45"/>
    </row>
    <row r="205" spans="1:6" s="9" customFormat="1" x14ac:dyDescent="0.25">
      <c r="A205" s="10">
        <v>174</v>
      </c>
      <c r="B205" s="30" t="s">
        <v>191</v>
      </c>
      <c r="C205" s="12">
        <v>1398069.696969697</v>
      </c>
      <c r="D205" s="13">
        <v>856800</v>
      </c>
      <c r="E205" s="58">
        <f t="shared" si="4"/>
        <v>541269.69696969702</v>
      </c>
      <c r="F205" s="45"/>
    </row>
    <row r="206" spans="1:6" s="9" customFormat="1" x14ac:dyDescent="0.25">
      <c r="A206" s="10">
        <v>175</v>
      </c>
      <c r="B206" s="30" t="s">
        <v>192</v>
      </c>
      <c r="C206" s="12">
        <v>5895548.4848484844</v>
      </c>
      <c r="D206" s="13">
        <v>3894545</v>
      </c>
      <c r="E206" s="58">
        <f t="shared" si="4"/>
        <v>2001003.4848484844</v>
      </c>
      <c r="F206" s="45"/>
    </row>
    <row r="207" spans="1:6" s="9" customFormat="1" x14ac:dyDescent="0.25">
      <c r="A207" s="10">
        <v>176</v>
      </c>
      <c r="B207" s="30" t="s">
        <v>193</v>
      </c>
      <c r="C207" s="12">
        <v>8789772.7272727266</v>
      </c>
      <c r="D207" s="13">
        <v>7269818</v>
      </c>
      <c r="E207" s="58">
        <f t="shared" si="4"/>
        <v>1519954.7272727266</v>
      </c>
      <c r="F207" s="45"/>
    </row>
    <row r="208" spans="1:6" s="9" customFormat="1" x14ac:dyDescent="0.25">
      <c r="A208" s="10">
        <v>177</v>
      </c>
      <c r="B208" s="30" t="s">
        <v>194</v>
      </c>
      <c r="C208" s="12">
        <v>155601.51515151514</v>
      </c>
      <c r="D208" s="13">
        <v>136850</v>
      </c>
      <c r="E208" s="58">
        <f t="shared" si="4"/>
        <v>18751.515151515137</v>
      </c>
      <c r="F208" s="45"/>
    </row>
    <row r="209" spans="1:6" s="9" customFormat="1" x14ac:dyDescent="0.25">
      <c r="A209" s="10">
        <v>178</v>
      </c>
      <c r="B209" s="30" t="s">
        <v>195</v>
      </c>
      <c r="C209" s="12">
        <v>224837.87878787878</v>
      </c>
      <c r="D209" s="13">
        <v>216364</v>
      </c>
      <c r="E209" s="58">
        <f t="shared" si="4"/>
        <v>8473.8787878787844</v>
      </c>
      <c r="F209" s="45"/>
    </row>
    <row r="210" spans="1:6" s="9" customFormat="1" x14ac:dyDescent="0.25">
      <c r="A210" s="10">
        <v>179</v>
      </c>
      <c r="B210" s="30" t="s">
        <v>196</v>
      </c>
      <c r="C210" s="12">
        <v>286140.90909090912</v>
      </c>
      <c r="D210" s="13">
        <v>267750</v>
      </c>
      <c r="E210" s="58">
        <f t="shared" si="4"/>
        <v>18390.909090909117</v>
      </c>
      <c r="F210" s="45"/>
    </row>
    <row r="211" spans="1:6" s="9" customFormat="1" x14ac:dyDescent="0.25">
      <c r="A211" s="10">
        <v>180</v>
      </c>
      <c r="B211" s="29" t="s">
        <v>197</v>
      </c>
      <c r="C211" s="12">
        <v>199775.75757575757</v>
      </c>
      <c r="D211" s="13">
        <v>190400</v>
      </c>
      <c r="E211" s="58">
        <f t="shared" si="4"/>
        <v>9375.7575757575687</v>
      </c>
      <c r="F211" s="45"/>
    </row>
    <row r="212" spans="1:6" s="9" customFormat="1" x14ac:dyDescent="0.25">
      <c r="A212" s="10">
        <v>181</v>
      </c>
      <c r="B212" s="29" t="s">
        <v>198</v>
      </c>
      <c r="C212" s="12">
        <v>243084.54545454544</v>
      </c>
      <c r="D212" s="13">
        <v>216364</v>
      </c>
      <c r="E212" s="58">
        <f t="shared" si="4"/>
        <v>26720.545454545441</v>
      </c>
      <c r="F212" s="45"/>
    </row>
    <row r="213" spans="1:6" s="9" customFormat="1" x14ac:dyDescent="0.25">
      <c r="A213" s="10">
        <v>182</v>
      </c>
      <c r="B213" s="29" t="s">
        <v>199</v>
      </c>
      <c r="C213" s="12">
        <v>221412.12121212122</v>
      </c>
      <c r="D213" s="13">
        <v>190400</v>
      </c>
      <c r="E213" s="58">
        <f t="shared" si="4"/>
        <v>31012.121212121216</v>
      </c>
      <c r="F213" s="45"/>
    </row>
    <row r="214" spans="1:6" s="9" customFormat="1" x14ac:dyDescent="0.25">
      <c r="A214" s="10">
        <v>183</v>
      </c>
      <c r="B214" s="29" t="s">
        <v>200</v>
      </c>
      <c r="C214" s="12">
        <v>275539.09090909088</v>
      </c>
      <c r="D214" s="13">
        <v>249900</v>
      </c>
      <c r="E214" s="58">
        <f t="shared" si="4"/>
        <v>25639.090909090883</v>
      </c>
      <c r="F214" s="45"/>
    </row>
    <row r="215" spans="1:6" s="9" customFormat="1" ht="66" x14ac:dyDescent="0.25">
      <c r="A215" s="10">
        <v>184</v>
      </c>
      <c r="B215" s="30" t="s">
        <v>201</v>
      </c>
      <c r="C215" s="12">
        <v>1939339.3939393938</v>
      </c>
      <c r="D215" s="13">
        <v>1737400</v>
      </c>
      <c r="E215" s="58">
        <f t="shared" si="4"/>
        <v>201939.39393939381</v>
      </c>
      <c r="F215" s="45"/>
    </row>
    <row r="216" spans="1:6" s="9" customFormat="1" ht="66" x14ac:dyDescent="0.25">
      <c r="A216" s="10">
        <v>185</v>
      </c>
      <c r="B216" s="30" t="s">
        <v>202</v>
      </c>
      <c r="C216" s="12">
        <v>2761881.8181818179</v>
      </c>
      <c r="D216" s="13">
        <v>2704545</v>
      </c>
      <c r="E216" s="58">
        <f t="shared" si="4"/>
        <v>57336.818181817885</v>
      </c>
      <c r="F216" s="45"/>
    </row>
    <row r="217" spans="1:6" s="9" customFormat="1" x14ac:dyDescent="0.25">
      <c r="A217" s="10">
        <v>186</v>
      </c>
      <c r="B217" s="30" t="s">
        <v>203</v>
      </c>
      <c r="C217" s="12">
        <v>568675.75757575757</v>
      </c>
      <c r="D217" s="13">
        <v>432727</v>
      </c>
      <c r="E217" s="58">
        <f t="shared" si="4"/>
        <v>135948.75757575757</v>
      </c>
      <c r="F217" s="45"/>
    </row>
    <row r="218" spans="1:6" s="9" customFormat="1" x14ac:dyDescent="0.25">
      <c r="A218" s="10">
        <v>187</v>
      </c>
      <c r="B218" s="30" t="s">
        <v>204</v>
      </c>
      <c r="C218" s="12">
        <v>751503.03030303027</v>
      </c>
      <c r="D218" s="13">
        <v>540909</v>
      </c>
      <c r="E218" s="58">
        <f t="shared" si="4"/>
        <v>210594.03030303027</v>
      </c>
      <c r="F218" s="45"/>
    </row>
    <row r="219" spans="1:6" s="9" customFormat="1" x14ac:dyDescent="0.25">
      <c r="A219" s="10">
        <v>188</v>
      </c>
      <c r="B219" s="30" t="s">
        <v>205</v>
      </c>
      <c r="C219" s="12">
        <v>1053150</v>
      </c>
      <c r="D219" s="13">
        <v>898450</v>
      </c>
      <c r="E219" s="58">
        <f t="shared" si="4"/>
        <v>154700</v>
      </c>
      <c r="F219" s="45"/>
    </row>
    <row r="220" spans="1:6" s="9" customFormat="1" ht="49.5" x14ac:dyDescent="0.25">
      <c r="A220" s="10">
        <v>189</v>
      </c>
      <c r="B220" s="29" t="s">
        <v>206</v>
      </c>
      <c r="C220" s="12">
        <v>5552431.8181818174</v>
      </c>
      <c r="D220" s="13">
        <v>3718750</v>
      </c>
      <c r="E220" s="58">
        <f t="shared" si="4"/>
        <v>1833681.8181818174</v>
      </c>
      <c r="F220" s="45"/>
    </row>
    <row r="221" spans="1:6" s="9" customFormat="1" x14ac:dyDescent="0.25">
      <c r="A221" s="10">
        <v>190</v>
      </c>
      <c r="B221" s="30" t="s">
        <v>207</v>
      </c>
      <c r="C221" s="12">
        <v>539827.27272727271</v>
      </c>
      <c r="D221" s="13">
        <v>357000</v>
      </c>
      <c r="E221" s="58">
        <f t="shared" si="4"/>
        <v>182827.27272727271</v>
      </c>
      <c r="F221" s="45"/>
    </row>
    <row r="222" spans="1:6" s="9" customFormat="1" x14ac:dyDescent="0.25">
      <c r="A222" s="10">
        <v>191</v>
      </c>
      <c r="B222" s="30" t="s">
        <v>208</v>
      </c>
      <c r="C222" s="12">
        <v>663695.45454545447</v>
      </c>
      <c r="D222" s="13">
        <v>458150</v>
      </c>
      <c r="E222" s="58">
        <f t="shared" si="4"/>
        <v>205545.45454545447</v>
      </c>
      <c r="F222" s="45"/>
    </row>
    <row r="223" spans="1:6" s="9" customFormat="1" x14ac:dyDescent="0.25">
      <c r="A223" s="10">
        <v>192</v>
      </c>
      <c r="B223" s="29" t="s">
        <v>209</v>
      </c>
      <c r="C223" s="12">
        <v>595180.3030303031</v>
      </c>
      <c r="D223" s="13">
        <v>398650</v>
      </c>
      <c r="E223" s="58">
        <f t="shared" si="4"/>
        <v>196530.3030303031</v>
      </c>
      <c r="F223" s="45"/>
    </row>
    <row r="224" spans="1:6" s="9" customFormat="1" x14ac:dyDescent="0.25">
      <c r="A224" s="142" t="s">
        <v>210</v>
      </c>
      <c r="B224" s="142"/>
      <c r="C224" s="142"/>
      <c r="D224" s="142"/>
      <c r="E224" s="59">
        <f>SUM(D225:D260)</f>
        <v>5201220</v>
      </c>
      <c r="F224" s="48"/>
    </row>
    <row r="225" spans="1:6" s="9" customFormat="1" x14ac:dyDescent="0.25">
      <c r="A225" s="14">
        <v>193</v>
      </c>
      <c r="B225" s="31" t="s">
        <v>211</v>
      </c>
      <c r="C225" s="12">
        <v>34377.466666666667</v>
      </c>
      <c r="D225" s="13">
        <v>14269</v>
      </c>
      <c r="E225" s="58">
        <f t="shared" si="4"/>
        <v>20108.466666666667</v>
      </c>
      <c r="F225" s="45"/>
    </row>
    <row r="226" spans="1:6" s="9" customFormat="1" x14ac:dyDescent="0.25">
      <c r="A226" s="14">
        <v>194</v>
      </c>
      <c r="B226" s="31" t="s">
        <v>212</v>
      </c>
      <c r="C226" s="12">
        <v>49432.133333333331</v>
      </c>
      <c r="D226" s="13">
        <v>41395</v>
      </c>
      <c r="E226" s="58">
        <f t="shared" si="4"/>
        <v>8037.1333333333314</v>
      </c>
      <c r="F226" s="45"/>
    </row>
    <row r="227" spans="1:6" s="9" customFormat="1" x14ac:dyDescent="0.25">
      <c r="A227" s="14">
        <v>195</v>
      </c>
      <c r="B227" s="31" t="s">
        <v>213</v>
      </c>
      <c r="C227" s="12">
        <v>66162.133333333346</v>
      </c>
      <c r="D227" s="13">
        <v>50960</v>
      </c>
      <c r="E227" s="58">
        <f t="shared" si="4"/>
        <v>15202.133333333346</v>
      </c>
      <c r="F227" s="45"/>
    </row>
    <row r="228" spans="1:6" s="9" customFormat="1" x14ac:dyDescent="0.25">
      <c r="A228" s="14">
        <v>196</v>
      </c>
      <c r="B228" s="31" t="s">
        <v>214</v>
      </c>
      <c r="C228" s="12">
        <v>52628.333333333336</v>
      </c>
      <c r="D228" s="13">
        <v>28224</v>
      </c>
      <c r="E228" s="58">
        <f t="shared" si="4"/>
        <v>24404.333333333336</v>
      </c>
      <c r="F228" s="45"/>
    </row>
    <row r="229" spans="1:6" s="9" customFormat="1" x14ac:dyDescent="0.25">
      <c r="A229" s="14">
        <v>197</v>
      </c>
      <c r="B229" s="18" t="s">
        <v>215</v>
      </c>
      <c r="C229" s="12">
        <v>5684233.333333333</v>
      </c>
      <c r="D229" s="13">
        <v>3731840</v>
      </c>
      <c r="E229" s="58">
        <f t="shared" si="4"/>
        <v>1952393.333333333</v>
      </c>
      <c r="F229" s="45"/>
    </row>
    <row r="230" spans="1:6" s="9" customFormat="1" x14ac:dyDescent="0.25">
      <c r="A230" s="14">
        <v>198</v>
      </c>
      <c r="B230" s="18" t="s">
        <v>216</v>
      </c>
      <c r="C230" s="12">
        <v>31515.166666666668</v>
      </c>
      <c r="D230" s="13">
        <v>26656</v>
      </c>
      <c r="E230" s="58">
        <f t="shared" si="4"/>
        <v>4859.1666666666679</v>
      </c>
      <c r="F230" s="45"/>
    </row>
    <row r="231" spans="1:6" s="9" customFormat="1" x14ac:dyDescent="0.25">
      <c r="A231" s="14">
        <v>199</v>
      </c>
      <c r="B231" s="19" t="s">
        <v>217</v>
      </c>
      <c r="C231" s="12">
        <v>2827.0666666666671</v>
      </c>
      <c r="D231" s="13">
        <v>2800</v>
      </c>
      <c r="E231" s="58">
        <f t="shared" si="4"/>
        <v>27.066666666667061</v>
      </c>
      <c r="F231" s="45"/>
    </row>
    <row r="232" spans="1:6" s="9" customFormat="1" ht="33" x14ac:dyDescent="0.25">
      <c r="A232" s="14">
        <v>200</v>
      </c>
      <c r="B232" s="19" t="s">
        <v>218</v>
      </c>
      <c r="C232" s="12">
        <v>23174.666666666668</v>
      </c>
      <c r="D232" s="13">
        <v>18000</v>
      </c>
      <c r="E232" s="58">
        <f t="shared" si="4"/>
        <v>5174.6666666666679</v>
      </c>
      <c r="F232" s="45"/>
    </row>
    <row r="233" spans="1:6" s="9" customFormat="1" x14ac:dyDescent="0.25">
      <c r="A233" s="14">
        <v>201</v>
      </c>
      <c r="B233" s="19" t="s">
        <v>219</v>
      </c>
      <c r="C233" s="12">
        <v>37368.799999999996</v>
      </c>
      <c r="D233" s="13">
        <v>30000</v>
      </c>
      <c r="E233" s="58">
        <f t="shared" si="4"/>
        <v>7368.7999999999956</v>
      </c>
      <c r="F233" s="45"/>
    </row>
    <row r="234" spans="1:6" s="9" customFormat="1" x14ac:dyDescent="0.25">
      <c r="A234" s="14">
        <v>202</v>
      </c>
      <c r="B234" s="19" t="s">
        <v>220</v>
      </c>
      <c r="C234" s="12">
        <v>2278.5</v>
      </c>
      <c r="D234" s="13">
        <v>1540</v>
      </c>
      <c r="E234" s="58">
        <f t="shared" si="4"/>
        <v>738.5</v>
      </c>
      <c r="F234" s="45"/>
    </row>
    <row r="235" spans="1:6" s="9" customFormat="1" x14ac:dyDescent="0.25">
      <c r="A235" s="14">
        <v>203</v>
      </c>
      <c r="B235" s="19" t="s">
        <v>221</v>
      </c>
      <c r="C235" s="12">
        <v>844.719696969697</v>
      </c>
      <c r="D235" s="13">
        <v>600</v>
      </c>
      <c r="E235" s="58">
        <f t="shared" si="4"/>
        <v>244.719696969697</v>
      </c>
      <c r="F235" s="45"/>
    </row>
    <row r="236" spans="1:6" s="9" customFormat="1" x14ac:dyDescent="0.25">
      <c r="A236" s="14">
        <v>204</v>
      </c>
      <c r="B236" s="19" t="s">
        <v>222</v>
      </c>
      <c r="C236" s="12">
        <v>707.14848484848483</v>
      </c>
      <c r="D236" s="13">
        <v>666</v>
      </c>
      <c r="E236" s="58">
        <f t="shared" si="4"/>
        <v>41.148484848484827</v>
      </c>
      <c r="F236" s="45"/>
    </row>
    <row r="237" spans="1:6" s="9" customFormat="1" x14ac:dyDescent="0.25">
      <c r="A237" s="14">
        <v>205</v>
      </c>
      <c r="B237" s="19" t="s">
        <v>223</v>
      </c>
      <c r="C237" s="12">
        <v>232086.06060606058</v>
      </c>
      <c r="D237" s="13">
        <v>200000</v>
      </c>
      <c r="E237" s="58">
        <f t="shared" si="4"/>
        <v>32086.060606060579</v>
      </c>
      <c r="F237" s="45"/>
    </row>
    <row r="238" spans="1:6" s="9" customFormat="1" x14ac:dyDescent="0.25">
      <c r="A238" s="14">
        <v>206</v>
      </c>
      <c r="B238" s="19" t="s">
        <v>224</v>
      </c>
      <c r="C238" s="12">
        <v>174064.54545454544</v>
      </c>
      <c r="D238" s="13">
        <v>150000</v>
      </c>
      <c r="E238" s="58">
        <f t="shared" ref="E238:E295" si="5">+C238-D238</f>
        <v>24064.545454545441</v>
      </c>
      <c r="F238" s="45"/>
    </row>
    <row r="239" spans="1:6" s="9" customFormat="1" x14ac:dyDescent="0.25">
      <c r="A239" s="14">
        <v>207</v>
      </c>
      <c r="B239" s="19" t="s">
        <v>225</v>
      </c>
      <c r="C239" s="12">
        <v>18310.133333333335</v>
      </c>
      <c r="D239" s="13">
        <v>18000</v>
      </c>
      <c r="E239" s="58">
        <f t="shared" si="5"/>
        <v>310.13333333333503</v>
      </c>
      <c r="F239" s="45"/>
    </row>
    <row r="240" spans="1:6" s="9" customFormat="1" x14ac:dyDescent="0.25">
      <c r="A240" s="14">
        <v>208</v>
      </c>
      <c r="B240" s="19" t="s">
        <v>226</v>
      </c>
      <c r="C240" s="12">
        <v>22857.015151515152</v>
      </c>
      <c r="D240" s="13">
        <v>18000</v>
      </c>
      <c r="E240" s="58">
        <f t="shared" si="5"/>
        <v>4857.015151515152</v>
      </c>
      <c r="F240" s="45"/>
    </row>
    <row r="241" spans="1:6" s="9" customFormat="1" ht="33" x14ac:dyDescent="0.25">
      <c r="A241" s="14">
        <v>209</v>
      </c>
      <c r="B241" s="19" t="s">
        <v>227</v>
      </c>
      <c r="C241" s="12">
        <v>28140.975757575754</v>
      </c>
      <c r="D241" s="13">
        <v>23000</v>
      </c>
      <c r="E241" s="58">
        <f t="shared" si="5"/>
        <v>5140.975757575754</v>
      </c>
      <c r="F241" s="45"/>
    </row>
    <row r="242" spans="1:6" s="9" customFormat="1" x14ac:dyDescent="0.25">
      <c r="A242" s="14">
        <v>210</v>
      </c>
      <c r="B242" s="19" t="s">
        <v>228</v>
      </c>
      <c r="C242" s="12">
        <v>32720.672727272729</v>
      </c>
      <c r="D242" s="13">
        <v>27000</v>
      </c>
      <c r="E242" s="58">
        <f t="shared" si="5"/>
        <v>5720.6727272727294</v>
      </c>
      <c r="F242" s="45"/>
    </row>
    <row r="243" spans="1:6" s="9" customFormat="1" ht="33" x14ac:dyDescent="0.25">
      <c r="A243" s="14">
        <v>211</v>
      </c>
      <c r="B243" s="19" t="s">
        <v>229</v>
      </c>
      <c r="C243" s="12">
        <v>37039.651515151512</v>
      </c>
      <c r="D243" s="13">
        <v>27000</v>
      </c>
      <c r="E243" s="58">
        <f t="shared" si="5"/>
        <v>10039.651515151512</v>
      </c>
      <c r="F243" s="45"/>
    </row>
    <row r="244" spans="1:6" s="9" customFormat="1" x14ac:dyDescent="0.25">
      <c r="A244" s="14">
        <v>212</v>
      </c>
      <c r="B244" s="19" t="s">
        <v>230</v>
      </c>
      <c r="C244" s="12">
        <v>41583.648484848491</v>
      </c>
      <c r="D244" s="13">
        <v>32000</v>
      </c>
      <c r="E244" s="58">
        <f t="shared" si="5"/>
        <v>9583.6484848484906</v>
      </c>
      <c r="F244" s="45"/>
    </row>
    <row r="245" spans="1:6" s="9" customFormat="1" x14ac:dyDescent="0.25">
      <c r="A245" s="14">
        <v>213</v>
      </c>
      <c r="B245" s="19" t="s">
        <v>231</v>
      </c>
      <c r="C245" s="12">
        <v>43494.860606060603</v>
      </c>
      <c r="D245" s="13">
        <v>32000</v>
      </c>
      <c r="E245" s="58">
        <f t="shared" si="5"/>
        <v>11494.860606060603</v>
      </c>
      <c r="F245" s="45"/>
    </row>
    <row r="246" spans="1:6" s="9" customFormat="1" ht="33" x14ac:dyDescent="0.25">
      <c r="A246" s="14">
        <v>214</v>
      </c>
      <c r="B246" s="19" t="s">
        <v>232</v>
      </c>
      <c r="C246" s="12">
        <v>59806.515151515159</v>
      </c>
      <c r="D246" s="13">
        <v>40000</v>
      </c>
      <c r="E246" s="58">
        <f t="shared" si="5"/>
        <v>19806.515151515159</v>
      </c>
      <c r="F246" s="45"/>
    </row>
    <row r="247" spans="1:6" s="9" customFormat="1" x14ac:dyDescent="0.25">
      <c r="A247" s="14">
        <v>215</v>
      </c>
      <c r="B247" s="19" t="s">
        <v>233</v>
      </c>
      <c r="C247" s="12">
        <v>88498.496969696964</v>
      </c>
      <c r="D247" s="13">
        <v>50000</v>
      </c>
      <c r="E247" s="58">
        <f t="shared" si="5"/>
        <v>38498.496969696964</v>
      </c>
      <c r="F247" s="45"/>
    </row>
    <row r="248" spans="1:6" s="9" customFormat="1" x14ac:dyDescent="0.25">
      <c r="A248" s="14">
        <v>216</v>
      </c>
      <c r="B248" s="19" t="s">
        <v>234</v>
      </c>
      <c r="C248" s="12">
        <v>70084.86969696969</v>
      </c>
      <c r="D248" s="13">
        <v>50000</v>
      </c>
      <c r="E248" s="58">
        <f t="shared" si="5"/>
        <v>20084.86969696969</v>
      </c>
      <c r="F248" s="45"/>
    </row>
    <row r="249" spans="1:6" s="9" customFormat="1" x14ac:dyDescent="0.25">
      <c r="A249" s="14">
        <v>217</v>
      </c>
      <c r="B249" s="19" t="s">
        <v>235</v>
      </c>
      <c r="C249" s="12">
        <v>45557.166666666664</v>
      </c>
      <c r="D249" s="13">
        <v>35000</v>
      </c>
      <c r="E249" s="58">
        <f t="shared" si="5"/>
        <v>10557.166666666664</v>
      </c>
      <c r="F249" s="45"/>
    </row>
    <row r="250" spans="1:6" s="9" customFormat="1" x14ac:dyDescent="0.25">
      <c r="A250" s="14">
        <v>218</v>
      </c>
      <c r="B250" s="19" t="s">
        <v>236</v>
      </c>
      <c r="C250" s="12">
        <v>18468.8</v>
      </c>
      <c r="D250" s="13">
        <v>18000</v>
      </c>
      <c r="E250" s="58">
        <f t="shared" si="5"/>
        <v>468.79999999999927</v>
      </c>
      <c r="F250" s="45"/>
    </row>
    <row r="251" spans="1:6" s="9" customFormat="1" x14ac:dyDescent="0.25">
      <c r="A251" s="14">
        <v>219</v>
      </c>
      <c r="B251" s="19" t="s">
        <v>237</v>
      </c>
      <c r="C251" s="12">
        <v>7647.0121212121221</v>
      </c>
      <c r="D251" s="13">
        <v>4500</v>
      </c>
      <c r="E251" s="58">
        <f t="shared" si="5"/>
        <v>3147.0121212121221</v>
      </c>
      <c r="F251" s="45"/>
    </row>
    <row r="252" spans="1:6" s="9" customFormat="1" x14ac:dyDescent="0.25">
      <c r="A252" s="14">
        <v>220</v>
      </c>
      <c r="B252" s="19" t="s">
        <v>238</v>
      </c>
      <c r="C252" s="12">
        <v>8000.4060606060602</v>
      </c>
      <c r="D252" s="13">
        <v>4500</v>
      </c>
      <c r="E252" s="58">
        <f t="shared" si="5"/>
        <v>3500.4060606060602</v>
      </c>
      <c r="F252" s="45"/>
    </row>
    <row r="253" spans="1:6" s="9" customFormat="1" x14ac:dyDescent="0.25">
      <c r="A253" s="14">
        <v>221</v>
      </c>
      <c r="B253" s="19" t="s">
        <v>239</v>
      </c>
      <c r="C253" s="12">
        <v>6939.1424242424246</v>
      </c>
      <c r="D253" s="13">
        <v>5600</v>
      </c>
      <c r="E253" s="58">
        <f t="shared" si="5"/>
        <v>1339.1424242424246</v>
      </c>
      <c r="F253" s="45"/>
    </row>
    <row r="254" spans="1:6" s="9" customFormat="1" x14ac:dyDescent="0.25">
      <c r="A254" s="14">
        <v>222</v>
      </c>
      <c r="B254" s="19" t="s">
        <v>240</v>
      </c>
      <c r="C254" s="12">
        <v>7478.2484848484846</v>
      </c>
      <c r="D254" s="13">
        <v>5450</v>
      </c>
      <c r="E254" s="58">
        <f t="shared" si="5"/>
        <v>2028.2484848484846</v>
      </c>
      <c r="F254" s="45"/>
    </row>
    <row r="255" spans="1:6" s="9" customFormat="1" x14ac:dyDescent="0.25">
      <c r="A255" s="14">
        <v>223</v>
      </c>
      <c r="B255" s="19" t="s">
        <v>241</v>
      </c>
      <c r="C255" s="12">
        <v>4836.4484848484854</v>
      </c>
      <c r="D255" s="13">
        <v>3713</v>
      </c>
      <c r="E255" s="58">
        <f t="shared" si="5"/>
        <v>1123.4484848484854</v>
      </c>
      <c r="F255" s="45"/>
    </row>
    <row r="256" spans="1:6" s="9" customFormat="1" x14ac:dyDescent="0.25">
      <c r="A256" s="14">
        <v>224</v>
      </c>
      <c r="B256" s="19" t="s">
        <v>242</v>
      </c>
      <c r="C256" s="12">
        <v>424480</v>
      </c>
      <c r="D256" s="13">
        <v>200000</v>
      </c>
      <c r="E256" s="58">
        <f t="shared" si="5"/>
        <v>224480</v>
      </c>
      <c r="F256" s="45"/>
    </row>
    <row r="257" spans="1:6" s="9" customFormat="1" x14ac:dyDescent="0.25">
      <c r="A257" s="14">
        <v>225</v>
      </c>
      <c r="B257" s="19" t="s">
        <v>243</v>
      </c>
      <c r="C257" s="12">
        <v>75402.600000000006</v>
      </c>
      <c r="D257" s="13">
        <v>51908</v>
      </c>
      <c r="E257" s="58">
        <f t="shared" si="5"/>
        <v>23494.600000000006</v>
      </c>
      <c r="F257" s="45"/>
    </row>
    <row r="258" spans="1:6" s="9" customFormat="1" x14ac:dyDescent="0.25">
      <c r="A258" s="14">
        <v>226</v>
      </c>
      <c r="B258" s="19" t="s">
        <v>244</v>
      </c>
      <c r="C258" s="12">
        <v>99134</v>
      </c>
      <c r="D258" s="13">
        <v>78302</v>
      </c>
      <c r="E258" s="58">
        <f t="shared" si="5"/>
        <v>20832</v>
      </c>
      <c r="F258" s="45"/>
    </row>
    <row r="259" spans="1:6" s="9" customFormat="1" x14ac:dyDescent="0.25">
      <c r="A259" s="14">
        <v>227</v>
      </c>
      <c r="B259" s="19" t="s">
        <v>245</v>
      </c>
      <c r="C259" s="12">
        <v>186599</v>
      </c>
      <c r="D259" s="13">
        <v>150297</v>
      </c>
      <c r="E259" s="58">
        <f t="shared" si="5"/>
        <v>36302</v>
      </c>
      <c r="F259" s="45"/>
    </row>
    <row r="260" spans="1:6" s="9" customFormat="1" x14ac:dyDescent="0.25">
      <c r="A260" s="14">
        <v>228</v>
      </c>
      <c r="B260" s="20" t="s">
        <v>246</v>
      </c>
      <c r="C260" s="12">
        <v>207071.66666666666</v>
      </c>
      <c r="D260" s="13">
        <v>30000</v>
      </c>
      <c r="E260" s="58">
        <f t="shared" si="5"/>
        <v>177071.66666666666</v>
      </c>
      <c r="F260" s="45"/>
    </row>
    <row r="261" spans="1:6" s="9" customFormat="1" x14ac:dyDescent="0.25">
      <c r="A261" s="143" t="s">
        <v>247</v>
      </c>
      <c r="B261" s="143"/>
      <c r="C261" s="143"/>
      <c r="D261" s="143"/>
      <c r="E261" s="59">
        <f>SUM(D262:D283)</f>
        <v>17591731</v>
      </c>
      <c r="F261" s="48"/>
    </row>
    <row r="262" spans="1:6" s="9" customFormat="1" x14ac:dyDescent="0.25">
      <c r="A262" s="10">
        <v>229</v>
      </c>
      <c r="B262" s="30" t="s">
        <v>248</v>
      </c>
      <c r="C262" s="12">
        <v>831737.87878787878</v>
      </c>
      <c r="D262" s="13">
        <v>577150</v>
      </c>
      <c r="E262" s="58">
        <f t="shared" si="5"/>
        <v>254587.87878787878</v>
      </c>
      <c r="F262" s="45"/>
    </row>
    <row r="263" spans="1:6" s="9" customFormat="1" x14ac:dyDescent="0.25">
      <c r="A263" s="10">
        <v>230</v>
      </c>
      <c r="B263" s="30" t="s">
        <v>249</v>
      </c>
      <c r="C263" s="12">
        <v>1771837.8787878789</v>
      </c>
      <c r="D263" s="13">
        <v>934150</v>
      </c>
      <c r="E263" s="58">
        <f t="shared" si="5"/>
        <v>837687.8787878789</v>
      </c>
      <c r="F263" s="45"/>
    </row>
    <row r="264" spans="1:6" s="9" customFormat="1" x14ac:dyDescent="0.25">
      <c r="A264" s="10">
        <v>231</v>
      </c>
      <c r="B264" s="30" t="s">
        <v>250</v>
      </c>
      <c r="C264" s="12">
        <v>692435.75757575757</v>
      </c>
      <c r="D264" s="13">
        <v>430780</v>
      </c>
      <c r="E264" s="58">
        <f t="shared" si="5"/>
        <v>261655.75757575757</v>
      </c>
      <c r="F264" s="45"/>
    </row>
    <row r="265" spans="1:6" s="9" customFormat="1" x14ac:dyDescent="0.25">
      <c r="A265" s="10">
        <v>232</v>
      </c>
      <c r="B265" s="30" t="s">
        <v>251</v>
      </c>
      <c r="C265" s="12">
        <v>1191622.7272727273</v>
      </c>
      <c r="D265" s="13">
        <v>505750</v>
      </c>
      <c r="E265" s="58">
        <f t="shared" si="5"/>
        <v>685872.72727272729</v>
      </c>
      <c r="F265" s="45"/>
    </row>
    <row r="266" spans="1:6" s="9" customFormat="1" x14ac:dyDescent="0.25">
      <c r="A266" s="10">
        <v>233</v>
      </c>
      <c r="B266" s="30" t="s">
        <v>252</v>
      </c>
      <c r="C266" s="12">
        <v>983372.72727272718</v>
      </c>
      <c r="D266" s="13">
        <v>843818</v>
      </c>
      <c r="E266" s="58">
        <f t="shared" si="5"/>
        <v>139554.72727272718</v>
      </c>
      <c r="F266" s="45"/>
    </row>
    <row r="267" spans="1:6" s="9" customFormat="1" x14ac:dyDescent="0.25">
      <c r="A267" s="10">
        <v>234</v>
      </c>
      <c r="B267" s="30" t="s">
        <v>253</v>
      </c>
      <c r="C267" s="12">
        <v>1198510.303030303</v>
      </c>
      <c r="D267" s="13">
        <v>999600</v>
      </c>
      <c r="E267" s="58">
        <f t="shared" si="5"/>
        <v>198910.30303030298</v>
      </c>
      <c r="F267" s="45"/>
    </row>
    <row r="268" spans="1:6" s="9" customFormat="1" x14ac:dyDescent="0.25">
      <c r="A268" s="10">
        <v>235</v>
      </c>
      <c r="B268" s="30" t="s">
        <v>254</v>
      </c>
      <c r="C268" s="12">
        <v>1970279.3939393938</v>
      </c>
      <c r="D268" s="13">
        <v>843818</v>
      </c>
      <c r="E268" s="58">
        <f t="shared" si="5"/>
        <v>1126461.3939393938</v>
      </c>
      <c r="F268" s="45"/>
    </row>
    <row r="269" spans="1:6" s="9" customFormat="1" x14ac:dyDescent="0.25">
      <c r="A269" s="10">
        <v>236</v>
      </c>
      <c r="B269" s="29" t="s">
        <v>255</v>
      </c>
      <c r="C269" s="12">
        <v>1296018.1818181816</v>
      </c>
      <c r="D269" s="13">
        <v>999600</v>
      </c>
      <c r="E269" s="58">
        <f t="shared" si="5"/>
        <v>296418.18181818165</v>
      </c>
      <c r="F269" s="45"/>
    </row>
    <row r="270" spans="1:6" s="9" customFormat="1" x14ac:dyDescent="0.25">
      <c r="A270" s="10">
        <v>237</v>
      </c>
      <c r="B270" s="29" t="s">
        <v>256</v>
      </c>
      <c r="C270" s="12">
        <v>1194507.5757575757</v>
      </c>
      <c r="D270" s="13">
        <v>833000</v>
      </c>
      <c r="E270" s="58">
        <f t="shared" si="5"/>
        <v>361507.57575757569</v>
      </c>
      <c r="F270" s="45"/>
    </row>
    <row r="271" spans="1:6" s="9" customFormat="1" x14ac:dyDescent="0.25">
      <c r="A271" s="10">
        <v>238</v>
      </c>
      <c r="B271" s="29" t="s">
        <v>257</v>
      </c>
      <c r="C271" s="12">
        <v>1058919.696969697</v>
      </c>
      <c r="D271" s="13">
        <v>686392</v>
      </c>
      <c r="E271" s="58">
        <f t="shared" si="5"/>
        <v>372527.69696969702</v>
      </c>
      <c r="F271" s="45"/>
    </row>
    <row r="272" spans="1:6" s="9" customFormat="1" x14ac:dyDescent="0.25">
      <c r="A272" s="10">
        <v>239</v>
      </c>
      <c r="B272" s="29" t="s">
        <v>258</v>
      </c>
      <c r="C272" s="12">
        <v>909160</v>
      </c>
      <c r="D272" s="13">
        <v>549114</v>
      </c>
      <c r="E272" s="58">
        <f t="shared" si="5"/>
        <v>360046</v>
      </c>
      <c r="F272" s="45"/>
    </row>
    <row r="273" spans="1:6" s="9" customFormat="1" x14ac:dyDescent="0.25">
      <c r="A273" s="10">
        <v>240</v>
      </c>
      <c r="B273" s="29" t="s">
        <v>259</v>
      </c>
      <c r="C273" s="12">
        <v>813743.63636363635</v>
      </c>
      <c r="D273" s="13">
        <v>474477</v>
      </c>
      <c r="E273" s="58">
        <f t="shared" si="5"/>
        <v>339266.63636363635</v>
      </c>
      <c r="F273" s="45"/>
    </row>
    <row r="274" spans="1:6" s="9" customFormat="1" x14ac:dyDescent="0.25">
      <c r="A274" s="10">
        <v>241</v>
      </c>
      <c r="B274" s="30" t="s">
        <v>260</v>
      </c>
      <c r="C274" s="12">
        <v>717786.36363636365</v>
      </c>
      <c r="D274" s="13">
        <v>339864</v>
      </c>
      <c r="E274" s="58">
        <f t="shared" si="5"/>
        <v>377922.36363636365</v>
      </c>
      <c r="F274" s="45"/>
    </row>
    <row r="275" spans="1:6" s="9" customFormat="1" x14ac:dyDescent="0.25">
      <c r="A275" s="10">
        <v>242</v>
      </c>
      <c r="B275" s="29" t="s">
        <v>261</v>
      </c>
      <c r="C275" s="12">
        <v>383216.06060606055</v>
      </c>
      <c r="D275" s="13">
        <v>120000</v>
      </c>
      <c r="E275" s="58">
        <f t="shared" si="5"/>
        <v>263216.06060606055</v>
      </c>
      <c r="F275" s="45"/>
    </row>
    <row r="276" spans="1:6" s="9" customFormat="1" x14ac:dyDescent="0.25">
      <c r="A276" s="10">
        <v>243</v>
      </c>
      <c r="B276" s="30" t="s">
        <v>262</v>
      </c>
      <c r="C276" s="12">
        <v>2407406.0606060605</v>
      </c>
      <c r="D276" s="13">
        <v>2079168</v>
      </c>
      <c r="E276" s="58">
        <f t="shared" si="5"/>
        <v>328238.06060606055</v>
      </c>
      <c r="F276" s="45"/>
    </row>
    <row r="277" spans="1:6" s="9" customFormat="1" x14ac:dyDescent="0.25">
      <c r="A277" s="10">
        <v>244</v>
      </c>
      <c r="B277" s="30" t="s">
        <v>263</v>
      </c>
      <c r="C277" s="12">
        <v>2244267.8787878789</v>
      </c>
      <c r="D277" s="13">
        <v>1807277</v>
      </c>
      <c r="E277" s="58">
        <f t="shared" si="5"/>
        <v>436990.8787878789</v>
      </c>
      <c r="F277" s="45"/>
    </row>
    <row r="278" spans="1:6" s="9" customFormat="1" x14ac:dyDescent="0.25">
      <c r="A278" s="10">
        <v>245</v>
      </c>
      <c r="B278" s="30" t="s">
        <v>264</v>
      </c>
      <c r="C278" s="12">
        <v>1910851.5151515149</v>
      </c>
      <c r="D278" s="13">
        <v>1399440</v>
      </c>
      <c r="E278" s="58">
        <f t="shared" si="5"/>
        <v>511411.5151515149</v>
      </c>
      <c r="F278" s="45"/>
    </row>
    <row r="279" spans="1:6" s="9" customFormat="1" x14ac:dyDescent="0.25">
      <c r="A279" s="10">
        <v>246</v>
      </c>
      <c r="B279" s="30" t="s">
        <v>265</v>
      </c>
      <c r="C279" s="12">
        <v>1341310.303030303</v>
      </c>
      <c r="D279" s="13">
        <v>1007597</v>
      </c>
      <c r="E279" s="58">
        <f t="shared" si="5"/>
        <v>333713.30303030298</v>
      </c>
      <c r="F279" s="45"/>
    </row>
    <row r="280" spans="1:6" s="9" customFormat="1" x14ac:dyDescent="0.25">
      <c r="A280" s="10">
        <v>247</v>
      </c>
      <c r="B280" s="30" t="s">
        <v>266</v>
      </c>
      <c r="C280" s="12">
        <v>1455261.8181818184</v>
      </c>
      <c r="D280" s="13">
        <v>1140877</v>
      </c>
      <c r="E280" s="58">
        <f t="shared" si="5"/>
        <v>314384.81818181835</v>
      </c>
      <c r="F280" s="45"/>
    </row>
    <row r="281" spans="1:6" s="9" customFormat="1" x14ac:dyDescent="0.25">
      <c r="A281" s="10">
        <v>248</v>
      </c>
      <c r="B281" s="30" t="s">
        <v>267</v>
      </c>
      <c r="C281" s="12">
        <v>766107.5757575758</v>
      </c>
      <c r="D281" s="13">
        <v>566440</v>
      </c>
      <c r="E281" s="58">
        <f t="shared" si="5"/>
        <v>199667.5757575758</v>
      </c>
      <c r="F281" s="45"/>
    </row>
    <row r="282" spans="1:6" s="9" customFormat="1" x14ac:dyDescent="0.25">
      <c r="A282" s="10">
        <v>249</v>
      </c>
      <c r="B282" s="30" t="s">
        <v>268</v>
      </c>
      <c r="C282" s="12">
        <v>367277.27272727271</v>
      </c>
      <c r="D282" s="13">
        <v>166600</v>
      </c>
      <c r="E282" s="58">
        <f t="shared" si="5"/>
        <v>200677.27272727271</v>
      </c>
      <c r="F282" s="45"/>
    </row>
    <row r="283" spans="1:6" s="9" customFormat="1" x14ac:dyDescent="0.25">
      <c r="A283" s="10">
        <v>250</v>
      </c>
      <c r="B283" s="30" t="s">
        <v>269</v>
      </c>
      <c r="C283" s="12">
        <v>544774.78787878796</v>
      </c>
      <c r="D283" s="13">
        <v>286819</v>
      </c>
      <c r="E283" s="58">
        <f t="shared" si="5"/>
        <v>257955.78787878796</v>
      </c>
      <c r="F283" s="45"/>
    </row>
    <row r="284" spans="1:6" s="9" customFormat="1" x14ac:dyDescent="0.25">
      <c r="A284" s="143" t="s">
        <v>270</v>
      </c>
      <c r="B284" s="143"/>
      <c r="C284" s="143"/>
      <c r="D284" s="143"/>
      <c r="E284" s="59">
        <f>SUM(D285:D295)</f>
        <v>24714910</v>
      </c>
      <c r="F284" s="48"/>
    </row>
    <row r="285" spans="1:6" s="9" customFormat="1" ht="33" x14ac:dyDescent="0.25">
      <c r="A285" s="10">
        <v>251</v>
      </c>
      <c r="B285" s="30" t="s">
        <v>271</v>
      </c>
      <c r="C285" s="12">
        <v>5627618.1818181826</v>
      </c>
      <c r="D285" s="13">
        <v>3245455</v>
      </c>
      <c r="E285" s="58">
        <f t="shared" si="5"/>
        <v>2382163.1818181826</v>
      </c>
      <c r="F285" s="45"/>
    </row>
    <row r="286" spans="1:6" s="9" customFormat="1" ht="33" x14ac:dyDescent="0.25">
      <c r="A286" s="10">
        <v>252</v>
      </c>
      <c r="B286" s="30" t="s">
        <v>272</v>
      </c>
      <c r="C286" s="12">
        <v>7130624.2424242422</v>
      </c>
      <c r="D286" s="13">
        <v>4327273</v>
      </c>
      <c r="E286" s="58">
        <f t="shared" si="5"/>
        <v>2803351.2424242422</v>
      </c>
      <c r="F286" s="45"/>
    </row>
    <row r="287" spans="1:6" s="9" customFormat="1" x14ac:dyDescent="0.25">
      <c r="A287" s="10">
        <v>253</v>
      </c>
      <c r="B287" s="30" t="s">
        <v>273</v>
      </c>
      <c r="C287" s="12">
        <v>2367378.7878787876</v>
      </c>
      <c r="D287" s="13">
        <v>2200000</v>
      </c>
      <c r="E287" s="58">
        <f t="shared" si="5"/>
        <v>167378.78787878761</v>
      </c>
      <c r="F287" s="45"/>
    </row>
    <row r="288" spans="1:6" s="9" customFormat="1" x14ac:dyDescent="0.25">
      <c r="A288" s="10">
        <v>254</v>
      </c>
      <c r="B288" s="30" t="s">
        <v>274</v>
      </c>
      <c r="C288" s="12">
        <v>2367378.7878787876</v>
      </c>
      <c r="D288" s="13">
        <v>2200000</v>
      </c>
      <c r="E288" s="58">
        <f t="shared" si="5"/>
        <v>167378.78787878761</v>
      </c>
      <c r="F288" s="45"/>
    </row>
    <row r="289" spans="1:6" s="9" customFormat="1" x14ac:dyDescent="0.25">
      <c r="A289" s="10">
        <v>255</v>
      </c>
      <c r="B289" s="30" t="s">
        <v>275</v>
      </c>
      <c r="C289" s="12">
        <v>3243651.5151515151</v>
      </c>
      <c r="D289" s="13">
        <v>3153500</v>
      </c>
      <c r="E289" s="58">
        <f t="shared" si="5"/>
        <v>90151.515151515137</v>
      </c>
      <c r="F289" s="45"/>
    </row>
    <row r="290" spans="1:6" s="9" customFormat="1" x14ac:dyDescent="0.25">
      <c r="A290" s="10">
        <v>256</v>
      </c>
      <c r="B290" s="30" t="s">
        <v>276</v>
      </c>
      <c r="C290" s="12">
        <v>2764045.4545454546</v>
      </c>
      <c r="D290" s="13">
        <v>1963500</v>
      </c>
      <c r="E290" s="58">
        <f t="shared" si="5"/>
        <v>800545.45454545459</v>
      </c>
      <c r="F290" s="45"/>
    </row>
    <row r="291" spans="1:6" s="9" customFormat="1" x14ac:dyDescent="0.25">
      <c r="A291" s="10">
        <v>257</v>
      </c>
      <c r="B291" s="30" t="s">
        <v>277</v>
      </c>
      <c r="C291" s="12">
        <v>2673893.9393939395</v>
      </c>
      <c r="D291" s="13">
        <v>1298182</v>
      </c>
      <c r="E291" s="58">
        <f t="shared" si="5"/>
        <v>1375711.9393939395</v>
      </c>
      <c r="F291" s="45"/>
    </row>
    <row r="292" spans="1:6" s="9" customFormat="1" x14ac:dyDescent="0.25">
      <c r="A292" s="10">
        <v>258</v>
      </c>
      <c r="B292" s="30" t="s">
        <v>278</v>
      </c>
      <c r="C292" s="12">
        <v>4109106.0606060605</v>
      </c>
      <c r="D292" s="13">
        <v>1100000</v>
      </c>
      <c r="E292" s="58">
        <f t="shared" si="5"/>
        <v>3009106.0606060605</v>
      </c>
      <c r="F292" s="45"/>
    </row>
    <row r="293" spans="1:6" s="9" customFormat="1" x14ac:dyDescent="0.25">
      <c r="A293" s="10">
        <v>259</v>
      </c>
      <c r="B293" s="30" t="s">
        <v>279</v>
      </c>
      <c r="C293" s="12">
        <v>5266651.5151515147</v>
      </c>
      <c r="D293" s="13">
        <v>1963500</v>
      </c>
      <c r="E293" s="58">
        <f t="shared" si="5"/>
        <v>3303151.5151515147</v>
      </c>
      <c r="F293" s="45"/>
    </row>
    <row r="294" spans="1:6" s="9" customFormat="1" x14ac:dyDescent="0.25">
      <c r="A294" s="10">
        <v>260</v>
      </c>
      <c r="B294" s="30" t="s">
        <v>280</v>
      </c>
      <c r="C294" s="12">
        <v>6142924.2424242422</v>
      </c>
      <c r="D294" s="13">
        <v>1963500</v>
      </c>
      <c r="E294" s="58">
        <f t="shared" si="5"/>
        <v>4179424.2424242422</v>
      </c>
      <c r="F294" s="45"/>
    </row>
    <row r="295" spans="1:6" s="9" customFormat="1" x14ac:dyDescent="0.25">
      <c r="A295" s="10">
        <v>261</v>
      </c>
      <c r="B295" s="30" t="s">
        <v>281</v>
      </c>
      <c r="C295" s="12">
        <v>6105060.6060606064</v>
      </c>
      <c r="D295" s="13">
        <v>1300000</v>
      </c>
      <c r="E295" s="58">
        <f t="shared" si="5"/>
        <v>4805060.6060606064</v>
      </c>
      <c r="F295" s="45"/>
    </row>
    <row r="296" spans="1:6" s="9" customFormat="1" ht="33" x14ac:dyDescent="0.25">
      <c r="A296" s="137" t="s">
        <v>282</v>
      </c>
      <c r="B296" s="137"/>
      <c r="C296" s="137"/>
      <c r="D296" s="21">
        <f>SUM(D174:D295)</f>
        <v>84303156</v>
      </c>
      <c r="E296" s="60">
        <f>+E173+E192+E224+E261+E284</f>
        <v>84303156</v>
      </c>
      <c r="F296" s="50" t="s">
        <v>326</v>
      </c>
    </row>
    <row r="297" spans="1:6" s="9" customFormat="1" x14ac:dyDescent="0.25">
      <c r="A297" s="24"/>
      <c r="B297" s="32"/>
      <c r="C297" s="26"/>
      <c r="D297" s="27"/>
      <c r="E297" s="62"/>
      <c r="F297" s="27"/>
    </row>
    <row r="298" spans="1:6" s="9" customFormat="1" x14ac:dyDescent="0.25">
      <c r="A298" s="24"/>
      <c r="B298" s="32"/>
      <c r="C298" s="26"/>
      <c r="D298" s="27"/>
      <c r="E298" s="62"/>
      <c r="F298" s="27"/>
    </row>
    <row r="299" spans="1:6" x14ac:dyDescent="0.25">
      <c r="A299" s="33"/>
      <c r="B299" s="34"/>
      <c r="C299" s="35"/>
    </row>
    <row r="300" spans="1:6" x14ac:dyDescent="0.25">
      <c r="A300" s="33"/>
      <c r="B300" s="34"/>
      <c r="C300" s="35"/>
    </row>
    <row r="301" spans="1:6" x14ac:dyDescent="0.25">
      <c r="A301" s="33"/>
      <c r="B301" s="34"/>
      <c r="C301" s="35"/>
    </row>
    <row r="302" spans="1:6" x14ac:dyDescent="0.25">
      <c r="A302" s="33"/>
      <c r="B302" s="34"/>
      <c r="C302" s="35"/>
    </row>
    <row r="303" spans="1:6" x14ac:dyDescent="0.25">
      <c r="A303" s="33"/>
      <c r="B303" s="34" t="s">
        <v>290</v>
      </c>
      <c r="C303" s="35"/>
    </row>
    <row r="304" spans="1:6" s="4" customFormat="1" x14ac:dyDescent="0.25">
      <c r="A304" s="33"/>
      <c r="B304" s="34"/>
      <c r="C304" s="35"/>
      <c r="E304" s="51"/>
      <c r="F304" s="42"/>
    </row>
    <row r="305" spans="1:6" s="4" customFormat="1" x14ac:dyDescent="0.25">
      <c r="A305" s="33"/>
      <c r="B305" s="34"/>
      <c r="C305" s="35"/>
      <c r="E305" s="51"/>
      <c r="F305" s="42"/>
    </row>
    <row r="306" spans="1:6" s="4" customFormat="1" x14ac:dyDescent="0.25">
      <c r="A306" s="33"/>
      <c r="B306" s="34"/>
      <c r="C306" s="35"/>
      <c r="E306" s="51"/>
      <c r="F306" s="42"/>
    </row>
    <row r="307" spans="1:6" s="4" customFormat="1" x14ac:dyDescent="0.25">
      <c r="A307" s="33"/>
      <c r="B307" s="34"/>
      <c r="C307" s="35"/>
      <c r="E307" s="51"/>
      <c r="F307" s="42"/>
    </row>
    <row r="308" spans="1:6" s="4" customFormat="1" x14ac:dyDescent="0.25">
      <c r="A308" s="33"/>
      <c r="B308" s="34"/>
      <c r="C308" s="35"/>
      <c r="E308" s="51"/>
      <c r="F308" s="42"/>
    </row>
    <row r="309" spans="1:6" s="4" customFormat="1" x14ac:dyDescent="0.25">
      <c r="A309" s="33"/>
      <c r="B309" s="34"/>
      <c r="C309" s="35"/>
      <c r="E309" s="51"/>
      <c r="F309" s="42"/>
    </row>
    <row r="310" spans="1:6" s="4" customFormat="1" x14ac:dyDescent="0.25">
      <c r="A310" s="33"/>
      <c r="B310" s="34"/>
      <c r="C310" s="35"/>
      <c r="E310" s="51"/>
      <c r="F310" s="42"/>
    </row>
    <row r="311" spans="1:6" s="4" customFormat="1" x14ac:dyDescent="0.25">
      <c r="A311" s="33"/>
      <c r="B311" s="34"/>
      <c r="C311" s="35"/>
      <c r="E311" s="51"/>
      <c r="F311" s="42"/>
    </row>
    <row r="312" spans="1:6" s="4" customFormat="1" x14ac:dyDescent="0.25">
      <c r="A312" s="33"/>
      <c r="B312" s="34"/>
      <c r="C312" s="35"/>
      <c r="E312" s="51"/>
      <c r="F312" s="42"/>
    </row>
    <row r="313" spans="1:6" s="4" customFormat="1" x14ac:dyDescent="0.25">
      <c r="A313" s="33"/>
      <c r="B313" s="34"/>
      <c r="C313" s="35"/>
      <c r="E313" s="51"/>
      <c r="F313" s="42"/>
    </row>
    <row r="314" spans="1:6" s="4" customFormat="1" x14ac:dyDescent="0.25">
      <c r="A314" s="33"/>
      <c r="B314" s="34"/>
      <c r="C314" s="35"/>
      <c r="E314" s="51"/>
      <c r="F314" s="42"/>
    </row>
    <row r="315" spans="1:6" s="4" customFormat="1" x14ac:dyDescent="0.25">
      <c r="A315" s="33"/>
      <c r="B315" s="34"/>
      <c r="C315" s="35"/>
      <c r="E315" s="51"/>
      <c r="F315" s="42"/>
    </row>
    <row r="316" spans="1:6" s="4" customFormat="1" x14ac:dyDescent="0.25">
      <c r="A316" s="33"/>
      <c r="B316" s="34"/>
      <c r="C316" s="35"/>
      <c r="E316" s="51"/>
      <c r="F316" s="42"/>
    </row>
    <row r="317" spans="1:6" s="4" customFormat="1" x14ac:dyDescent="0.25">
      <c r="A317" s="33"/>
      <c r="B317" s="34"/>
      <c r="C317" s="35"/>
      <c r="E317" s="51"/>
      <c r="F317" s="42"/>
    </row>
    <row r="318" spans="1:6" s="4" customFormat="1" x14ac:dyDescent="0.25">
      <c r="A318" s="33"/>
      <c r="B318" s="34"/>
      <c r="C318" s="35"/>
      <c r="E318" s="51"/>
      <c r="F318" s="42"/>
    </row>
    <row r="319" spans="1:6" s="4" customFormat="1" x14ac:dyDescent="0.25">
      <c r="A319" s="33"/>
      <c r="B319" s="34"/>
      <c r="C319" s="35"/>
      <c r="E319" s="51"/>
      <c r="F319" s="42"/>
    </row>
    <row r="320" spans="1:6" s="4" customFormat="1" x14ac:dyDescent="0.25">
      <c r="A320" s="33"/>
      <c r="B320" s="34"/>
      <c r="C320" s="35"/>
      <c r="E320" s="51"/>
      <c r="F320" s="42"/>
    </row>
    <row r="321" spans="1:6" s="4" customFormat="1" x14ac:dyDescent="0.25">
      <c r="A321" s="33"/>
      <c r="B321" s="34"/>
      <c r="C321" s="35"/>
      <c r="E321" s="51"/>
      <c r="F321" s="42"/>
    </row>
    <row r="322" spans="1:6" s="4" customFormat="1" x14ac:dyDescent="0.25">
      <c r="A322" s="33"/>
      <c r="B322" s="34"/>
      <c r="C322" s="35"/>
      <c r="E322" s="51"/>
      <c r="F322" s="42"/>
    </row>
    <row r="323" spans="1:6" s="4" customFormat="1" x14ac:dyDescent="0.25">
      <c r="A323" s="33"/>
      <c r="B323" s="34"/>
      <c r="C323" s="35"/>
      <c r="E323" s="51"/>
      <c r="F323" s="42"/>
    </row>
    <row r="324" spans="1:6" s="4" customFormat="1" x14ac:dyDescent="0.25">
      <c r="A324" s="33"/>
      <c r="B324" s="34"/>
      <c r="C324" s="35"/>
      <c r="E324" s="51"/>
      <c r="F324" s="42"/>
    </row>
    <row r="325" spans="1:6" s="4" customFormat="1" x14ac:dyDescent="0.25">
      <c r="A325" s="33"/>
      <c r="B325" s="34"/>
      <c r="C325" s="35"/>
      <c r="E325" s="51"/>
      <c r="F325" s="42"/>
    </row>
    <row r="326" spans="1:6" s="4" customFormat="1" x14ac:dyDescent="0.25">
      <c r="A326" s="33"/>
      <c r="B326" s="34"/>
      <c r="C326" s="35"/>
      <c r="E326" s="51"/>
      <c r="F326" s="42"/>
    </row>
    <row r="327" spans="1:6" s="4" customFormat="1" x14ac:dyDescent="0.25">
      <c r="A327" s="33"/>
      <c r="B327" s="34"/>
      <c r="C327" s="35"/>
      <c r="E327" s="51"/>
      <c r="F327" s="42"/>
    </row>
    <row r="328" spans="1:6" s="4" customFormat="1" x14ac:dyDescent="0.25">
      <c r="A328" s="33"/>
      <c r="B328" s="34"/>
      <c r="C328" s="35"/>
      <c r="E328" s="51"/>
      <c r="F328" s="42"/>
    </row>
    <row r="329" spans="1:6" s="4" customFormat="1" x14ac:dyDescent="0.25">
      <c r="A329" s="33"/>
      <c r="B329" s="34"/>
      <c r="C329" s="35"/>
      <c r="E329" s="51"/>
      <c r="F329" s="42"/>
    </row>
    <row r="330" spans="1:6" s="4" customFormat="1" x14ac:dyDescent="0.25">
      <c r="A330" s="33"/>
      <c r="B330" s="34"/>
      <c r="C330" s="35"/>
      <c r="E330" s="51"/>
      <c r="F330" s="42"/>
    </row>
    <row r="331" spans="1:6" s="4" customFormat="1" x14ac:dyDescent="0.25">
      <c r="A331" s="33"/>
      <c r="B331" s="34"/>
      <c r="C331" s="35"/>
      <c r="E331" s="51"/>
      <c r="F331" s="42"/>
    </row>
    <row r="332" spans="1:6" s="4" customFormat="1" x14ac:dyDescent="0.25">
      <c r="A332" s="33"/>
      <c r="B332" s="34"/>
      <c r="C332" s="35"/>
      <c r="E332" s="51"/>
      <c r="F332" s="42"/>
    </row>
    <row r="333" spans="1:6" s="4" customFormat="1" x14ac:dyDescent="0.25">
      <c r="A333" s="33"/>
      <c r="B333" s="34"/>
      <c r="C333" s="35"/>
      <c r="E333" s="51"/>
      <c r="F333" s="42"/>
    </row>
    <row r="334" spans="1:6" s="4" customFormat="1" x14ac:dyDescent="0.25">
      <c r="A334" s="33"/>
      <c r="B334" s="34"/>
      <c r="C334" s="35"/>
      <c r="E334" s="51"/>
      <c r="F334" s="42"/>
    </row>
    <row r="335" spans="1:6" s="4" customFormat="1" x14ac:dyDescent="0.25">
      <c r="A335" s="33"/>
      <c r="B335" s="34"/>
      <c r="C335" s="35"/>
      <c r="E335" s="51"/>
      <c r="F335" s="42"/>
    </row>
    <row r="336" spans="1:6" s="4" customFormat="1" x14ac:dyDescent="0.25">
      <c r="A336" s="33"/>
      <c r="B336" s="34"/>
      <c r="C336" s="35"/>
      <c r="E336" s="51"/>
      <c r="F336" s="42"/>
    </row>
    <row r="337" spans="1:6" s="4" customFormat="1" x14ac:dyDescent="0.25">
      <c r="A337" s="33"/>
      <c r="B337" s="34"/>
      <c r="C337" s="35"/>
      <c r="E337" s="51"/>
      <c r="F337" s="42"/>
    </row>
    <row r="338" spans="1:6" s="4" customFormat="1" x14ac:dyDescent="0.25">
      <c r="A338" s="33"/>
      <c r="B338" s="34"/>
      <c r="C338" s="35"/>
      <c r="E338" s="51"/>
      <c r="F338" s="42"/>
    </row>
    <row r="339" spans="1:6" s="4" customFormat="1" x14ac:dyDescent="0.25">
      <c r="A339" s="33"/>
      <c r="B339" s="34"/>
      <c r="C339" s="35"/>
      <c r="E339" s="51"/>
      <c r="F339" s="42"/>
    </row>
    <row r="340" spans="1:6" s="4" customFormat="1" x14ac:dyDescent="0.25">
      <c r="A340" s="33"/>
      <c r="B340" s="34"/>
      <c r="C340" s="35"/>
      <c r="E340" s="51"/>
      <c r="F340" s="42"/>
    </row>
    <row r="341" spans="1:6" s="4" customFormat="1" x14ac:dyDescent="0.25">
      <c r="A341" s="33"/>
      <c r="B341" s="34"/>
      <c r="C341" s="35"/>
      <c r="E341" s="51"/>
      <c r="F341" s="42"/>
    </row>
    <row r="342" spans="1:6" s="4" customFormat="1" x14ac:dyDescent="0.25">
      <c r="A342" s="33"/>
      <c r="B342" s="34"/>
      <c r="C342" s="35"/>
      <c r="E342" s="51"/>
      <c r="F342" s="42"/>
    </row>
    <row r="343" spans="1:6" s="4" customFormat="1" x14ac:dyDescent="0.25">
      <c r="A343" s="33"/>
      <c r="B343" s="34"/>
      <c r="C343" s="35"/>
      <c r="E343" s="51"/>
      <c r="F343" s="42"/>
    </row>
    <row r="344" spans="1:6" s="4" customFormat="1" x14ac:dyDescent="0.25">
      <c r="A344" s="33"/>
      <c r="B344" s="34"/>
      <c r="C344" s="35"/>
      <c r="E344" s="51"/>
      <c r="F344" s="42"/>
    </row>
    <row r="345" spans="1:6" s="4" customFormat="1" x14ac:dyDescent="0.25">
      <c r="A345" s="33"/>
      <c r="B345" s="34"/>
      <c r="C345" s="35"/>
      <c r="E345" s="51"/>
      <c r="F345" s="42"/>
    </row>
    <row r="346" spans="1:6" s="4" customFormat="1" x14ac:dyDescent="0.25">
      <c r="A346" s="33"/>
      <c r="B346" s="34"/>
      <c r="C346" s="35"/>
      <c r="E346" s="51"/>
      <c r="F346" s="42"/>
    </row>
    <row r="347" spans="1:6" s="4" customFormat="1" x14ac:dyDescent="0.25">
      <c r="A347" s="33"/>
      <c r="B347" s="34"/>
      <c r="C347" s="35"/>
      <c r="E347" s="51"/>
      <c r="F347" s="42"/>
    </row>
    <row r="348" spans="1:6" s="4" customFormat="1" x14ac:dyDescent="0.25">
      <c r="A348" s="33"/>
      <c r="B348" s="34"/>
      <c r="C348" s="35"/>
      <c r="E348" s="51"/>
      <c r="F348" s="42"/>
    </row>
    <row r="349" spans="1:6" s="4" customFormat="1" x14ac:dyDescent="0.25">
      <c r="A349" s="33"/>
      <c r="B349" s="34"/>
      <c r="C349" s="35"/>
      <c r="E349" s="51"/>
      <c r="F349" s="42"/>
    </row>
    <row r="350" spans="1:6" s="4" customFormat="1" x14ac:dyDescent="0.25">
      <c r="A350" s="33"/>
      <c r="B350" s="34"/>
      <c r="C350" s="35"/>
      <c r="E350" s="51"/>
      <c r="F350" s="42"/>
    </row>
    <row r="351" spans="1:6" s="4" customFormat="1" x14ac:dyDescent="0.25">
      <c r="A351" s="33"/>
      <c r="B351" s="34"/>
      <c r="C351" s="35"/>
      <c r="E351" s="51"/>
      <c r="F351" s="42"/>
    </row>
    <row r="352" spans="1:6" s="4" customFormat="1" x14ac:dyDescent="0.25">
      <c r="A352" s="33"/>
      <c r="B352" s="34"/>
      <c r="C352" s="35"/>
      <c r="E352" s="51"/>
      <c r="F352" s="42"/>
    </row>
    <row r="353" spans="1:6" s="4" customFormat="1" x14ac:dyDescent="0.25">
      <c r="A353" s="33"/>
      <c r="B353" s="34"/>
      <c r="C353" s="35"/>
      <c r="E353" s="51"/>
      <c r="F353" s="42"/>
    </row>
    <row r="354" spans="1:6" s="4" customFormat="1" x14ac:dyDescent="0.25">
      <c r="A354" s="33"/>
      <c r="B354" s="34"/>
      <c r="C354" s="35"/>
      <c r="E354" s="51"/>
      <c r="F354" s="42"/>
    </row>
    <row r="355" spans="1:6" s="4" customFormat="1" x14ac:dyDescent="0.25">
      <c r="A355" s="33"/>
      <c r="B355" s="34"/>
      <c r="C355" s="35"/>
      <c r="E355" s="51"/>
      <c r="F355" s="42"/>
    </row>
    <row r="356" spans="1:6" s="4" customFormat="1" x14ac:dyDescent="0.25">
      <c r="A356" s="33"/>
      <c r="B356" s="34"/>
      <c r="C356" s="35"/>
      <c r="E356" s="51"/>
      <c r="F356" s="42"/>
    </row>
    <row r="357" spans="1:6" s="4" customFormat="1" x14ac:dyDescent="0.25">
      <c r="A357" s="33"/>
      <c r="B357" s="34"/>
      <c r="C357" s="35"/>
      <c r="E357" s="51"/>
      <c r="F357" s="42"/>
    </row>
    <row r="358" spans="1:6" s="4" customFormat="1" x14ac:dyDescent="0.25">
      <c r="A358" s="33"/>
      <c r="B358" s="34"/>
      <c r="C358" s="35"/>
      <c r="E358" s="51"/>
      <c r="F358" s="42"/>
    </row>
    <row r="359" spans="1:6" s="4" customFormat="1" x14ac:dyDescent="0.25">
      <c r="A359" s="33"/>
      <c r="B359" s="34"/>
      <c r="C359" s="35"/>
      <c r="E359" s="51"/>
      <c r="F359" s="42"/>
    </row>
    <row r="360" spans="1:6" s="4" customFormat="1" x14ac:dyDescent="0.25">
      <c r="A360" s="33"/>
      <c r="B360" s="34"/>
      <c r="C360" s="35"/>
      <c r="E360" s="51"/>
      <c r="F360" s="42"/>
    </row>
    <row r="361" spans="1:6" s="4" customFormat="1" x14ac:dyDescent="0.25">
      <c r="A361" s="33"/>
      <c r="B361" s="34"/>
      <c r="C361" s="35"/>
      <c r="E361" s="51"/>
      <c r="F361" s="42"/>
    </row>
    <row r="362" spans="1:6" s="4" customFormat="1" x14ac:dyDescent="0.25">
      <c r="A362" s="33"/>
      <c r="B362" s="34"/>
      <c r="C362" s="35"/>
      <c r="E362" s="51"/>
      <c r="F362" s="42"/>
    </row>
    <row r="363" spans="1:6" s="4" customFormat="1" x14ac:dyDescent="0.25">
      <c r="A363" s="33"/>
      <c r="B363" s="34"/>
      <c r="C363" s="35"/>
      <c r="E363" s="51"/>
      <c r="F363" s="42"/>
    </row>
    <row r="364" spans="1:6" s="4" customFormat="1" x14ac:dyDescent="0.25">
      <c r="A364" s="33"/>
      <c r="B364" s="34"/>
      <c r="C364" s="35"/>
      <c r="E364" s="51"/>
      <c r="F364" s="42"/>
    </row>
    <row r="365" spans="1:6" s="4" customFormat="1" x14ac:dyDescent="0.25">
      <c r="A365" s="33"/>
      <c r="B365" s="34"/>
      <c r="C365" s="35"/>
      <c r="E365" s="51"/>
      <c r="F365" s="42"/>
    </row>
    <row r="366" spans="1:6" s="4" customFormat="1" x14ac:dyDescent="0.25">
      <c r="A366" s="33"/>
      <c r="B366" s="34"/>
      <c r="C366" s="35"/>
      <c r="E366" s="51"/>
      <c r="F366" s="42"/>
    </row>
    <row r="367" spans="1:6" s="4" customFormat="1" x14ac:dyDescent="0.25">
      <c r="A367" s="33"/>
      <c r="B367" s="34"/>
      <c r="C367" s="35"/>
      <c r="E367" s="51"/>
      <c r="F367" s="42"/>
    </row>
    <row r="368" spans="1:6" s="4" customFormat="1" x14ac:dyDescent="0.25">
      <c r="A368" s="33"/>
      <c r="B368" s="34"/>
      <c r="C368" s="35"/>
      <c r="E368" s="51"/>
      <c r="F368" s="42"/>
    </row>
    <row r="369" spans="1:6" s="4" customFormat="1" x14ac:dyDescent="0.25">
      <c r="A369" s="33"/>
      <c r="B369" s="34"/>
      <c r="C369" s="35"/>
      <c r="E369" s="51"/>
      <c r="F369" s="42"/>
    </row>
    <row r="370" spans="1:6" s="4" customFormat="1" x14ac:dyDescent="0.25">
      <c r="A370" s="33"/>
      <c r="B370" s="34"/>
      <c r="C370" s="35"/>
      <c r="E370" s="51"/>
      <c r="F370" s="42"/>
    </row>
    <row r="371" spans="1:6" s="4" customFormat="1" x14ac:dyDescent="0.25">
      <c r="A371" s="33"/>
      <c r="B371" s="34"/>
      <c r="C371" s="35"/>
      <c r="E371" s="51"/>
      <c r="F371" s="42"/>
    </row>
    <row r="372" spans="1:6" s="4" customFormat="1" x14ac:dyDescent="0.25">
      <c r="A372" s="33"/>
      <c r="B372" s="34"/>
      <c r="C372" s="35"/>
      <c r="E372" s="51"/>
      <c r="F372" s="42"/>
    </row>
    <row r="373" spans="1:6" s="4" customFormat="1" x14ac:dyDescent="0.25">
      <c r="A373" s="33"/>
      <c r="B373" s="34"/>
      <c r="C373" s="35"/>
      <c r="E373" s="51"/>
      <c r="F373" s="42"/>
    </row>
    <row r="374" spans="1:6" s="4" customFormat="1" x14ac:dyDescent="0.25">
      <c r="A374" s="33"/>
      <c r="B374" s="34"/>
      <c r="C374" s="35"/>
      <c r="E374" s="51"/>
      <c r="F374" s="42"/>
    </row>
    <row r="375" spans="1:6" s="4" customFormat="1" x14ac:dyDescent="0.25">
      <c r="A375" s="33"/>
      <c r="B375" s="34"/>
      <c r="C375" s="35"/>
      <c r="E375" s="51"/>
      <c r="F375" s="42"/>
    </row>
    <row r="376" spans="1:6" s="4" customFormat="1" x14ac:dyDescent="0.25">
      <c r="A376" s="33"/>
      <c r="B376" s="34"/>
      <c r="C376" s="35"/>
      <c r="E376" s="51"/>
      <c r="F376" s="42"/>
    </row>
    <row r="377" spans="1:6" s="4" customFormat="1" x14ac:dyDescent="0.25">
      <c r="A377" s="33"/>
      <c r="B377" s="34"/>
      <c r="C377" s="35"/>
      <c r="E377" s="51"/>
      <c r="F377" s="42"/>
    </row>
    <row r="378" spans="1:6" s="4" customFormat="1" x14ac:dyDescent="0.25">
      <c r="A378" s="33"/>
      <c r="B378" s="34"/>
      <c r="C378" s="35"/>
      <c r="E378" s="51"/>
      <c r="F378" s="42"/>
    </row>
    <row r="379" spans="1:6" s="4" customFormat="1" x14ac:dyDescent="0.25">
      <c r="A379" s="33"/>
      <c r="B379" s="34"/>
      <c r="C379" s="35"/>
      <c r="E379" s="51"/>
      <c r="F379" s="42"/>
    </row>
    <row r="380" spans="1:6" s="4" customFormat="1" x14ac:dyDescent="0.25">
      <c r="A380" s="33"/>
      <c r="B380" s="34"/>
      <c r="C380" s="35"/>
      <c r="E380" s="51"/>
      <c r="F380" s="42"/>
    </row>
    <row r="381" spans="1:6" s="4" customFormat="1" x14ac:dyDescent="0.25">
      <c r="A381" s="33"/>
      <c r="B381" s="34"/>
      <c r="C381" s="35"/>
      <c r="E381" s="51"/>
      <c r="F381" s="42"/>
    </row>
    <row r="382" spans="1:6" s="4" customFormat="1" x14ac:dyDescent="0.25">
      <c r="A382" s="33"/>
      <c r="B382" s="34"/>
      <c r="C382" s="35"/>
      <c r="E382" s="51"/>
      <c r="F382" s="42"/>
    </row>
    <row r="383" spans="1:6" s="4" customFormat="1" x14ac:dyDescent="0.25">
      <c r="A383" s="33"/>
      <c r="B383" s="34"/>
      <c r="C383" s="35"/>
      <c r="E383" s="51"/>
      <c r="F383" s="42"/>
    </row>
    <row r="384" spans="1:6" s="4" customFormat="1" x14ac:dyDescent="0.25">
      <c r="A384" s="33"/>
      <c r="B384" s="34"/>
      <c r="C384" s="35"/>
      <c r="E384" s="51"/>
      <c r="F384" s="42"/>
    </row>
    <row r="385" spans="1:6" s="4" customFormat="1" x14ac:dyDescent="0.25">
      <c r="A385" s="33"/>
      <c r="B385" s="34"/>
      <c r="C385" s="35"/>
      <c r="E385" s="51"/>
      <c r="F385" s="42"/>
    </row>
    <row r="386" spans="1:6" s="4" customFormat="1" x14ac:dyDescent="0.25">
      <c r="A386" s="33"/>
      <c r="B386" s="34"/>
      <c r="C386" s="35"/>
      <c r="E386" s="51"/>
      <c r="F386" s="42"/>
    </row>
    <row r="387" spans="1:6" s="4" customFormat="1" x14ac:dyDescent="0.25">
      <c r="A387" s="33"/>
      <c r="B387" s="34"/>
      <c r="C387" s="35"/>
      <c r="E387" s="51"/>
      <c r="F387" s="42"/>
    </row>
    <row r="388" spans="1:6" s="4" customFormat="1" x14ac:dyDescent="0.25">
      <c r="A388" s="33"/>
      <c r="B388" s="34"/>
      <c r="C388" s="35"/>
      <c r="E388" s="51"/>
      <c r="F388" s="42"/>
    </row>
    <row r="389" spans="1:6" s="4" customFormat="1" x14ac:dyDescent="0.25">
      <c r="A389" s="33"/>
      <c r="B389" s="34"/>
      <c r="C389" s="35"/>
      <c r="E389" s="51"/>
      <c r="F389" s="42"/>
    </row>
    <row r="390" spans="1:6" s="4" customFormat="1" x14ac:dyDescent="0.25">
      <c r="A390" s="33"/>
      <c r="B390" s="34"/>
      <c r="C390" s="35"/>
      <c r="E390" s="51"/>
      <c r="F390" s="42"/>
    </row>
    <row r="391" spans="1:6" s="4" customFormat="1" x14ac:dyDescent="0.25">
      <c r="A391" s="33"/>
      <c r="B391" s="34"/>
      <c r="C391" s="35"/>
      <c r="E391" s="51"/>
      <c r="F391" s="42"/>
    </row>
    <row r="392" spans="1:6" s="4" customFormat="1" x14ac:dyDescent="0.25">
      <c r="A392" s="33"/>
      <c r="B392" s="34"/>
      <c r="C392" s="35"/>
      <c r="E392" s="51"/>
      <c r="F392" s="42"/>
    </row>
    <row r="393" spans="1:6" s="4" customFormat="1" x14ac:dyDescent="0.25">
      <c r="A393" s="33"/>
      <c r="B393" s="34"/>
      <c r="C393" s="35"/>
      <c r="E393" s="51"/>
      <c r="F393" s="42"/>
    </row>
    <row r="394" spans="1:6" s="4" customFormat="1" x14ac:dyDescent="0.25">
      <c r="A394" s="33"/>
      <c r="B394" s="34"/>
      <c r="C394" s="35"/>
      <c r="E394" s="51"/>
      <c r="F394" s="42"/>
    </row>
    <row r="395" spans="1:6" s="4" customFormat="1" x14ac:dyDescent="0.25">
      <c r="A395" s="33"/>
      <c r="B395" s="34"/>
      <c r="C395" s="35"/>
      <c r="E395" s="51"/>
      <c r="F395" s="42"/>
    </row>
    <row r="396" spans="1:6" s="4" customFormat="1" x14ac:dyDescent="0.25">
      <c r="A396" s="33"/>
      <c r="B396" s="34"/>
      <c r="C396" s="35"/>
      <c r="E396" s="51"/>
      <c r="F396" s="42"/>
    </row>
    <row r="397" spans="1:6" s="4" customFormat="1" x14ac:dyDescent="0.25">
      <c r="A397" s="33"/>
      <c r="B397" s="34"/>
      <c r="C397" s="35"/>
      <c r="E397" s="51"/>
      <c r="F397" s="42"/>
    </row>
    <row r="398" spans="1:6" s="4" customFormat="1" x14ac:dyDescent="0.25">
      <c r="A398" s="33"/>
      <c r="B398" s="34"/>
      <c r="C398" s="35"/>
      <c r="E398" s="51"/>
      <c r="F398" s="42"/>
    </row>
    <row r="399" spans="1:6" s="4" customFormat="1" x14ac:dyDescent="0.25">
      <c r="A399" s="33"/>
      <c r="B399" s="34"/>
      <c r="C399" s="35"/>
      <c r="E399" s="51"/>
      <c r="F399" s="42"/>
    </row>
    <row r="400" spans="1:6" s="4" customFormat="1" x14ac:dyDescent="0.25">
      <c r="A400" s="33"/>
      <c r="B400" s="34"/>
      <c r="C400" s="35"/>
      <c r="E400" s="51"/>
      <c r="F400" s="42"/>
    </row>
    <row r="401" spans="1:6" s="4" customFormat="1" x14ac:dyDescent="0.25">
      <c r="A401" s="33"/>
      <c r="B401" s="34"/>
      <c r="C401" s="35"/>
      <c r="E401" s="51"/>
      <c r="F401" s="42"/>
    </row>
    <row r="402" spans="1:6" s="4" customFormat="1" x14ac:dyDescent="0.25">
      <c r="A402" s="33"/>
      <c r="B402" s="34"/>
      <c r="C402" s="35"/>
      <c r="E402" s="51"/>
      <c r="F402" s="42"/>
    </row>
    <row r="403" spans="1:6" s="4" customFormat="1" x14ac:dyDescent="0.25">
      <c r="A403" s="33"/>
      <c r="B403" s="34"/>
      <c r="C403" s="35"/>
      <c r="E403" s="51"/>
      <c r="F403" s="42"/>
    </row>
    <row r="404" spans="1:6" s="4" customFormat="1" x14ac:dyDescent="0.25">
      <c r="A404" s="33"/>
      <c r="B404" s="34"/>
      <c r="C404" s="35"/>
      <c r="E404" s="51"/>
      <c r="F404" s="42"/>
    </row>
    <row r="405" spans="1:6" s="4" customFormat="1" x14ac:dyDescent="0.25">
      <c r="A405" s="33"/>
      <c r="B405" s="34"/>
      <c r="C405" s="35"/>
      <c r="E405" s="51"/>
      <c r="F405" s="42"/>
    </row>
    <row r="406" spans="1:6" s="4" customFormat="1" x14ac:dyDescent="0.25">
      <c r="A406" s="33"/>
      <c r="B406" s="34"/>
      <c r="C406" s="35"/>
      <c r="E406" s="51"/>
      <c r="F406" s="42"/>
    </row>
    <row r="407" spans="1:6" s="4" customFormat="1" x14ac:dyDescent="0.25">
      <c r="A407" s="33"/>
      <c r="B407" s="34"/>
      <c r="C407" s="35"/>
      <c r="E407" s="51"/>
      <c r="F407" s="42"/>
    </row>
    <row r="408" spans="1:6" s="4" customFormat="1" x14ac:dyDescent="0.25">
      <c r="A408" s="33"/>
      <c r="B408" s="34"/>
      <c r="C408" s="35"/>
      <c r="E408" s="51"/>
      <c r="F408" s="42"/>
    </row>
    <row r="409" spans="1:6" s="4" customFormat="1" x14ac:dyDescent="0.25">
      <c r="A409" s="33"/>
      <c r="B409" s="34"/>
      <c r="C409" s="35"/>
      <c r="E409" s="51"/>
      <c r="F409" s="42"/>
    </row>
    <row r="410" spans="1:6" s="4" customFormat="1" x14ac:dyDescent="0.25">
      <c r="A410" s="33"/>
      <c r="B410" s="34"/>
      <c r="C410" s="35"/>
      <c r="E410" s="51"/>
      <c r="F410" s="42"/>
    </row>
    <row r="411" spans="1:6" s="4" customFormat="1" x14ac:dyDescent="0.25">
      <c r="A411" s="33"/>
      <c r="B411" s="34"/>
      <c r="C411" s="35"/>
      <c r="E411" s="51"/>
      <c r="F411" s="42"/>
    </row>
    <row r="412" spans="1:6" s="4" customFormat="1" x14ac:dyDescent="0.25">
      <c r="A412" s="33"/>
      <c r="B412" s="34"/>
      <c r="C412" s="35"/>
      <c r="E412" s="51"/>
      <c r="F412" s="42"/>
    </row>
    <row r="413" spans="1:6" s="4" customFormat="1" x14ac:dyDescent="0.25">
      <c r="A413" s="33"/>
      <c r="B413" s="34"/>
      <c r="C413" s="35"/>
      <c r="E413" s="51"/>
      <c r="F413" s="42"/>
    </row>
    <row r="414" spans="1:6" s="4" customFormat="1" x14ac:dyDescent="0.25">
      <c r="A414" s="33"/>
      <c r="B414" s="34"/>
      <c r="C414" s="35"/>
      <c r="E414" s="51"/>
      <c r="F414" s="42"/>
    </row>
    <row r="415" spans="1:6" s="4" customFormat="1" x14ac:dyDescent="0.25">
      <c r="A415" s="33"/>
      <c r="B415" s="34"/>
      <c r="C415" s="35"/>
      <c r="E415" s="51"/>
      <c r="F415" s="42"/>
    </row>
    <row r="416" spans="1:6" s="4" customFormat="1" x14ac:dyDescent="0.25">
      <c r="A416" s="33"/>
      <c r="B416" s="34"/>
      <c r="C416" s="35"/>
      <c r="E416" s="51"/>
      <c r="F416" s="42"/>
    </row>
    <row r="417" spans="1:6" s="4" customFormat="1" x14ac:dyDescent="0.25">
      <c r="A417" s="33"/>
      <c r="B417" s="34"/>
      <c r="C417" s="35"/>
      <c r="E417" s="51"/>
      <c r="F417" s="42"/>
    </row>
    <row r="418" spans="1:6" s="4" customFormat="1" x14ac:dyDescent="0.25">
      <c r="A418" s="33"/>
      <c r="B418" s="34"/>
      <c r="C418" s="35"/>
      <c r="E418" s="51"/>
      <c r="F418" s="42"/>
    </row>
    <row r="419" spans="1:6" s="4" customFormat="1" x14ac:dyDescent="0.25">
      <c r="A419" s="33"/>
      <c r="B419" s="34"/>
      <c r="C419" s="35"/>
      <c r="E419" s="51"/>
      <c r="F419" s="42"/>
    </row>
    <row r="420" spans="1:6" s="4" customFormat="1" x14ac:dyDescent="0.25">
      <c r="A420" s="33"/>
      <c r="B420" s="34"/>
      <c r="C420" s="35"/>
      <c r="E420" s="51"/>
      <c r="F420" s="42"/>
    </row>
    <row r="421" spans="1:6" s="4" customFormat="1" x14ac:dyDescent="0.25">
      <c r="A421" s="33"/>
      <c r="B421" s="34"/>
      <c r="C421" s="35"/>
      <c r="E421" s="51"/>
      <c r="F421" s="42"/>
    </row>
    <row r="422" spans="1:6" s="4" customFormat="1" x14ac:dyDescent="0.25">
      <c r="A422" s="33"/>
      <c r="B422" s="34"/>
      <c r="C422" s="35"/>
      <c r="E422" s="51"/>
      <c r="F422" s="42"/>
    </row>
    <row r="423" spans="1:6" s="4" customFormat="1" x14ac:dyDescent="0.25">
      <c r="A423" s="33"/>
      <c r="B423" s="34"/>
      <c r="C423" s="35"/>
      <c r="E423" s="51"/>
      <c r="F423" s="42"/>
    </row>
    <row r="424" spans="1:6" s="4" customFormat="1" x14ac:dyDescent="0.25">
      <c r="A424" s="33"/>
      <c r="B424" s="34"/>
      <c r="C424" s="35"/>
      <c r="E424" s="51"/>
      <c r="F424" s="42"/>
    </row>
    <row r="425" spans="1:6" s="4" customFormat="1" x14ac:dyDescent="0.25">
      <c r="A425" s="33"/>
      <c r="B425" s="34"/>
      <c r="C425" s="35"/>
      <c r="E425" s="51"/>
      <c r="F425" s="42"/>
    </row>
    <row r="426" spans="1:6" s="4" customFormat="1" x14ac:dyDescent="0.25">
      <c r="A426" s="33"/>
      <c r="B426" s="34"/>
      <c r="C426" s="35"/>
      <c r="E426" s="51"/>
      <c r="F426" s="42"/>
    </row>
    <row r="427" spans="1:6" s="4" customFormat="1" x14ac:dyDescent="0.25">
      <c r="A427" s="33"/>
      <c r="B427" s="34"/>
      <c r="C427" s="35"/>
      <c r="E427" s="51"/>
      <c r="F427" s="42"/>
    </row>
    <row r="428" spans="1:6" s="4" customFormat="1" x14ac:dyDescent="0.25">
      <c r="A428" s="33"/>
      <c r="B428" s="34"/>
      <c r="C428" s="35"/>
      <c r="E428" s="51"/>
      <c r="F428" s="42"/>
    </row>
    <row r="429" spans="1:6" s="4" customFormat="1" x14ac:dyDescent="0.25">
      <c r="A429" s="33"/>
      <c r="B429" s="34"/>
      <c r="C429" s="35"/>
      <c r="E429" s="51"/>
      <c r="F429" s="42"/>
    </row>
    <row r="430" spans="1:6" s="4" customFormat="1" x14ac:dyDescent="0.25">
      <c r="A430" s="33"/>
      <c r="B430" s="34"/>
      <c r="C430" s="35"/>
      <c r="E430" s="51"/>
      <c r="F430" s="42"/>
    </row>
    <row r="431" spans="1:6" s="4" customFormat="1" x14ac:dyDescent="0.25">
      <c r="A431" s="33"/>
      <c r="B431" s="34"/>
      <c r="C431" s="35"/>
      <c r="E431" s="51"/>
      <c r="F431" s="42"/>
    </row>
    <row r="432" spans="1:6" s="4" customFormat="1" x14ac:dyDescent="0.25">
      <c r="A432" s="33"/>
      <c r="B432" s="34"/>
      <c r="C432" s="35"/>
      <c r="E432" s="51"/>
      <c r="F432" s="42"/>
    </row>
    <row r="433" spans="1:6" s="4" customFormat="1" x14ac:dyDescent="0.25">
      <c r="A433" s="33"/>
      <c r="B433" s="34"/>
      <c r="C433" s="35"/>
      <c r="E433" s="51"/>
      <c r="F433" s="42"/>
    </row>
    <row r="434" spans="1:6" s="4" customFormat="1" x14ac:dyDescent="0.25">
      <c r="A434" s="33"/>
      <c r="B434" s="34"/>
      <c r="C434" s="35"/>
      <c r="E434" s="51"/>
      <c r="F434" s="42"/>
    </row>
    <row r="435" spans="1:6" s="4" customFormat="1" x14ac:dyDescent="0.25">
      <c r="A435" s="33"/>
      <c r="B435" s="34"/>
      <c r="C435" s="35"/>
      <c r="E435" s="51"/>
      <c r="F435" s="42"/>
    </row>
    <row r="436" spans="1:6" s="4" customFormat="1" x14ac:dyDescent="0.25">
      <c r="A436" s="33"/>
      <c r="B436" s="34"/>
      <c r="C436" s="35"/>
      <c r="E436" s="51"/>
      <c r="F436" s="42"/>
    </row>
    <row r="437" spans="1:6" s="4" customFormat="1" x14ac:dyDescent="0.25">
      <c r="A437" s="33"/>
      <c r="B437" s="34"/>
      <c r="C437" s="35"/>
      <c r="E437" s="51"/>
      <c r="F437" s="42"/>
    </row>
    <row r="438" spans="1:6" s="4" customFormat="1" x14ac:dyDescent="0.25">
      <c r="A438" s="33"/>
      <c r="B438" s="34"/>
      <c r="C438" s="35"/>
      <c r="E438" s="51"/>
      <c r="F438" s="42"/>
    </row>
    <row r="439" spans="1:6" s="4" customFormat="1" x14ac:dyDescent="0.25">
      <c r="A439" s="33"/>
      <c r="B439" s="34"/>
      <c r="C439" s="35"/>
      <c r="E439" s="51"/>
      <c r="F439" s="42"/>
    </row>
    <row r="440" spans="1:6" s="4" customFormat="1" x14ac:dyDescent="0.25">
      <c r="A440" s="33"/>
      <c r="B440" s="34"/>
      <c r="C440" s="35"/>
      <c r="E440" s="51"/>
      <c r="F440" s="42"/>
    </row>
    <row r="441" spans="1:6" s="4" customFormat="1" x14ac:dyDescent="0.25">
      <c r="A441" s="33"/>
      <c r="B441" s="34"/>
      <c r="C441" s="35"/>
      <c r="E441" s="51"/>
      <c r="F441" s="42"/>
    </row>
    <row r="442" spans="1:6" s="4" customFormat="1" x14ac:dyDescent="0.25">
      <c r="A442" s="33"/>
      <c r="B442" s="34"/>
      <c r="C442" s="35"/>
      <c r="E442" s="51"/>
      <c r="F442" s="42"/>
    </row>
    <row r="443" spans="1:6" s="4" customFormat="1" x14ac:dyDescent="0.25">
      <c r="A443" s="33"/>
      <c r="B443" s="34"/>
      <c r="C443" s="35"/>
      <c r="E443" s="51"/>
      <c r="F443" s="42"/>
    </row>
    <row r="444" spans="1:6" s="4" customFormat="1" x14ac:dyDescent="0.25">
      <c r="A444" s="33"/>
      <c r="B444" s="34"/>
      <c r="C444" s="35"/>
      <c r="E444" s="51"/>
      <c r="F444" s="42"/>
    </row>
    <row r="445" spans="1:6" s="4" customFormat="1" x14ac:dyDescent="0.25">
      <c r="A445" s="33"/>
      <c r="B445" s="34"/>
      <c r="C445" s="35"/>
      <c r="E445" s="51"/>
      <c r="F445" s="42"/>
    </row>
    <row r="446" spans="1:6" s="4" customFormat="1" x14ac:dyDescent="0.25">
      <c r="A446" s="33"/>
      <c r="B446" s="34"/>
      <c r="C446" s="35"/>
      <c r="E446" s="51"/>
      <c r="F446" s="42"/>
    </row>
    <row r="447" spans="1:6" s="4" customFormat="1" x14ac:dyDescent="0.25">
      <c r="A447" s="33"/>
      <c r="B447" s="34"/>
      <c r="C447" s="35"/>
      <c r="E447" s="51"/>
      <c r="F447" s="42"/>
    </row>
    <row r="448" spans="1:6" s="4" customFormat="1" x14ac:dyDescent="0.25">
      <c r="A448" s="33"/>
      <c r="B448" s="34"/>
      <c r="C448" s="35"/>
      <c r="E448" s="51"/>
      <c r="F448" s="42"/>
    </row>
    <row r="449" spans="1:6" s="4" customFormat="1" x14ac:dyDescent="0.25">
      <c r="A449" s="33"/>
      <c r="B449" s="34"/>
      <c r="C449" s="35"/>
      <c r="E449" s="51"/>
      <c r="F449" s="42"/>
    </row>
    <row r="450" spans="1:6" s="4" customFormat="1" x14ac:dyDescent="0.25">
      <c r="A450" s="33"/>
      <c r="B450" s="34"/>
      <c r="C450" s="35"/>
      <c r="E450" s="51"/>
      <c r="F450" s="42"/>
    </row>
    <row r="451" spans="1:6" s="4" customFormat="1" x14ac:dyDescent="0.25">
      <c r="A451" s="33"/>
      <c r="B451" s="34"/>
      <c r="C451" s="35"/>
      <c r="E451" s="51"/>
      <c r="F451" s="42"/>
    </row>
    <row r="452" spans="1:6" s="4" customFormat="1" x14ac:dyDescent="0.25">
      <c r="A452" s="33"/>
      <c r="B452" s="34"/>
      <c r="C452" s="35"/>
      <c r="E452" s="51"/>
      <c r="F452" s="42"/>
    </row>
    <row r="453" spans="1:6" s="4" customFormat="1" x14ac:dyDescent="0.25">
      <c r="A453" s="33"/>
      <c r="B453" s="34"/>
      <c r="C453" s="35"/>
      <c r="E453" s="51"/>
      <c r="F453" s="42"/>
    </row>
    <row r="454" spans="1:6" s="4" customFormat="1" x14ac:dyDescent="0.25">
      <c r="A454" s="33"/>
      <c r="B454" s="34"/>
      <c r="C454" s="35"/>
      <c r="E454" s="51"/>
      <c r="F454" s="42"/>
    </row>
    <row r="455" spans="1:6" s="4" customFormat="1" x14ac:dyDescent="0.25">
      <c r="A455" s="33"/>
      <c r="B455" s="34"/>
      <c r="C455" s="35"/>
      <c r="E455" s="51"/>
      <c r="F455" s="42"/>
    </row>
    <row r="456" spans="1:6" s="4" customFormat="1" x14ac:dyDescent="0.25">
      <c r="A456" s="33"/>
      <c r="B456" s="34"/>
      <c r="C456" s="35"/>
      <c r="E456" s="51"/>
      <c r="F456" s="42"/>
    </row>
    <row r="457" spans="1:6" s="4" customFormat="1" x14ac:dyDescent="0.25">
      <c r="A457" s="33"/>
      <c r="B457" s="34"/>
      <c r="C457" s="35"/>
      <c r="E457" s="51"/>
      <c r="F457" s="42"/>
    </row>
    <row r="458" spans="1:6" s="4" customFormat="1" x14ac:dyDescent="0.25">
      <c r="A458" s="33"/>
      <c r="B458" s="34"/>
      <c r="C458" s="35"/>
      <c r="E458" s="51"/>
      <c r="F458" s="42"/>
    </row>
    <row r="459" spans="1:6" s="4" customFormat="1" x14ac:dyDescent="0.25">
      <c r="A459" s="33"/>
      <c r="B459" s="34"/>
      <c r="C459" s="35"/>
      <c r="E459" s="51"/>
      <c r="F459" s="42"/>
    </row>
    <row r="460" spans="1:6" s="4" customFormat="1" x14ac:dyDescent="0.25">
      <c r="A460" s="33"/>
      <c r="B460" s="34"/>
      <c r="C460" s="35"/>
      <c r="E460" s="51"/>
      <c r="F460" s="42"/>
    </row>
    <row r="461" spans="1:6" s="4" customFormat="1" x14ac:dyDescent="0.25">
      <c r="A461" s="33"/>
      <c r="B461" s="34"/>
      <c r="C461" s="35"/>
      <c r="E461" s="51"/>
      <c r="F461" s="42"/>
    </row>
    <row r="462" spans="1:6" s="4" customFormat="1" x14ac:dyDescent="0.25">
      <c r="A462" s="33"/>
      <c r="B462" s="34"/>
      <c r="C462" s="35"/>
      <c r="E462" s="51"/>
      <c r="F462" s="42"/>
    </row>
    <row r="463" spans="1:6" s="4" customFormat="1" x14ac:dyDescent="0.25">
      <c r="A463" s="33"/>
      <c r="B463" s="34"/>
      <c r="C463" s="35"/>
      <c r="E463" s="51"/>
      <c r="F463" s="42"/>
    </row>
    <row r="464" spans="1:6" s="4" customFormat="1" x14ac:dyDescent="0.25">
      <c r="A464" s="33"/>
      <c r="B464" s="34"/>
      <c r="C464" s="35"/>
      <c r="E464" s="51"/>
      <c r="F464" s="42"/>
    </row>
    <row r="465" spans="1:6" s="4" customFormat="1" x14ac:dyDescent="0.25">
      <c r="A465" s="33"/>
      <c r="B465" s="34"/>
      <c r="C465" s="35"/>
      <c r="E465" s="51"/>
      <c r="F465" s="42"/>
    </row>
    <row r="466" spans="1:6" s="4" customFormat="1" x14ac:dyDescent="0.25">
      <c r="A466" s="33"/>
      <c r="B466" s="34"/>
      <c r="C466" s="35"/>
      <c r="E466" s="51"/>
      <c r="F466" s="42"/>
    </row>
    <row r="467" spans="1:6" s="4" customFormat="1" x14ac:dyDescent="0.25">
      <c r="A467" s="33"/>
      <c r="B467" s="34"/>
      <c r="C467" s="35"/>
      <c r="E467" s="51"/>
      <c r="F467" s="42"/>
    </row>
    <row r="468" spans="1:6" s="4" customFormat="1" x14ac:dyDescent="0.25">
      <c r="A468" s="33"/>
      <c r="B468" s="34"/>
      <c r="C468" s="35"/>
      <c r="E468" s="51"/>
      <c r="F468" s="42"/>
    </row>
    <row r="469" spans="1:6" s="4" customFormat="1" x14ac:dyDescent="0.25">
      <c r="A469" s="33"/>
      <c r="B469" s="34"/>
      <c r="C469" s="35"/>
      <c r="E469" s="51"/>
      <c r="F469" s="42"/>
    </row>
    <row r="470" spans="1:6" s="4" customFormat="1" x14ac:dyDescent="0.25">
      <c r="A470" s="33"/>
      <c r="B470" s="34"/>
      <c r="C470" s="35"/>
      <c r="E470" s="51"/>
      <c r="F470" s="42"/>
    </row>
    <row r="471" spans="1:6" s="4" customFormat="1" x14ac:dyDescent="0.25">
      <c r="A471" s="33"/>
      <c r="B471" s="34"/>
      <c r="C471" s="35"/>
      <c r="E471" s="51"/>
      <c r="F471" s="42"/>
    </row>
    <row r="472" spans="1:6" s="4" customFormat="1" x14ac:dyDescent="0.25">
      <c r="A472" s="33"/>
      <c r="B472" s="34"/>
      <c r="C472" s="35"/>
      <c r="E472" s="51"/>
      <c r="F472" s="42"/>
    </row>
    <row r="473" spans="1:6" s="4" customFormat="1" x14ac:dyDescent="0.25">
      <c r="A473" s="33"/>
      <c r="B473" s="34"/>
      <c r="C473" s="35"/>
      <c r="E473" s="51"/>
      <c r="F473" s="42"/>
    </row>
    <row r="474" spans="1:6" s="4" customFormat="1" x14ac:dyDescent="0.25">
      <c r="A474" s="33"/>
      <c r="B474" s="34"/>
      <c r="C474" s="35"/>
      <c r="E474" s="51"/>
      <c r="F474" s="42"/>
    </row>
    <row r="475" spans="1:6" s="4" customFormat="1" x14ac:dyDescent="0.25">
      <c r="A475" s="33"/>
      <c r="B475" s="34"/>
      <c r="C475" s="35"/>
      <c r="E475" s="51"/>
      <c r="F475" s="42"/>
    </row>
    <row r="476" spans="1:6" s="4" customFormat="1" x14ac:dyDescent="0.25">
      <c r="A476" s="33"/>
      <c r="B476" s="34"/>
      <c r="C476" s="35"/>
      <c r="E476" s="51"/>
      <c r="F476" s="42"/>
    </row>
    <row r="477" spans="1:6" s="4" customFormat="1" x14ac:dyDescent="0.25">
      <c r="A477" s="33"/>
      <c r="B477" s="34"/>
      <c r="C477" s="35"/>
      <c r="E477" s="51"/>
      <c r="F477" s="42"/>
    </row>
    <row r="478" spans="1:6" s="4" customFormat="1" x14ac:dyDescent="0.25">
      <c r="A478" s="33"/>
      <c r="B478" s="34"/>
      <c r="C478" s="35"/>
      <c r="E478" s="51"/>
      <c r="F478" s="42"/>
    </row>
    <row r="479" spans="1:6" s="4" customFormat="1" x14ac:dyDescent="0.25">
      <c r="A479" s="33"/>
      <c r="B479" s="34"/>
      <c r="C479" s="35"/>
      <c r="E479" s="51"/>
      <c r="F479" s="42"/>
    </row>
    <row r="480" spans="1:6" s="4" customFormat="1" x14ac:dyDescent="0.25">
      <c r="A480" s="33"/>
      <c r="B480" s="34"/>
      <c r="C480" s="35"/>
      <c r="E480" s="51"/>
      <c r="F480" s="42"/>
    </row>
    <row r="481" spans="1:6" s="4" customFormat="1" x14ac:dyDescent="0.25">
      <c r="A481" s="33"/>
      <c r="B481" s="34"/>
      <c r="C481" s="35"/>
      <c r="E481" s="51"/>
      <c r="F481" s="42"/>
    </row>
    <row r="482" spans="1:6" s="4" customFormat="1" x14ac:dyDescent="0.25">
      <c r="A482" s="33"/>
      <c r="B482" s="34"/>
      <c r="C482" s="35"/>
      <c r="E482" s="51"/>
      <c r="F482" s="42"/>
    </row>
    <row r="483" spans="1:6" s="4" customFormat="1" x14ac:dyDescent="0.25">
      <c r="A483" s="33"/>
      <c r="B483" s="34"/>
      <c r="C483" s="35"/>
      <c r="E483" s="51"/>
      <c r="F483" s="42"/>
    </row>
    <row r="484" spans="1:6" s="4" customFormat="1" x14ac:dyDescent="0.25">
      <c r="A484" s="33"/>
      <c r="B484" s="34"/>
      <c r="C484" s="35"/>
      <c r="E484" s="51"/>
      <c r="F484" s="42"/>
    </row>
    <row r="485" spans="1:6" s="4" customFormat="1" x14ac:dyDescent="0.25">
      <c r="A485" s="33"/>
      <c r="B485" s="34"/>
      <c r="C485" s="35"/>
      <c r="E485" s="51"/>
      <c r="F485" s="42"/>
    </row>
    <row r="486" spans="1:6" s="4" customFormat="1" x14ac:dyDescent="0.25">
      <c r="A486" s="33"/>
      <c r="B486" s="34"/>
      <c r="C486" s="35"/>
      <c r="E486" s="51"/>
      <c r="F486" s="42"/>
    </row>
    <row r="487" spans="1:6" s="4" customFormat="1" x14ac:dyDescent="0.25">
      <c r="A487" s="33"/>
      <c r="B487" s="34"/>
      <c r="C487" s="35"/>
      <c r="E487" s="51"/>
      <c r="F487" s="42"/>
    </row>
    <row r="488" spans="1:6" s="4" customFormat="1" x14ac:dyDescent="0.25">
      <c r="A488" s="33"/>
      <c r="B488" s="34"/>
      <c r="C488" s="35"/>
      <c r="E488" s="51"/>
      <c r="F488" s="42"/>
    </row>
    <row r="489" spans="1:6" s="4" customFormat="1" x14ac:dyDescent="0.25">
      <c r="A489" s="33"/>
      <c r="B489" s="34"/>
      <c r="C489" s="35"/>
      <c r="E489" s="51"/>
      <c r="F489" s="42"/>
    </row>
    <row r="490" spans="1:6" s="4" customFormat="1" x14ac:dyDescent="0.25">
      <c r="A490" s="33"/>
      <c r="B490" s="34"/>
      <c r="C490" s="35"/>
      <c r="E490" s="51"/>
      <c r="F490" s="42"/>
    </row>
    <row r="491" spans="1:6" s="4" customFormat="1" x14ac:dyDescent="0.25">
      <c r="A491" s="33"/>
      <c r="B491" s="34"/>
      <c r="C491" s="35"/>
      <c r="E491" s="51"/>
      <c r="F491" s="42"/>
    </row>
    <row r="492" spans="1:6" s="4" customFormat="1" x14ac:dyDescent="0.25">
      <c r="A492" s="33"/>
      <c r="B492" s="34"/>
      <c r="C492" s="35"/>
      <c r="E492" s="51"/>
      <c r="F492" s="42"/>
    </row>
    <row r="493" spans="1:6" s="4" customFormat="1" x14ac:dyDescent="0.25">
      <c r="A493" s="33"/>
      <c r="B493" s="34"/>
      <c r="C493" s="35"/>
      <c r="E493" s="51"/>
      <c r="F493" s="42"/>
    </row>
    <row r="494" spans="1:6" s="4" customFormat="1" x14ac:dyDescent="0.25">
      <c r="A494" s="33"/>
      <c r="B494" s="34"/>
      <c r="C494" s="35"/>
      <c r="E494" s="51"/>
      <c r="F494" s="42"/>
    </row>
    <row r="495" spans="1:6" s="4" customFormat="1" x14ac:dyDescent="0.25">
      <c r="A495" s="33"/>
      <c r="B495" s="34"/>
      <c r="C495" s="35"/>
      <c r="E495" s="51"/>
      <c r="F495" s="42"/>
    </row>
    <row r="496" spans="1:6" s="4" customFormat="1" x14ac:dyDescent="0.25">
      <c r="A496" s="33"/>
      <c r="B496" s="34"/>
      <c r="C496" s="35"/>
      <c r="E496" s="51"/>
      <c r="F496" s="42"/>
    </row>
    <row r="497" spans="1:6" s="4" customFormat="1" x14ac:dyDescent="0.25">
      <c r="A497" s="33"/>
      <c r="B497" s="34"/>
      <c r="C497" s="35"/>
      <c r="E497" s="51"/>
      <c r="F497" s="42"/>
    </row>
    <row r="498" spans="1:6" s="4" customFormat="1" x14ac:dyDescent="0.25">
      <c r="A498" s="33"/>
      <c r="B498" s="34"/>
      <c r="C498" s="35"/>
      <c r="E498" s="51"/>
      <c r="F498" s="42"/>
    </row>
    <row r="499" spans="1:6" s="4" customFormat="1" x14ac:dyDescent="0.25">
      <c r="A499" s="33"/>
      <c r="B499" s="34"/>
      <c r="C499" s="35"/>
      <c r="E499" s="51"/>
      <c r="F499" s="42"/>
    </row>
    <row r="500" spans="1:6" s="4" customFormat="1" x14ac:dyDescent="0.25">
      <c r="A500" s="33"/>
      <c r="B500" s="34"/>
      <c r="C500" s="35"/>
      <c r="E500" s="51"/>
      <c r="F500" s="42"/>
    </row>
    <row r="501" spans="1:6" s="4" customFormat="1" x14ac:dyDescent="0.25">
      <c r="A501" s="33"/>
      <c r="B501" s="34"/>
      <c r="C501" s="35"/>
      <c r="E501" s="51"/>
      <c r="F501" s="42"/>
    </row>
    <row r="502" spans="1:6" s="4" customFormat="1" x14ac:dyDescent="0.25">
      <c r="A502" s="33"/>
      <c r="B502" s="34"/>
      <c r="C502" s="35"/>
      <c r="E502" s="51"/>
      <c r="F502" s="42"/>
    </row>
    <row r="503" spans="1:6" s="4" customFormat="1" x14ac:dyDescent="0.25">
      <c r="A503" s="33"/>
      <c r="B503" s="34"/>
      <c r="C503" s="35"/>
      <c r="E503" s="51"/>
      <c r="F503" s="42"/>
    </row>
    <row r="504" spans="1:6" s="4" customFormat="1" x14ac:dyDescent="0.25">
      <c r="A504" s="33"/>
      <c r="B504" s="34"/>
      <c r="C504" s="35"/>
      <c r="E504" s="51"/>
      <c r="F504" s="42"/>
    </row>
    <row r="505" spans="1:6" s="4" customFormat="1" x14ac:dyDescent="0.25">
      <c r="A505" s="33"/>
      <c r="B505" s="34"/>
      <c r="C505" s="35"/>
      <c r="E505" s="51"/>
      <c r="F505" s="42"/>
    </row>
    <row r="506" spans="1:6" s="4" customFormat="1" x14ac:dyDescent="0.25">
      <c r="A506" s="33"/>
      <c r="B506" s="34"/>
      <c r="C506" s="35"/>
      <c r="E506" s="51"/>
      <c r="F506" s="42"/>
    </row>
    <row r="507" spans="1:6" s="4" customFormat="1" x14ac:dyDescent="0.25">
      <c r="A507" s="33"/>
      <c r="B507" s="34"/>
      <c r="C507" s="35"/>
      <c r="E507" s="51"/>
      <c r="F507" s="42"/>
    </row>
    <row r="508" spans="1:6" s="4" customFormat="1" x14ac:dyDescent="0.25">
      <c r="A508" s="33"/>
      <c r="B508" s="34"/>
      <c r="C508" s="35"/>
      <c r="E508" s="51"/>
      <c r="F508" s="42"/>
    </row>
    <row r="509" spans="1:6" s="4" customFormat="1" x14ac:dyDescent="0.25">
      <c r="A509" s="33"/>
      <c r="B509" s="34"/>
      <c r="C509" s="35"/>
      <c r="E509" s="51"/>
      <c r="F509" s="42"/>
    </row>
    <row r="510" spans="1:6" s="4" customFormat="1" x14ac:dyDescent="0.25">
      <c r="A510" s="33"/>
      <c r="B510" s="34"/>
      <c r="C510" s="35"/>
      <c r="E510" s="51"/>
      <c r="F510" s="42"/>
    </row>
    <row r="511" spans="1:6" s="4" customFormat="1" x14ac:dyDescent="0.25">
      <c r="A511" s="33"/>
      <c r="B511" s="34"/>
      <c r="C511" s="35"/>
      <c r="E511" s="51"/>
      <c r="F511" s="42"/>
    </row>
    <row r="512" spans="1:6" s="4" customFormat="1" x14ac:dyDescent="0.25">
      <c r="A512" s="33"/>
      <c r="B512" s="34"/>
      <c r="C512" s="35"/>
      <c r="E512" s="51"/>
      <c r="F512" s="42"/>
    </row>
    <row r="513" spans="1:6" s="4" customFormat="1" x14ac:dyDescent="0.25">
      <c r="A513" s="33"/>
      <c r="B513" s="34"/>
      <c r="C513" s="35"/>
      <c r="E513" s="51"/>
      <c r="F513" s="42"/>
    </row>
    <row r="514" spans="1:6" s="4" customFormat="1" x14ac:dyDescent="0.25">
      <c r="A514" s="33"/>
      <c r="B514" s="34"/>
      <c r="C514" s="35"/>
      <c r="E514" s="51"/>
      <c r="F514" s="42"/>
    </row>
    <row r="515" spans="1:6" s="4" customFormat="1" x14ac:dyDescent="0.25">
      <c r="A515" s="33"/>
      <c r="B515" s="34"/>
      <c r="C515" s="35"/>
      <c r="E515" s="51"/>
      <c r="F515" s="42"/>
    </row>
    <row r="516" spans="1:6" s="4" customFormat="1" x14ac:dyDescent="0.25">
      <c r="A516" s="33"/>
      <c r="B516" s="34"/>
      <c r="C516" s="35"/>
      <c r="E516" s="51"/>
      <c r="F516" s="42"/>
    </row>
    <row r="517" spans="1:6" s="4" customFormat="1" x14ac:dyDescent="0.25">
      <c r="A517" s="33"/>
      <c r="B517" s="34"/>
      <c r="C517" s="35"/>
      <c r="E517" s="51"/>
      <c r="F517" s="42"/>
    </row>
    <row r="518" spans="1:6" s="4" customFormat="1" x14ac:dyDescent="0.25">
      <c r="A518" s="33"/>
      <c r="B518" s="34"/>
      <c r="C518" s="35"/>
      <c r="E518" s="51"/>
      <c r="F518" s="42"/>
    </row>
    <row r="519" spans="1:6" s="4" customFormat="1" x14ac:dyDescent="0.25">
      <c r="A519" s="33"/>
      <c r="B519" s="34"/>
      <c r="C519" s="35"/>
      <c r="E519" s="51"/>
      <c r="F519" s="42"/>
    </row>
    <row r="520" spans="1:6" s="4" customFormat="1" x14ac:dyDescent="0.25">
      <c r="A520" s="33"/>
      <c r="B520" s="34"/>
      <c r="C520" s="35"/>
      <c r="E520" s="51"/>
      <c r="F520" s="42"/>
    </row>
    <row r="521" spans="1:6" s="4" customFormat="1" x14ac:dyDescent="0.25">
      <c r="A521" s="33"/>
      <c r="B521" s="34"/>
      <c r="C521" s="35"/>
      <c r="E521" s="51"/>
      <c r="F521" s="42"/>
    </row>
    <row r="522" spans="1:6" s="4" customFormat="1" x14ac:dyDescent="0.25">
      <c r="A522" s="33"/>
      <c r="B522" s="34"/>
      <c r="C522" s="35"/>
      <c r="E522" s="51"/>
      <c r="F522" s="42"/>
    </row>
    <row r="523" spans="1:6" s="4" customFormat="1" x14ac:dyDescent="0.25">
      <c r="A523" s="33"/>
      <c r="B523" s="34"/>
      <c r="C523" s="35"/>
      <c r="E523" s="51"/>
      <c r="F523" s="42"/>
    </row>
    <row r="524" spans="1:6" s="4" customFormat="1" x14ac:dyDescent="0.25">
      <c r="A524" s="33"/>
      <c r="B524" s="34"/>
      <c r="C524" s="35"/>
      <c r="E524" s="51"/>
      <c r="F524" s="42"/>
    </row>
    <row r="525" spans="1:6" s="4" customFormat="1" x14ac:dyDescent="0.25">
      <c r="A525" s="33"/>
      <c r="B525" s="34"/>
      <c r="C525" s="35"/>
      <c r="E525" s="51"/>
      <c r="F525" s="42"/>
    </row>
    <row r="526" spans="1:6" s="4" customFormat="1" x14ac:dyDescent="0.25">
      <c r="A526" s="33"/>
      <c r="B526" s="34"/>
      <c r="C526" s="35"/>
      <c r="E526" s="51"/>
      <c r="F526" s="42"/>
    </row>
    <row r="527" spans="1:6" s="4" customFormat="1" x14ac:dyDescent="0.25">
      <c r="A527" s="33"/>
      <c r="B527" s="34"/>
      <c r="C527" s="35"/>
      <c r="E527" s="51"/>
      <c r="F527" s="42"/>
    </row>
    <row r="528" spans="1:6" s="4" customFormat="1" x14ac:dyDescent="0.25">
      <c r="A528" s="33"/>
      <c r="B528" s="34"/>
      <c r="C528" s="35"/>
      <c r="E528" s="51"/>
      <c r="F528" s="42"/>
    </row>
    <row r="529" spans="1:6" s="4" customFormat="1" x14ac:dyDescent="0.25">
      <c r="A529" s="33"/>
      <c r="B529" s="34"/>
      <c r="C529" s="35"/>
      <c r="E529" s="51"/>
      <c r="F529" s="42"/>
    </row>
    <row r="530" spans="1:6" s="4" customFormat="1" x14ac:dyDescent="0.25">
      <c r="A530" s="33"/>
      <c r="B530" s="34"/>
      <c r="C530" s="35"/>
      <c r="E530" s="51"/>
      <c r="F530" s="42"/>
    </row>
    <row r="531" spans="1:6" s="4" customFormat="1" x14ac:dyDescent="0.25">
      <c r="A531" s="33"/>
      <c r="B531" s="34"/>
      <c r="C531" s="35"/>
      <c r="E531" s="51"/>
      <c r="F531" s="42"/>
    </row>
    <row r="532" spans="1:6" s="4" customFormat="1" x14ac:dyDescent="0.25">
      <c r="A532" s="33"/>
      <c r="B532" s="34"/>
      <c r="C532" s="35"/>
      <c r="E532" s="51"/>
      <c r="F532" s="42"/>
    </row>
    <row r="533" spans="1:6" s="4" customFormat="1" x14ac:dyDescent="0.25">
      <c r="A533" s="33"/>
      <c r="B533" s="34"/>
      <c r="C533" s="35"/>
      <c r="E533" s="51"/>
      <c r="F533" s="42"/>
    </row>
    <row r="534" spans="1:6" s="4" customFormat="1" x14ac:dyDescent="0.25">
      <c r="A534" s="33"/>
      <c r="B534" s="34"/>
      <c r="C534" s="35"/>
      <c r="E534" s="51"/>
      <c r="F534" s="42"/>
    </row>
    <row r="535" spans="1:6" s="4" customFormat="1" x14ac:dyDescent="0.25">
      <c r="A535" s="33"/>
      <c r="B535" s="34"/>
      <c r="C535" s="35"/>
      <c r="E535" s="51"/>
      <c r="F535" s="42"/>
    </row>
    <row r="536" spans="1:6" s="4" customFormat="1" x14ac:dyDescent="0.25">
      <c r="A536" s="33"/>
      <c r="B536" s="34"/>
      <c r="C536" s="35"/>
      <c r="E536" s="51"/>
      <c r="F536" s="42"/>
    </row>
    <row r="537" spans="1:6" s="4" customFormat="1" x14ac:dyDescent="0.25">
      <c r="A537" s="33"/>
      <c r="B537" s="34"/>
      <c r="C537" s="35"/>
      <c r="E537" s="51"/>
      <c r="F537" s="42"/>
    </row>
    <row r="538" spans="1:6" s="4" customFormat="1" x14ac:dyDescent="0.25">
      <c r="A538" s="33"/>
      <c r="B538" s="34"/>
      <c r="C538" s="35"/>
      <c r="E538" s="51"/>
      <c r="F538" s="42"/>
    </row>
    <row r="539" spans="1:6" s="4" customFormat="1" x14ac:dyDescent="0.25">
      <c r="A539" s="33"/>
      <c r="B539" s="34"/>
      <c r="C539" s="35"/>
      <c r="E539" s="51"/>
      <c r="F539" s="42"/>
    </row>
    <row r="540" spans="1:6" s="4" customFormat="1" x14ac:dyDescent="0.25">
      <c r="A540" s="33"/>
      <c r="B540" s="34"/>
      <c r="C540" s="35"/>
      <c r="E540" s="51"/>
      <c r="F540" s="42"/>
    </row>
    <row r="541" spans="1:6" s="4" customFormat="1" x14ac:dyDescent="0.25">
      <c r="A541" s="33"/>
      <c r="B541" s="34"/>
      <c r="C541" s="35"/>
      <c r="E541" s="51"/>
      <c r="F541" s="42"/>
    </row>
    <row r="542" spans="1:6" s="4" customFormat="1" x14ac:dyDescent="0.25">
      <c r="A542" s="33"/>
      <c r="B542" s="34"/>
      <c r="C542" s="35"/>
      <c r="E542" s="51"/>
      <c r="F542" s="42"/>
    </row>
    <row r="543" spans="1:6" s="4" customFormat="1" x14ac:dyDescent="0.25">
      <c r="A543" s="33"/>
      <c r="B543" s="34"/>
      <c r="C543" s="35"/>
      <c r="E543" s="51"/>
      <c r="F543" s="42"/>
    </row>
    <row r="544" spans="1:6" s="4" customFormat="1" x14ac:dyDescent="0.25">
      <c r="A544" s="33"/>
      <c r="B544" s="34"/>
      <c r="C544" s="35"/>
      <c r="E544" s="51"/>
      <c r="F544" s="42"/>
    </row>
    <row r="545" spans="1:6" s="4" customFormat="1" x14ac:dyDescent="0.25">
      <c r="A545" s="33"/>
      <c r="B545" s="34"/>
      <c r="C545" s="35"/>
      <c r="E545" s="51"/>
      <c r="F545" s="42"/>
    </row>
    <row r="546" spans="1:6" s="4" customFormat="1" x14ac:dyDescent="0.25">
      <c r="A546" s="33"/>
      <c r="B546" s="34"/>
      <c r="C546" s="35"/>
      <c r="E546" s="51"/>
      <c r="F546" s="42"/>
    </row>
    <row r="547" spans="1:6" s="4" customFormat="1" x14ac:dyDescent="0.25">
      <c r="A547" s="33"/>
      <c r="B547" s="34"/>
      <c r="C547" s="35"/>
      <c r="E547" s="51"/>
      <c r="F547" s="42"/>
    </row>
    <row r="548" spans="1:6" s="4" customFormat="1" x14ac:dyDescent="0.25">
      <c r="A548" s="33"/>
      <c r="B548" s="34"/>
      <c r="C548" s="35"/>
      <c r="E548" s="51"/>
      <c r="F548" s="42"/>
    </row>
    <row r="549" spans="1:6" s="4" customFormat="1" x14ac:dyDescent="0.25">
      <c r="A549" s="33"/>
      <c r="B549" s="34"/>
      <c r="C549" s="35"/>
      <c r="E549" s="51"/>
      <c r="F549" s="42"/>
    </row>
    <row r="550" spans="1:6" s="4" customFormat="1" x14ac:dyDescent="0.25">
      <c r="A550" s="33"/>
      <c r="B550" s="34"/>
      <c r="C550" s="35"/>
      <c r="E550" s="51"/>
      <c r="F550" s="42"/>
    </row>
    <row r="551" spans="1:6" s="4" customFormat="1" x14ac:dyDescent="0.25">
      <c r="A551" s="33"/>
      <c r="B551" s="34"/>
      <c r="C551" s="35"/>
      <c r="E551" s="51"/>
      <c r="F551" s="42"/>
    </row>
    <row r="552" spans="1:6" s="4" customFormat="1" x14ac:dyDescent="0.25">
      <c r="A552" s="33"/>
      <c r="B552" s="34"/>
      <c r="C552" s="35"/>
      <c r="E552" s="51"/>
      <c r="F552" s="42"/>
    </row>
    <row r="553" spans="1:6" s="4" customFormat="1" x14ac:dyDescent="0.25">
      <c r="A553" s="33"/>
      <c r="B553" s="34"/>
      <c r="C553" s="35"/>
      <c r="E553" s="51"/>
      <c r="F553" s="42"/>
    </row>
    <row r="554" spans="1:6" s="4" customFormat="1" x14ac:dyDescent="0.25">
      <c r="A554" s="33"/>
      <c r="B554" s="34"/>
      <c r="C554" s="35"/>
      <c r="E554" s="51"/>
      <c r="F554" s="42"/>
    </row>
    <row r="555" spans="1:6" s="4" customFormat="1" x14ac:dyDescent="0.25">
      <c r="A555" s="33"/>
      <c r="B555" s="34"/>
      <c r="C555" s="35"/>
      <c r="E555" s="51"/>
      <c r="F555" s="42"/>
    </row>
    <row r="556" spans="1:6" s="4" customFormat="1" x14ac:dyDescent="0.25">
      <c r="A556" s="33"/>
      <c r="B556" s="34"/>
      <c r="C556" s="35"/>
      <c r="E556" s="51"/>
      <c r="F556" s="42"/>
    </row>
    <row r="557" spans="1:6" s="4" customFormat="1" x14ac:dyDescent="0.25">
      <c r="A557" s="33"/>
      <c r="B557" s="34"/>
      <c r="C557" s="35"/>
      <c r="E557" s="51"/>
      <c r="F557" s="42"/>
    </row>
    <row r="558" spans="1:6" s="4" customFormat="1" x14ac:dyDescent="0.25">
      <c r="A558" s="33"/>
      <c r="B558" s="34"/>
      <c r="C558" s="35"/>
      <c r="E558" s="51"/>
      <c r="F558" s="42"/>
    </row>
    <row r="559" spans="1:6" s="4" customFormat="1" x14ac:dyDescent="0.25">
      <c r="A559" s="33"/>
      <c r="B559" s="34"/>
      <c r="C559" s="35"/>
      <c r="E559" s="51"/>
      <c r="F559" s="42"/>
    </row>
    <row r="560" spans="1:6" s="4" customFormat="1" x14ac:dyDescent="0.25">
      <c r="A560" s="33"/>
      <c r="B560" s="34"/>
      <c r="C560" s="35"/>
      <c r="E560" s="51"/>
      <c r="F560" s="42"/>
    </row>
    <row r="561" spans="1:6" s="4" customFormat="1" x14ac:dyDescent="0.25">
      <c r="A561" s="33"/>
      <c r="B561" s="34"/>
      <c r="C561" s="35"/>
      <c r="E561" s="51"/>
      <c r="F561" s="42"/>
    </row>
    <row r="562" spans="1:6" s="4" customFormat="1" x14ac:dyDescent="0.25">
      <c r="A562" s="33"/>
      <c r="B562" s="34"/>
      <c r="C562" s="35"/>
      <c r="E562" s="51"/>
      <c r="F562" s="42"/>
    </row>
    <row r="563" spans="1:6" s="4" customFormat="1" x14ac:dyDescent="0.25">
      <c r="A563" s="33"/>
      <c r="B563" s="34"/>
      <c r="C563" s="35"/>
      <c r="E563" s="51"/>
      <c r="F563" s="42"/>
    </row>
    <row r="564" spans="1:6" s="4" customFormat="1" x14ac:dyDescent="0.25">
      <c r="A564" s="33"/>
      <c r="B564" s="34"/>
      <c r="C564" s="35"/>
      <c r="E564" s="51"/>
      <c r="F564" s="42"/>
    </row>
    <row r="565" spans="1:6" s="4" customFormat="1" x14ac:dyDescent="0.25">
      <c r="A565" s="33"/>
      <c r="B565" s="34"/>
      <c r="C565" s="35"/>
      <c r="E565" s="51"/>
      <c r="F565" s="42"/>
    </row>
    <row r="566" spans="1:6" s="4" customFormat="1" x14ac:dyDescent="0.25">
      <c r="A566" s="33"/>
      <c r="B566" s="34"/>
      <c r="C566" s="35"/>
      <c r="E566" s="51"/>
      <c r="F566" s="42"/>
    </row>
    <row r="567" spans="1:6" s="4" customFormat="1" x14ac:dyDescent="0.25">
      <c r="A567" s="33"/>
      <c r="B567" s="34"/>
      <c r="C567" s="35"/>
      <c r="E567" s="51"/>
      <c r="F567" s="42"/>
    </row>
    <row r="568" spans="1:6" s="4" customFormat="1" x14ac:dyDescent="0.25">
      <c r="A568" s="33"/>
      <c r="B568" s="34"/>
      <c r="C568" s="35"/>
      <c r="E568" s="51"/>
      <c r="F568" s="42"/>
    </row>
    <row r="569" spans="1:6" s="4" customFormat="1" x14ac:dyDescent="0.25">
      <c r="A569" s="33"/>
      <c r="B569" s="34"/>
      <c r="C569" s="35"/>
      <c r="E569" s="51"/>
      <c r="F569" s="42"/>
    </row>
    <row r="570" spans="1:6" s="4" customFormat="1" x14ac:dyDescent="0.25">
      <c r="A570" s="33"/>
      <c r="B570" s="34"/>
      <c r="C570" s="35"/>
      <c r="E570" s="51"/>
      <c r="F570" s="42"/>
    </row>
    <row r="571" spans="1:6" s="4" customFormat="1" x14ac:dyDescent="0.25">
      <c r="A571" s="33"/>
      <c r="B571" s="34"/>
      <c r="C571" s="35"/>
      <c r="E571" s="51"/>
      <c r="F571" s="42"/>
    </row>
    <row r="572" spans="1:6" s="4" customFormat="1" x14ac:dyDescent="0.25">
      <c r="A572" s="33"/>
      <c r="B572" s="34"/>
      <c r="C572" s="35"/>
      <c r="E572" s="51"/>
      <c r="F572" s="42"/>
    </row>
    <row r="573" spans="1:6" s="4" customFormat="1" x14ac:dyDescent="0.25">
      <c r="A573" s="33"/>
      <c r="B573" s="34"/>
      <c r="C573" s="35"/>
      <c r="E573" s="51"/>
      <c r="F573" s="42"/>
    </row>
    <row r="574" spans="1:6" s="4" customFormat="1" x14ac:dyDescent="0.25">
      <c r="A574" s="33"/>
      <c r="B574" s="34"/>
      <c r="C574" s="35"/>
      <c r="E574" s="51"/>
      <c r="F574" s="42"/>
    </row>
    <row r="575" spans="1:6" s="4" customFormat="1" x14ac:dyDescent="0.25">
      <c r="A575" s="33"/>
      <c r="B575" s="34"/>
      <c r="C575" s="35"/>
      <c r="E575" s="51"/>
      <c r="F575" s="42"/>
    </row>
    <row r="576" spans="1:6" s="4" customFormat="1" x14ac:dyDescent="0.25">
      <c r="A576" s="33"/>
      <c r="B576" s="34"/>
      <c r="C576" s="35"/>
      <c r="E576" s="51"/>
      <c r="F576" s="42"/>
    </row>
    <row r="577" spans="1:6" s="4" customFormat="1" x14ac:dyDescent="0.25">
      <c r="A577" s="33"/>
      <c r="B577" s="34"/>
      <c r="C577" s="35"/>
      <c r="E577" s="51"/>
      <c r="F577" s="42"/>
    </row>
    <row r="578" spans="1:6" s="4" customFormat="1" x14ac:dyDescent="0.25">
      <c r="A578" s="33"/>
      <c r="B578" s="34"/>
      <c r="C578" s="35"/>
      <c r="E578" s="51"/>
      <c r="F578" s="42"/>
    </row>
    <row r="579" spans="1:6" s="4" customFormat="1" x14ac:dyDescent="0.25">
      <c r="A579" s="33"/>
      <c r="B579" s="34"/>
      <c r="C579" s="35"/>
      <c r="E579" s="51"/>
      <c r="F579" s="42"/>
    </row>
    <row r="580" spans="1:6" s="4" customFormat="1" x14ac:dyDescent="0.25">
      <c r="A580" s="33"/>
      <c r="B580" s="34"/>
      <c r="C580" s="35"/>
      <c r="E580" s="51"/>
      <c r="F580" s="42"/>
    </row>
    <row r="581" spans="1:6" s="4" customFormat="1" x14ac:dyDescent="0.25">
      <c r="A581" s="33"/>
      <c r="B581" s="34"/>
      <c r="C581" s="35"/>
      <c r="E581" s="51"/>
      <c r="F581" s="42"/>
    </row>
    <row r="582" spans="1:6" s="4" customFormat="1" x14ac:dyDescent="0.25">
      <c r="A582" s="33"/>
      <c r="B582" s="34"/>
      <c r="C582" s="35"/>
      <c r="E582" s="51"/>
      <c r="F582" s="42"/>
    </row>
    <row r="583" spans="1:6" s="4" customFormat="1" x14ac:dyDescent="0.25">
      <c r="A583" s="33"/>
      <c r="B583" s="34"/>
      <c r="C583" s="35"/>
      <c r="E583" s="51"/>
      <c r="F583" s="42"/>
    </row>
    <row r="584" spans="1:6" s="4" customFormat="1" x14ac:dyDescent="0.25">
      <c r="A584" s="33"/>
      <c r="B584" s="34"/>
      <c r="C584" s="35"/>
      <c r="E584" s="51"/>
      <c r="F584" s="42"/>
    </row>
    <row r="585" spans="1:6" s="4" customFormat="1" x14ac:dyDescent="0.25">
      <c r="A585" s="33"/>
      <c r="B585" s="34"/>
      <c r="C585" s="35"/>
      <c r="E585" s="51"/>
      <c r="F585" s="42"/>
    </row>
    <row r="586" spans="1:6" s="4" customFormat="1" x14ac:dyDescent="0.25">
      <c r="A586" s="33"/>
      <c r="B586" s="34"/>
      <c r="C586" s="35"/>
      <c r="E586" s="51"/>
      <c r="F586" s="42"/>
    </row>
    <row r="587" spans="1:6" s="4" customFormat="1" x14ac:dyDescent="0.25">
      <c r="A587" s="33"/>
      <c r="B587" s="34"/>
      <c r="C587" s="35"/>
      <c r="E587" s="51"/>
      <c r="F587" s="42"/>
    </row>
    <row r="588" spans="1:6" s="4" customFormat="1" x14ac:dyDescent="0.25">
      <c r="A588" s="33"/>
      <c r="B588" s="34"/>
      <c r="C588" s="35"/>
      <c r="E588" s="51"/>
      <c r="F588" s="42"/>
    </row>
    <row r="589" spans="1:6" s="4" customFormat="1" x14ac:dyDescent="0.25">
      <c r="A589" s="33"/>
      <c r="B589" s="34"/>
      <c r="C589" s="35"/>
      <c r="E589" s="51"/>
      <c r="F589" s="42"/>
    </row>
    <row r="590" spans="1:6" s="4" customFormat="1" x14ac:dyDescent="0.25">
      <c r="A590" s="33"/>
      <c r="B590" s="34"/>
      <c r="C590" s="35"/>
      <c r="E590" s="51"/>
      <c r="F590" s="42"/>
    </row>
    <row r="591" spans="1:6" s="4" customFormat="1" x14ac:dyDescent="0.25">
      <c r="A591" s="33"/>
      <c r="B591" s="34"/>
      <c r="C591" s="35"/>
      <c r="E591" s="51"/>
      <c r="F591" s="42"/>
    </row>
    <row r="592" spans="1:6" s="4" customFormat="1" x14ac:dyDescent="0.25">
      <c r="A592" s="33"/>
      <c r="B592" s="34"/>
      <c r="C592" s="35"/>
      <c r="E592" s="51"/>
      <c r="F592" s="42"/>
    </row>
    <row r="593" spans="1:6" s="4" customFormat="1" x14ac:dyDescent="0.25">
      <c r="A593" s="33"/>
      <c r="B593" s="34"/>
      <c r="C593" s="35"/>
      <c r="E593" s="51"/>
      <c r="F593" s="42"/>
    </row>
    <row r="594" spans="1:6" s="4" customFormat="1" x14ac:dyDescent="0.25">
      <c r="A594" s="33"/>
      <c r="B594" s="34"/>
      <c r="C594" s="35"/>
      <c r="E594" s="51"/>
      <c r="F594" s="42"/>
    </row>
    <row r="595" spans="1:6" s="4" customFormat="1" x14ac:dyDescent="0.25">
      <c r="A595" s="33"/>
      <c r="B595" s="34"/>
      <c r="C595" s="35"/>
      <c r="E595" s="51"/>
      <c r="F595" s="42"/>
    </row>
    <row r="596" spans="1:6" s="4" customFormat="1" x14ac:dyDescent="0.25">
      <c r="A596" s="33"/>
      <c r="B596" s="34"/>
      <c r="C596" s="35"/>
      <c r="E596" s="51"/>
      <c r="F596" s="42"/>
    </row>
    <row r="597" spans="1:6" s="4" customFormat="1" x14ac:dyDescent="0.25">
      <c r="A597" s="33"/>
      <c r="B597" s="34"/>
      <c r="C597" s="35"/>
      <c r="E597" s="51"/>
      <c r="F597" s="42"/>
    </row>
    <row r="598" spans="1:6" s="4" customFormat="1" x14ac:dyDescent="0.25">
      <c r="A598" s="33"/>
      <c r="B598" s="34"/>
      <c r="C598" s="35"/>
      <c r="E598" s="51"/>
      <c r="F598" s="42"/>
    </row>
    <row r="599" spans="1:6" s="4" customFormat="1" x14ac:dyDescent="0.25">
      <c r="A599" s="33"/>
      <c r="B599" s="34"/>
      <c r="C599" s="35"/>
      <c r="E599" s="51"/>
      <c r="F599" s="42"/>
    </row>
    <row r="600" spans="1:6" s="4" customFormat="1" x14ac:dyDescent="0.25">
      <c r="A600" s="33"/>
      <c r="B600" s="34"/>
      <c r="C600" s="35"/>
      <c r="E600" s="51"/>
      <c r="F600" s="42"/>
    </row>
    <row r="601" spans="1:6" s="4" customFormat="1" x14ac:dyDescent="0.25">
      <c r="A601" s="33"/>
      <c r="B601" s="34"/>
      <c r="C601" s="35"/>
      <c r="E601" s="51"/>
      <c r="F601" s="42"/>
    </row>
    <row r="602" spans="1:6" s="4" customFormat="1" x14ac:dyDescent="0.25">
      <c r="A602" s="33"/>
      <c r="B602" s="34"/>
      <c r="C602" s="35"/>
      <c r="E602" s="51"/>
      <c r="F602" s="42"/>
    </row>
    <row r="603" spans="1:6" s="4" customFormat="1" x14ac:dyDescent="0.25">
      <c r="A603" s="33"/>
      <c r="B603" s="34"/>
      <c r="C603" s="35"/>
      <c r="E603" s="51"/>
      <c r="F603" s="42"/>
    </row>
    <row r="604" spans="1:6" s="4" customFormat="1" x14ac:dyDescent="0.25">
      <c r="A604" s="33"/>
      <c r="B604" s="34"/>
      <c r="C604" s="35"/>
      <c r="E604" s="51"/>
      <c r="F604" s="42"/>
    </row>
    <row r="605" spans="1:6" s="4" customFormat="1" x14ac:dyDescent="0.25">
      <c r="A605" s="33"/>
      <c r="B605" s="34"/>
      <c r="C605" s="35"/>
      <c r="E605" s="51"/>
      <c r="F605" s="42"/>
    </row>
    <row r="606" spans="1:6" s="4" customFormat="1" x14ac:dyDescent="0.25">
      <c r="A606" s="33"/>
      <c r="B606" s="34"/>
      <c r="C606" s="35"/>
      <c r="E606" s="51"/>
      <c r="F606" s="42"/>
    </row>
    <row r="607" spans="1:6" s="4" customFormat="1" x14ac:dyDescent="0.25">
      <c r="A607" s="33"/>
      <c r="B607" s="34"/>
      <c r="C607" s="35"/>
      <c r="E607" s="51"/>
      <c r="F607" s="42"/>
    </row>
    <row r="608" spans="1:6" s="4" customFormat="1" x14ac:dyDescent="0.25">
      <c r="A608" s="33"/>
      <c r="B608" s="34"/>
      <c r="C608" s="35"/>
      <c r="E608" s="51"/>
      <c r="F608" s="42"/>
    </row>
    <row r="609" spans="1:6" s="4" customFormat="1" x14ac:dyDescent="0.25">
      <c r="A609" s="33"/>
      <c r="B609" s="34"/>
      <c r="C609" s="35"/>
      <c r="E609" s="51"/>
      <c r="F609" s="42"/>
    </row>
    <row r="610" spans="1:6" s="4" customFormat="1" x14ac:dyDescent="0.25">
      <c r="A610" s="33"/>
      <c r="B610" s="34"/>
      <c r="C610" s="35"/>
      <c r="E610" s="51"/>
      <c r="F610" s="42"/>
    </row>
    <row r="611" spans="1:6" s="4" customFormat="1" x14ac:dyDescent="0.25">
      <c r="A611" s="33"/>
      <c r="B611" s="34"/>
      <c r="C611" s="35"/>
      <c r="E611" s="51"/>
      <c r="F611" s="42"/>
    </row>
    <row r="612" spans="1:6" s="4" customFormat="1" x14ac:dyDescent="0.25">
      <c r="A612" s="33"/>
      <c r="B612" s="34"/>
      <c r="C612" s="35"/>
      <c r="E612" s="51"/>
      <c r="F612" s="42"/>
    </row>
    <row r="613" spans="1:6" s="4" customFormat="1" x14ac:dyDescent="0.25">
      <c r="A613" s="33"/>
      <c r="B613" s="34"/>
      <c r="C613" s="35"/>
      <c r="E613" s="51"/>
      <c r="F613" s="42"/>
    </row>
    <row r="614" spans="1:6" s="4" customFormat="1" x14ac:dyDescent="0.25">
      <c r="A614" s="33"/>
      <c r="B614" s="34"/>
      <c r="C614" s="35"/>
      <c r="E614" s="51"/>
      <c r="F614" s="42"/>
    </row>
    <row r="615" spans="1:6" s="4" customFormat="1" x14ac:dyDescent="0.25">
      <c r="A615" s="33"/>
      <c r="B615" s="34"/>
      <c r="C615" s="35"/>
      <c r="E615" s="51"/>
      <c r="F615" s="42"/>
    </row>
    <row r="616" spans="1:6" s="4" customFormat="1" x14ac:dyDescent="0.25">
      <c r="A616" s="33"/>
      <c r="B616" s="34"/>
      <c r="C616" s="35"/>
      <c r="E616" s="51"/>
      <c r="F616" s="42"/>
    </row>
    <row r="617" spans="1:6" s="4" customFormat="1" x14ac:dyDescent="0.25">
      <c r="A617" s="33"/>
      <c r="B617" s="34"/>
      <c r="C617" s="35"/>
      <c r="E617" s="51"/>
      <c r="F617" s="42"/>
    </row>
    <row r="618" spans="1:6" s="4" customFormat="1" x14ac:dyDescent="0.25">
      <c r="A618" s="33"/>
      <c r="B618" s="34"/>
      <c r="C618" s="35"/>
      <c r="E618" s="51"/>
      <c r="F618" s="42"/>
    </row>
    <row r="619" spans="1:6" s="4" customFormat="1" x14ac:dyDescent="0.25">
      <c r="A619" s="33"/>
      <c r="B619" s="34"/>
      <c r="C619" s="35"/>
      <c r="E619" s="51"/>
      <c r="F619" s="42"/>
    </row>
    <row r="620" spans="1:6" s="4" customFormat="1" x14ac:dyDescent="0.25">
      <c r="A620" s="33"/>
      <c r="B620" s="34"/>
      <c r="C620" s="35"/>
      <c r="E620" s="51"/>
      <c r="F620" s="42"/>
    </row>
    <row r="621" spans="1:6" s="4" customFormat="1" x14ac:dyDescent="0.25">
      <c r="A621" s="33"/>
      <c r="B621" s="34"/>
      <c r="C621" s="35"/>
      <c r="E621" s="51"/>
      <c r="F621" s="42"/>
    </row>
    <row r="622" spans="1:6" s="4" customFormat="1" x14ac:dyDescent="0.25">
      <c r="A622" s="33"/>
      <c r="B622" s="34"/>
      <c r="C622" s="35"/>
      <c r="E622" s="51"/>
      <c r="F622" s="42"/>
    </row>
    <row r="623" spans="1:6" s="4" customFormat="1" x14ac:dyDescent="0.25">
      <c r="A623" s="33"/>
      <c r="B623" s="34"/>
      <c r="C623" s="35"/>
      <c r="E623" s="51"/>
      <c r="F623" s="42"/>
    </row>
    <row r="624" spans="1:6" s="4" customFormat="1" x14ac:dyDescent="0.25">
      <c r="A624" s="33"/>
      <c r="B624" s="34"/>
      <c r="C624" s="35"/>
      <c r="E624" s="51"/>
      <c r="F624" s="42"/>
    </row>
    <row r="625" spans="1:6" s="4" customFormat="1" x14ac:dyDescent="0.25">
      <c r="A625" s="33"/>
      <c r="B625" s="34"/>
      <c r="C625" s="35"/>
      <c r="E625" s="51"/>
      <c r="F625" s="42"/>
    </row>
    <row r="626" spans="1:6" s="4" customFormat="1" x14ac:dyDescent="0.25">
      <c r="A626" s="33"/>
      <c r="B626" s="34"/>
      <c r="C626" s="35"/>
      <c r="E626" s="51"/>
      <c r="F626" s="42"/>
    </row>
    <row r="627" spans="1:6" s="4" customFormat="1" x14ac:dyDescent="0.25">
      <c r="A627" s="33"/>
      <c r="B627" s="34"/>
      <c r="C627" s="35"/>
      <c r="E627" s="51"/>
      <c r="F627" s="42"/>
    </row>
    <row r="628" spans="1:6" s="4" customFormat="1" x14ac:dyDescent="0.25">
      <c r="A628" s="33"/>
      <c r="B628" s="34"/>
      <c r="C628" s="35"/>
      <c r="E628" s="51"/>
      <c r="F628" s="42"/>
    </row>
    <row r="629" spans="1:6" s="4" customFormat="1" x14ac:dyDescent="0.25">
      <c r="A629" s="33"/>
      <c r="B629" s="34"/>
      <c r="C629" s="35"/>
      <c r="E629" s="51"/>
      <c r="F629" s="42"/>
    </row>
    <row r="630" spans="1:6" s="4" customFormat="1" x14ac:dyDescent="0.25">
      <c r="A630" s="33"/>
      <c r="B630" s="34"/>
      <c r="C630" s="35"/>
      <c r="E630" s="51"/>
      <c r="F630" s="42"/>
    </row>
    <row r="631" spans="1:6" s="4" customFormat="1" x14ac:dyDescent="0.25">
      <c r="A631" s="33"/>
      <c r="B631" s="34"/>
      <c r="C631" s="35"/>
      <c r="E631" s="51"/>
      <c r="F631" s="42"/>
    </row>
    <row r="632" spans="1:6" s="4" customFormat="1" x14ac:dyDescent="0.25">
      <c r="A632" s="33"/>
      <c r="B632" s="34"/>
      <c r="C632" s="35"/>
      <c r="E632" s="51"/>
      <c r="F632" s="42"/>
    </row>
    <row r="633" spans="1:6" s="4" customFormat="1" x14ac:dyDescent="0.25">
      <c r="A633" s="33"/>
      <c r="B633" s="34"/>
      <c r="C633" s="35"/>
      <c r="E633" s="51"/>
      <c r="F633" s="42"/>
    </row>
    <row r="634" spans="1:6" s="4" customFormat="1" x14ac:dyDescent="0.25">
      <c r="A634" s="33"/>
      <c r="B634" s="34"/>
      <c r="C634" s="35"/>
      <c r="E634" s="51"/>
      <c r="F634" s="42"/>
    </row>
    <row r="635" spans="1:6" s="4" customFormat="1" x14ac:dyDescent="0.25">
      <c r="A635" s="33"/>
      <c r="B635" s="34"/>
      <c r="C635" s="35"/>
      <c r="E635" s="51"/>
      <c r="F635" s="42"/>
    </row>
    <row r="636" spans="1:6" s="4" customFormat="1" x14ac:dyDescent="0.25">
      <c r="A636" s="33"/>
      <c r="B636" s="34"/>
      <c r="C636" s="35"/>
      <c r="E636" s="51"/>
      <c r="F636" s="42"/>
    </row>
    <row r="637" spans="1:6" s="4" customFormat="1" x14ac:dyDescent="0.25">
      <c r="A637" s="33"/>
      <c r="B637" s="34"/>
      <c r="C637" s="35"/>
      <c r="E637" s="51"/>
      <c r="F637" s="42"/>
    </row>
    <row r="638" spans="1:6" s="4" customFormat="1" x14ac:dyDescent="0.25">
      <c r="A638" s="33"/>
      <c r="B638" s="34"/>
      <c r="C638" s="35"/>
      <c r="E638" s="51"/>
      <c r="F638" s="42"/>
    </row>
    <row r="639" spans="1:6" s="4" customFormat="1" x14ac:dyDescent="0.25">
      <c r="A639" s="33"/>
      <c r="B639" s="34"/>
      <c r="C639" s="35"/>
      <c r="E639" s="51"/>
      <c r="F639" s="42"/>
    </row>
    <row r="640" spans="1:6" s="4" customFormat="1" x14ac:dyDescent="0.25">
      <c r="A640" s="33"/>
      <c r="B640" s="34"/>
      <c r="C640" s="35"/>
      <c r="E640" s="51"/>
      <c r="F640" s="42"/>
    </row>
    <row r="641" spans="1:6" s="4" customFormat="1" x14ac:dyDescent="0.25">
      <c r="A641" s="33"/>
      <c r="B641" s="34"/>
      <c r="C641" s="35"/>
      <c r="E641" s="51"/>
      <c r="F641" s="42"/>
    </row>
    <row r="642" spans="1:6" s="4" customFormat="1" x14ac:dyDescent="0.25">
      <c r="A642" s="33"/>
      <c r="B642" s="34"/>
      <c r="C642" s="35"/>
      <c r="E642" s="51"/>
      <c r="F642" s="42"/>
    </row>
    <row r="643" spans="1:6" s="4" customFormat="1" x14ac:dyDescent="0.25">
      <c r="A643" s="33"/>
      <c r="B643" s="34"/>
      <c r="C643" s="35"/>
      <c r="E643" s="51"/>
      <c r="F643" s="42"/>
    </row>
    <row r="644" spans="1:6" s="4" customFormat="1" x14ac:dyDescent="0.25">
      <c r="A644" s="33"/>
      <c r="B644" s="34"/>
      <c r="C644" s="35"/>
      <c r="E644" s="51"/>
      <c r="F644" s="42"/>
    </row>
    <row r="645" spans="1:6" s="4" customFormat="1" x14ac:dyDescent="0.25">
      <c r="A645" s="33"/>
      <c r="B645" s="34"/>
      <c r="C645" s="35"/>
      <c r="E645" s="51"/>
      <c r="F645" s="42"/>
    </row>
    <row r="646" spans="1:6" s="4" customFormat="1" x14ac:dyDescent="0.25">
      <c r="A646" s="33"/>
      <c r="B646" s="34"/>
      <c r="C646" s="35"/>
      <c r="E646" s="51"/>
      <c r="F646" s="42"/>
    </row>
    <row r="647" spans="1:6" s="4" customFormat="1" x14ac:dyDescent="0.25">
      <c r="A647" s="33"/>
      <c r="B647" s="34"/>
      <c r="C647" s="35"/>
      <c r="E647" s="51"/>
      <c r="F647" s="42"/>
    </row>
    <row r="648" spans="1:6" s="4" customFormat="1" x14ac:dyDescent="0.25">
      <c r="A648" s="33"/>
      <c r="B648" s="34"/>
      <c r="C648" s="35"/>
      <c r="E648" s="51"/>
      <c r="F648" s="42"/>
    </row>
    <row r="649" spans="1:6" s="4" customFormat="1" x14ac:dyDescent="0.25">
      <c r="A649" s="33"/>
      <c r="B649" s="34"/>
      <c r="C649" s="35"/>
      <c r="E649" s="51"/>
      <c r="F649" s="42"/>
    </row>
    <row r="650" spans="1:6" s="4" customFormat="1" x14ac:dyDescent="0.25">
      <c r="A650" s="33"/>
      <c r="B650" s="34"/>
      <c r="C650" s="35"/>
      <c r="E650" s="51"/>
      <c r="F650" s="42"/>
    </row>
    <row r="651" spans="1:6" s="4" customFormat="1" x14ac:dyDescent="0.25">
      <c r="A651" s="33"/>
      <c r="B651" s="34"/>
      <c r="C651" s="35"/>
      <c r="E651" s="51"/>
      <c r="F651" s="42"/>
    </row>
    <row r="652" spans="1:6" s="4" customFormat="1" x14ac:dyDescent="0.25">
      <c r="A652" s="33"/>
      <c r="B652" s="34"/>
      <c r="C652" s="35"/>
      <c r="E652" s="51"/>
      <c r="F652" s="42"/>
    </row>
    <row r="653" spans="1:6" s="4" customFormat="1" x14ac:dyDescent="0.25">
      <c r="A653" s="33"/>
      <c r="B653" s="34"/>
      <c r="C653" s="35"/>
      <c r="E653" s="51"/>
      <c r="F653" s="42"/>
    </row>
    <row r="654" spans="1:6" s="4" customFormat="1" x14ac:dyDescent="0.25">
      <c r="A654" s="33"/>
      <c r="B654" s="34"/>
      <c r="C654" s="35"/>
      <c r="E654" s="51"/>
      <c r="F654" s="42"/>
    </row>
    <row r="655" spans="1:6" s="4" customFormat="1" x14ac:dyDescent="0.25">
      <c r="A655" s="33"/>
      <c r="B655" s="34"/>
      <c r="C655" s="35"/>
      <c r="E655" s="51"/>
      <c r="F655" s="42"/>
    </row>
    <row r="656" spans="1:6" s="4" customFormat="1" x14ac:dyDescent="0.25">
      <c r="A656" s="33"/>
      <c r="B656" s="34"/>
      <c r="C656" s="35"/>
      <c r="E656" s="51"/>
      <c r="F656" s="42"/>
    </row>
    <row r="657" spans="1:6" s="4" customFormat="1" x14ac:dyDescent="0.25">
      <c r="A657" s="33"/>
      <c r="B657" s="34"/>
      <c r="C657" s="35"/>
      <c r="E657" s="51"/>
      <c r="F657" s="42"/>
    </row>
    <row r="658" spans="1:6" s="4" customFormat="1" x14ac:dyDescent="0.25">
      <c r="A658" s="33"/>
      <c r="B658" s="34"/>
      <c r="C658" s="35"/>
      <c r="E658" s="51"/>
      <c r="F658" s="42"/>
    </row>
    <row r="659" spans="1:6" s="4" customFormat="1" x14ac:dyDescent="0.25">
      <c r="A659" s="33"/>
      <c r="B659" s="34"/>
      <c r="C659" s="35"/>
      <c r="E659" s="51"/>
      <c r="F659" s="42"/>
    </row>
    <row r="660" spans="1:6" s="4" customFormat="1" x14ac:dyDescent="0.25">
      <c r="A660" s="33"/>
      <c r="B660" s="34"/>
      <c r="C660" s="35"/>
      <c r="E660" s="51"/>
      <c r="F660" s="42"/>
    </row>
    <row r="661" spans="1:6" s="4" customFormat="1" x14ac:dyDescent="0.25">
      <c r="A661" s="33"/>
      <c r="B661" s="34"/>
      <c r="C661" s="35"/>
      <c r="E661" s="51"/>
      <c r="F661" s="42"/>
    </row>
    <row r="662" spans="1:6" s="4" customFormat="1" x14ac:dyDescent="0.25">
      <c r="A662" s="33"/>
      <c r="B662" s="34"/>
      <c r="C662" s="35"/>
      <c r="E662" s="51"/>
      <c r="F662" s="42"/>
    </row>
    <row r="663" spans="1:6" s="4" customFormat="1" x14ac:dyDescent="0.25">
      <c r="A663" s="33"/>
      <c r="B663" s="34"/>
      <c r="C663" s="35"/>
      <c r="E663" s="51"/>
      <c r="F663" s="42"/>
    </row>
    <row r="664" spans="1:6" s="4" customFormat="1" x14ac:dyDescent="0.25">
      <c r="A664" s="33"/>
      <c r="B664" s="34"/>
      <c r="C664" s="35"/>
      <c r="E664" s="51"/>
      <c r="F664" s="42"/>
    </row>
    <row r="665" spans="1:6" s="4" customFormat="1" x14ac:dyDescent="0.25">
      <c r="A665" s="33"/>
      <c r="B665" s="34"/>
      <c r="C665" s="35"/>
      <c r="E665" s="51"/>
      <c r="F665" s="42"/>
    </row>
    <row r="666" spans="1:6" s="4" customFormat="1" x14ac:dyDescent="0.25">
      <c r="A666" s="33"/>
      <c r="B666" s="34"/>
      <c r="C666" s="35"/>
      <c r="E666" s="51"/>
      <c r="F666" s="42"/>
    </row>
    <row r="667" spans="1:6" s="4" customFormat="1" x14ac:dyDescent="0.25">
      <c r="A667" s="33"/>
      <c r="B667" s="34"/>
      <c r="C667" s="35"/>
      <c r="E667" s="51"/>
      <c r="F667" s="42"/>
    </row>
    <row r="668" spans="1:6" s="4" customFormat="1" x14ac:dyDescent="0.25">
      <c r="A668" s="33"/>
      <c r="B668" s="34"/>
      <c r="C668" s="35"/>
      <c r="E668" s="51"/>
      <c r="F668" s="42"/>
    </row>
    <row r="669" spans="1:6" s="4" customFormat="1" x14ac:dyDescent="0.25">
      <c r="A669" s="33"/>
      <c r="B669" s="34"/>
      <c r="C669" s="35"/>
      <c r="E669" s="51"/>
      <c r="F669" s="42"/>
    </row>
    <row r="670" spans="1:6" s="4" customFormat="1" x14ac:dyDescent="0.25">
      <c r="A670" s="33"/>
      <c r="B670" s="34"/>
      <c r="C670" s="35"/>
      <c r="E670" s="51"/>
      <c r="F670" s="42"/>
    </row>
    <row r="671" spans="1:6" s="4" customFormat="1" x14ac:dyDescent="0.25">
      <c r="A671" s="33"/>
      <c r="B671" s="34"/>
      <c r="C671" s="35"/>
      <c r="E671" s="51"/>
      <c r="F671" s="42"/>
    </row>
    <row r="672" spans="1:6" s="4" customFormat="1" x14ac:dyDescent="0.25">
      <c r="A672" s="33"/>
      <c r="B672" s="34"/>
      <c r="C672" s="35"/>
      <c r="E672" s="51"/>
      <c r="F672" s="42"/>
    </row>
    <row r="673" spans="1:6" s="4" customFormat="1" x14ac:dyDescent="0.25">
      <c r="A673" s="33"/>
      <c r="B673" s="34"/>
      <c r="C673" s="35"/>
      <c r="E673" s="51"/>
      <c r="F673" s="42"/>
    </row>
    <row r="674" spans="1:6" s="4" customFormat="1" x14ac:dyDescent="0.25">
      <c r="A674" s="33"/>
      <c r="B674" s="34"/>
      <c r="C674" s="35"/>
      <c r="E674" s="51"/>
      <c r="F674" s="42"/>
    </row>
    <row r="675" spans="1:6" s="4" customFormat="1" x14ac:dyDescent="0.25">
      <c r="A675" s="33"/>
      <c r="B675" s="34"/>
      <c r="C675" s="35"/>
      <c r="E675" s="51"/>
      <c r="F675" s="42"/>
    </row>
    <row r="676" spans="1:6" s="4" customFormat="1" x14ac:dyDescent="0.25">
      <c r="A676" s="33"/>
      <c r="B676" s="34"/>
      <c r="C676" s="35"/>
      <c r="E676" s="51"/>
      <c r="F676" s="42"/>
    </row>
    <row r="677" spans="1:6" s="4" customFormat="1" x14ac:dyDescent="0.25">
      <c r="A677" s="33"/>
      <c r="B677" s="34"/>
      <c r="C677" s="35"/>
      <c r="E677" s="51"/>
      <c r="F677" s="42"/>
    </row>
    <row r="678" spans="1:6" s="4" customFormat="1" x14ac:dyDescent="0.25">
      <c r="A678" s="33"/>
      <c r="B678" s="34"/>
      <c r="C678" s="35"/>
      <c r="E678" s="51"/>
      <c r="F678" s="42"/>
    </row>
    <row r="679" spans="1:6" s="4" customFormat="1" x14ac:dyDescent="0.25">
      <c r="A679" s="33"/>
      <c r="B679" s="34"/>
      <c r="C679" s="35"/>
      <c r="E679" s="51"/>
      <c r="F679" s="42"/>
    </row>
    <row r="680" spans="1:6" s="4" customFormat="1" x14ac:dyDescent="0.25">
      <c r="A680" s="33"/>
      <c r="B680" s="34"/>
      <c r="C680" s="35"/>
      <c r="E680" s="51"/>
      <c r="F680" s="42"/>
    </row>
    <row r="681" spans="1:6" s="4" customFormat="1" x14ac:dyDescent="0.25">
      <c r="A681" s="33"/>
      <c r="B681" s="34"/>
      <c r="C681" s="35"/>
      <c r="E681" s="51"/>
      <c r="F681" s="42"/>
    </row>
    <row r="682" spans="1:6" s="4" customFormat="1" x14ac:dyDescent="0.25">
      <c r="A682" s="33"/>
      <c r="B682" s="34"/>
      <c r="C682" s="35"/>
      <c r="E682" s="51"/>
      <c r="F682" s="42"/>
    </row>
    <row r="683" spans="1:6" s="4" customFormat="1" x14ac:dyDescent="0.25">
      <c r="A683" s="33"/>
      <c r="B683" s="34"/>
      <c r="C683" s="35"/>
      <c r="E683" s="51"/>
      <c r="F683" s="42"/>
    </row>
    <row r="684" spans="1:6" s="4" customFormat="1" x14ac:dyDescent="0.25">
      <c r="A684" s="33"/>
      <c r="B684" s="34"/>
      <c r="C684" s="35"/>
      <c r="E684" s="51"/>
      <c r="F684" s="42"/>
    </row>
    <row r="685" spans="1:6" s="4" customFormat="1" x14ac:dyDescent="0.25">
      <c r="A685" s="33"/>
      <c r="B685" s="34"/>
      <c r="C685" s="35"/>
      <c r="E685" s="51"/>
      <c r="F685" s="42"/>
    </row>
    <row r="686" spans="1:6" s="4" customFormat="1" x14ac:dyDescent="0.25">
      <c r="A686" s="33"/>
      <c r="B686" s="34"/>
      <c r="C686" s="35"/>
      <c r="E686" s="51"/>
      <c r="F686" s="42"/>
    </row>
    <row r="687" spans="1:6" s="4" customFormat="1" x14ac:dyDescent="0.25">
      <c r="A687" s="33"/>
      <c r="B687" s="34"/>
      <c r="C687" s="35"/>
      <c r="E687" s="51"/>
      <c r="F687" s="42"/>
    </row>
    <row r="688" spans="1:6" s="4" customFormat="1" x14ac:dyDescent="0.25">
      <c r="A688" s="33"/>
      <c r="B688" s="34"/>
      <c r="C688" s="35"/>
      <c r="E688" s="51"/>
      <c r="F688" s="42"/>
    </row>
    <row r="689" spans="1:6" s="4" customFormat="1" x14ac:dyDescent="0.25">
      <c r="A689" s="33"/>
      <c r="B689" s="34"/>
      <c r="C689" s="35"/>
      <c r="E689" s="51"/>
      <c r="F689" s="42"/>
    </row>
    <row r="690" spans="1:6" s="4" customFormat="1" x14ac:dyDescent="0.25">
      <c r="A690" s="33"/>
      <c r="B690" s="34"/>
      <c r="C690" s="35"/>
      <c r="E690" s="51"/>
      <c r="F690" s="42"/>
    </row>
    <row r="691" spans="1:6" s="4" customFormat="1" x14ac:dyDescent="0.25">
      <c r="A691" s="33"/>
      <c r="B691" s="34"/>
      <c r="C691" s="35"/>
      <c r="E691" s="51"/>
      <c r="F691" s="42"/>
    </row>
    <row r="692" spans="1:6" s="4" customFormat="1" x14ac:dyDescent="0.25">
      <c r="A692" s="33"/>
      <c r="B692" s="34"/>
      <c r="C692" s="35"/>
      <c r="E692" s="51"/>
      <c r="F692" s="42"/>
    </row>
    <row r="693" spans="1:6" s="4" customFormat="1" x14ac:dyDescent="0.25">
      <c r="A693" s="33"/>
      <c r="B693" s="34"/>
      <c r="C693" s="35"/>
      <c r="E693" s="51"/>
      <c r="F693" s="42"/>
    </row>
    <row r="694" spans="1:6" s="4" customFormat="1" x14ac:dyDescent="0.25">
      <c r="A694" s="33"/>
      <c r="B694" s="34"/>
      <c r="C694" s="35"/>
      <c r="E694" s="51"/>
      <c r="F694" s="42"/>
    </row>
    <row r="695" spans="1:6" s="4" customFormat="1" x14ac:dyDescent="0.25">
      <c r="A695" s="33"/>
      <c r="B695" s="34"/>
      <c r="C695" s="35"/>
      <c r="E695" s="51"/>
      <c r="F695" s="42"/>
    </row>
    <row r="696" spans="1:6" s="4" customFormat="1" x14ac:dyDescent="0.25">
      <c r="A696" s="33"/>
      <c r="B696" s="34"/>
      <c r="C696" s="35"/>
      <c r="E696" s="51"/>
      <c r="F696" s="42"/>
    </row>
  </sheetData>
  <mergeCells count="22">
    <mergeCell ref="A138:D138"/>
    <mergeCell ref="A67:D67"/>
    <mergeCell ref="A84:C84"/>
    <mergeCell ref="A85:B85"/>
    <mergeCell ref="A87:B87"/>
    <mergeCell ref="A88:D88"/>
    <mergeCell ref="A7:F7"/>
    <mergeCell ref="A224:D224"/>
    <mergeCell ref="A261:D261"/>
    <mergeCell ref="A284:D284"/>
    <mergeCell ref="A296:C296"/>
    <mergeCell ref="A162:D162"/>
    <mergeCell ref="A166:D166"/>
    <mergeCell ref="A169:C169"/>
    <mergeCell ref="A172:B172"/>
    <mergeCell ref="A173:D173"/>
    <mergeCell ref="A192:D192"/>
    <mergeCell ref="A157:D157"/>
    <mergeCell ref="A12:B12"/>
    <mergeCell ref="A13:D13"/>
    <mergeCell ref="A27:D27"/>
    <mergeCell ref="A41:D41"/>
  </mergeCells>
  <phoneticPr fontId="13" type="noConversion"/>
  <pageMargins left="0.11811023622047245" right="0" top="0.15748031496062992" bottom="0" header="0.31496062992125984" footer="0.31496062992125984"/>
  <pageSetup scale="62" fitToHeight="0" orientation="landscape" horizontalDpi="4294967295" verticalDpi="4294967295" r:id="rId1"/>
  <rowBreaks count="4" manualBreakCount="4">
    <brk id="33" max="7" man="1"/>
    <brk id="84" max="7" man="1"/>
    <brk id="167" max="7" man="1"/>
    <brk id="257"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C601F-857F-4E59-AC9B-8F9682A586BE}">
  <sheetPr>
    <outlinePr summaryBelow="0" summaryRight="0"/>
    <pageSetUpPr fitToPage="1"/>
  </sheetPr>
  <dimension ref="A6:F696"/>
  <sheetViews>
    <sheetView showGridLines="0" zoomScale="70" zoomScaleNormal="70" zoomScaleSheetLayoutView="80" workbookViewId="0">
      <selection activeCell="B317" sqref="B317"/>
    </sheetView>
  </sheetViews>
  <sheetFormatPr baseColWidth="10" defaultColWidth="26.7109375" defaultRowHeight="16.5" x14ac:dyDescent="0.25"/>
  <cols>
    <col min="1" max="1" width="13.85546875" style="1" bestFit="1" customWidth="1"/>
    <col min="2" max="2" width="167.42578125" style="2" customWidth="1"/>
    <col min="3" max="3" width="21.42578125" style="3" bestFit="1" customWidth="1"/>
    <col min="4" max="4" width="25.42578125" style="4" bestFit="1" customWidth="1"/>
    <col min="5" max="5" width="17.85546875" style="51" bestFit="1" customWidth="1"/>
    <col min="6" max="6" width="61.42578125" style="42" customWidth="1"/>
    <col min="7" max="16384" width="26.7109375" style="1"/>
  </cols>
  <sheetData>
    <row r="6" spans="1:6" ht="17.25" thickBot="1" x14ac:dyDescent="0.3"/>
    <row r="7" spans="1:6" ht="23.25" thickBot="1" x14ac:dyDescent="0.3">
      <c r="A7" s="144" t="s">
        <v>0</v>
      </c>
      <c r="B7" s="145"/>
      <c r="C7" s="145"/>
      <c r="D7" s="145"/>
      <c r="E7" s="145"/>
      <c r="F7" s="146"/>
    </row>
    <row r="8" spans="1:6" x14ac:dyDescent="0.25">
      <c r="A8" s="38"/>
      <c r="B8" s="36"/>
      <c r="C8" s="36"/>
      <c r="D8" s="36"/>
      <c r="E8" s="52"/>
      <c r="F8" s="43"/>
    </row>
    <row r="9" spans="1:6" x14ac:dyDescent="0.25">
      <c r="A9" s="40" t="s">
        <v>286</v>
      </c>
      <c r="B9" s="39" t="s">
        <v>321</v>
      </c>
      <c r="C9" s="39"/>
      <c r="D9" s="39"/>
      <c r="E9" s="53"/>
      <c r="F9" s="44"/>
    </row>
    <row r="10" spans="1:6" x14ac:dyDescent="0.25">
      <c r="A10" s="40" t="s">
        <v>285</v>
      </c>
      <c r="B10" s="1"/>
      <c r="C10" s="1"/>
      <c r="D10" s="1"/>
      <c r="E10" s="54"/>
      <c r="F10" s="37"/>
    </row>
    <row r="11" spans="1:6" s="7" customFormat="1" ht="14.25" x14ac:dyDescent="0.25">
      <c r="A11" s="5"/>
      <c r="B11" s="5"/>
      <c r="C11" s="5"/>
      <c r="D11" s="6"/>
      <c r="E11" s="55"/>
      <c r="F11" s="6"/>
    </row>
    <row r="12" spans="1:6" s="9" customFormat="1" ht="28.5" x14ac:dyDescent="0.25">
      <c r="A12" s="138" t="s">
        <v>1</v>
      </c>
      <c r="B12" s="139"/>
      <c r="C12" s="8" t="s">
        <v>2</v>
      </c>
      <c r="D12" s="8" t="s">
        <v>284</v>
      </c>
      <c r="E12" s="56" t="s">
        <v>293</v>
      </c>
      <c r="F12" s="8" t="s">
        <v>287</v>
      </c>
    </row>
    <row r="13" spans="1:6" s="9" customFormat="1" x14ac:dyDescent="0.25">
      <c r="A13" s="147" t="s">
        <v>3</v>
      </c>
      <c r="B13" s="148"/>
      <c r="C13" s="148"/>
      <c r="D13" s="149"/>
      <c r="E13" s="57">
        <f>SUM(D14:D26)</f>
        <v>24387700</v>
      </c>
      <c r="F13" s="48"/>
    </row>
    <row r="14" spans="1:6" s="9" customFormat="1" x14ac:dyDescent="0.25">
      <c r="A14" s="10">
        <v>1</v>
      </c>
      <c r="B14" s="11" t="s">
        <v>4</v>
      </c>
      <c r="C14" s="12">
        <v>1657345.4545454544</v>
      </c>
      <c r="D14" s="13">
        <v>1180000</v>
      </c>
      <c r="E14" s="58">
        <f>+C14-D14</f>
        <v>477345.45454545435</v>
      </c>
      <c r="F14" s="45"/>
    </row>
    <row r="15" spans="1:6" s="9" customFormat="1" x14ac:dyDescent="0.25">
      <c r="A15" s="14">
        <v>2</v>
      </c>
      <c r="B15" s="15" t="s">
        <v>5</v>
      </c>
      <c r="C15" s="12">
        <v>2819578.7878787876</v>
      </c>
      <c r="D15" s="13">
        <v>2030100</v>
      </c>
      <c r="E15" s="58">
        <f t="shared" ref="E15:E40" si="0">+C15-D15</f>
        <v>789478.78787878761</v>
      </c>
      <c r="F15" s="45"/>
    </row>
    <row r="16" spans="1:6" s="9" customFormat="1" ht="33" x14ac:dyDescent="0.25">
      <c r="A16" s="10">
        <v>3</v>
      </c>
      <c r="B16" s="11" t="s">
        <v>6</v>
      </c>
      <c r="C16" s="12">
        <v>5458133.333333333</v>
      </c>
      <c r="D16" s="13">
        <v>3929900</v>
      </c>
      <c r="E16" s="58">
        <f t="shared" si="0"/>
        <v>1528233.333333333</v>
      </c>
      <c r="F16" s="45"/>
    </row>
    <row r="17" spans="1:6" s="9" customFormat="1" ht="33" x14ac:dyDescent="0.25">
      <c r="A17" s="10">
        <v>4</v>
      </c>
      <c r="B17" s="11" t="s">
        <v>7</v>
      </c>
      <c r="C17" s="12">
        <v>9066213.333333334</v>
      </c>
      <c r="D17" s="13">
        <v>6527700</v>
      </c>
      <c r="E17" s="58">
        <f t="shared" si="0"/>
        <v>2538513.333333334</v>
      </c>
      <c r="F17" s="45"/>
    </row>
    <row r="18" spans="1:6" s="9" customFormat="1" x14ac:dyDescent="0.25">
      <c r="A18" s="14">
        <v>5</v>
      </c>
      <c r="B18" s="15" t="s">
        <v>8</v>
      </c>
      <c r="C18" s="12">
        <v>4210075.7575757578</v>
      </c>
      <c r="D18" s="13">
        <v>3000000</v>
      </c>
      <c r="E18" s="58">
        <f t="shared" si="0"/>
        <v>1210075.7575757578</v>
      </c>
      <c r="F18" s="45"/>
    </row>
    <row r="19" spans="1:6" s="9" customFormat="1" ht="33" x14ac:dyDescent="0.25">
      <c r="A19" s="10">
        <v>6</v>
      </c>
      <c r="B19" s="15" t="s">
        <v>9</v>
      </c>
      <c r="C19" s="12">
        <v>6982775.7575757578</v>
      </c>
      <c r="D19" s="13">
        <v>5000000</v>
      </c>
      <c r="E19" s="58">
        <f t="shared" si="0"/>
        <v>1982775.7575757578</v>
      </c>
      <c r="F19" s="45"/>
    </row>
    <row r="20" spans="1:6" s="9" customFormat="1" x14ac:dyDescent="0.25">
      <c r="A20" s="10">
        <v>7</v>
      </c>
      <c r="B20" s="11" t="s">
        <v>10</v>
      </c>
      <c r="C20" s="12">
        <v>328151.51515151508</v>
      </c>
      <c r="D20" s="13">
        <v>300000</v>
      </c>
      <c r="E20" s="58">
        <f t="shared" si="0"/>
        <v>28151.515151515079</v>
      </c>
      <c r="F20" s="45"/>
    </row>
    <row r="21" spans="1:6" s="9" customFormat="1" x14ac:dyDescent="0.25">
      <c r="A21" s="14">
        <v>8</v>
      </c>
      <c r="B21" s="11" t="s">
        <v>11</v>
      </c>
      <c r="C21" s="12">
        <v>226100</v>
      </c>
      <c r="D21" s="13">
        <v>210000</v>
      </c>
      <c r="E21" s="58">
        <f t="shared" si="0"/>
        <v>16100</v>
      </c>
      <c r="F21" s="45"/>
    </row>
    <row r="22" spans="1:6" s="9" customFormat="1" x14ac:dyDescent="0.25">
      <c r="A22" s="10">
        <v>9</v>
      </c>
      <c r="B22" s="11" t="s">
        <v>12</v>
      </c>
      <c r="C22" s="12">
        <v>210233.33333333334</v>
      </c>
      <c r="D22" s="13">
        <v>200000</v>
      </c>
      <c r="E22" s="58">
        <f t="shared" si="0"/>
        <v>10233.333333333343</v>
      </c>
      <c r="F22" s="45"/>
    </row>
    <row r="23" spans="1:6" s="9" customFormat="1" x14ac:dyDescent="0.25">
      <c r="A23" s="10">
        <v>10</v>
      </c>
      <c r="B23" s="11" t="s">
        <v>13</v>
      </c>
      <c r="C23" s="12">
        <v>209692.42424242423</v>
      </c>
      <c r="D23" s="13">
        <v>200000</v>
      </c>
      <c r="E23" s="58">
        <f t="shared" si="0"/>
        <v>9692.4242424242257</v>
      </c>
      <c r="F23" s="45"/>
    </row>
    <row r="24" spans="1:6" s="9" customFormat="1" x14ac:dyDescent="0.25">
      <c r="A24" s="14">
        <v>11</v>
      </c>
      <c r="B24" s="11" t="s">
        <v>14</v>
      </c>
      <c r="C24" s="12">
        <v>265766.66666666669</v>
      </c>
      <c r="D24" s="13">
        <v>260000</v>
      </c>
      <c r="E24" s="58">
        <f t="shared" si="0"/>
        <v>5766.6666666666861</v>
      </c>
      <c r="F24" s="45"/>
    </row>
    <row r="25" spans="1:6" s="9" customFormat="1" x14ac:dyDescent="0.25">
      <c r="A25" s="10">
        <v>12</v>
      </c>
      <c r="B25" s="11" t="s">
        <v>15</v>
      </c>
      <c r="C25" s="12">
        <v>781793.93939393945</v>
      </c>
      <c r="D25" s="13">
        <v>700000</v>
      </c>
      <c r="E25" s="58">
        <f t="shared" si="0"/>
        <v>81793.93939393945</v>
      </c>
      <c r="F25" s="45"/>
    </row>
    <row r="26" spans="1:6" s="9" customFormat="1" x14ac:dyDescent="0.25">
      <c r="A26" s="10">
        <v>13</v>
      </c>
      <c r="B26" s="11" t="s">
        <v>16</v>
      </c>
      <c r="C26" s="12">
        <v>971400.60606060608</v>
      </c>
      <c r="D26" s="13">
        <v>850000</v>
      </c>
      <c r="E26" s="58">
        <f t="shared" si="0"/>
        <v>121400.60606060608</v>
      </c>
      <c r="F26" s="45"/>
    </row>
    <row r="27" spans="1:6" s="9" customFormat="1" x14ac:dyDescent="0.25">
      <c r="A27" s="147" t="s">
        <v>17</v>
      </c>
      <c r="B27" s="148"/>
      <c r="C27" s="148"/>
      <c r="D27" s="149"/>
      <c r="E27" s="59">
        <f>SUM(D28:D40)</f>
        <v>4660500</v>
      </c>
      <c r="F27" s="48"/>
    </row>
    <row r="28" spans="1:6" s="9" customFormat="1" x14ac:dyDescent="0.25">
      <c r="A28" s="10">
        <v>14</v>
      </c>
      <c r="B28" s="11" t="s">
        <v>18</v>
      </c>
      <c r="C28" s="12">
        <v>166316.92424242423</v>
      </c>
      <c r="D28" s="13">
        <v>150000</v>
      </c>
      <c r="E28" s="58">
        <f t="shared" si="0"/>
        <v>16316.924242424226</v>
      </c>
      <c r="F28" s="45"/>
    </row>
    <row r="29" spans="1:6" s="9" customFormat="1" x14ac:dyDescent="0.25">
      <c r="A29" s="10">
        <v>15</v>
      </c>
      <c r="B29" s="11" t="s">
        <v>19</v>
      </c>
      <c r="C29" s="12">
        <v>117914.57575757576</v>
      </c>
      <c r="D29" s="13">
        <v>84900</v>
      </c>
      <c r="E29" s="58">
        <f t="shared" si="0"/>
        <v>33014.57575757576</v>
      </c>
      <c r="F29" s="45"/>
    </row>
    <row r="30" spans="1:6" s="9" customFormat="1" x14ac:dyDescent="0.25">
      <c r="A30" s="10">
        <v>16</v>
      </c>
      <c r="B30" s="11" t="s">
        <v>20</v>
      </c>
      <c r="C30" s="12">
        <v>153717.34848484848</v>
      </c>
      <c r="D30" s="13">
        <v>110700</v>
      </c>
      <c r="E30" s="58">
        <f t="shared" si="0"/>
        <v>43017.34848484848</v>
      </c>
      <c r="F30" s="45"/>
    </row>
    <row r="31" spans="1:6" s="9" customFormat="1" x14ac:dyDescent="0.25">
      <c r="A31" s="10">
        <v>17</v>
      </c>
      <c r="B31" s="11" t="s">
        <v>21</v>
      </c>
      <c r="C31" s="12">
        <v>246654.54545454544</v>
      </c>
      <c r="D31" s="13">
        <v>177600</v>
      </c>
      <c r="E31" s="58">
        <f t="shared" si="0"/>
        <v>69054.545454545441</v>
      </c>
      <c r="F31" s="45"/>
    </row>
    <row r="32" spans="1:6" s="9" customFormat="1" x14ac:dyDescent="0.25">
      <c r="A32" s="10">
        <v>18</v>
      </c>
      <c r="B32" s="15" t="s">
        <v>22</v>
      </c>
      <c r="C32" s="12">
        <v>488332.72727272724</v>
      </c>
      <c r="D32" s="13">
        <v>351600</v>
      </c>
      <c r="E32" s="58">
        <f t="shared" si="0"/>
        <v>136732.72727272724</v>
      </c>
      <c r="F32" s="45"/>
    </row>
    <row r="33" spans="1:6" s="9" customFormat="1" x14ac:dyDescent="0.25">
      <c r="A33" s="10">
        <v>19</v>
      </c>
      <c r="B33" s="15" t="s">
        <v>23</v>
      </c>
      <c r="C33" s="12">
        <v>749339.39393939392</v>
      </c>
      <c r="D33" s="13">
        <v>500000</v>
      </c>
      <c r="E33" s="58">
        <f t="shared" si="0"/>
        <v>249339.39393939392</v>
      </c>
      <c r="F33" s="45"/>
    </row>
    <row r="34" spans="1:6" s="9" customFormat="1" x14ac:dyDescent="0.25">
      <c r="A34" s="10">
        <v>20</v>
      </c>
      <c r="B34" s="11" t="s">
        <v>24</v>
      </c>
      <c r="C34" s="12">
        <v>681833.93939393933</v>
      </c>
      <c r="D34" s="69">
        <v>490900</v>
      </c>
      <c r="E34" s="58">
        <f t="shared" si="0"/>
        <v>190933.93939393933</v>
      </c>
      <c r="F34" s="45"/>
    </row>
    <row r="35" spans="1:6" s="9" customFormat="1" x14ac:dyDescent="0.25">
      <c r="A35" s="10">
        <v>21</v>
      </c>
      <c r="B35" s="11" t="s">
        <v>25</v>
      </c>
      <c r="C35" s="12">
        <v>374850</v>
      </c>
      <c r="D35" s="13">
        <v>269900</v>
      </c>
      <c r="E35" s="58">
        <f t="shared" si="0"/>
        <v>104950</v>
      </c>
      <c r="F35" s="45"/>
    </row>
    <row r="36" spans="1:6" s="9" customFormat="1" x14ac:dyDescent="0.25">
      <c r="A36" s="10">
        <v>22</v>
      </c>
      <c r="B36" s="11" t="s">
        <v>26</v>
      </c>
      <c r="C36" s="12">
        <v>733472.72727272718</v>
      </c>
      <c r="D36" s="13">
        <v>528100</v>
      </c>
      <c r="E36" s="58">
        <f t="shared" si="0"/>
        <v>205372.72727272718</v>
      </c>
      <c r="F36" s="45"/>
    </row>
    <row r="37" spans="1:6" s="9" customFormat="1" x14ac:dyDescent="0.25">
      <c r="A37" s="10">
        <v>23</v>
      </c>
      <c r="B37" s="11" t="s">
        <v>27</v>
      </c>
      <c r="C37" s="12">
        <v>763222.72727272718</v>
      </c>
      <c r="D37" s="13">
        <v>549500</v>
      </c>
      <c r="E37" s="58">
        <f t="shared" si="0"/>
        <v>213722.72727272718</v>
      </c>
      <c r="F37" s="45"/>
    </row>
    <row r="38" spans="1:6" s="9" customFormat="1" x14ac:dyDescent="0.25">
      <c r="A38" s="10">
        <v>24</v>
      </c>
      <c r="B38" s="11" t="s">
        <v>28</v>
      </c>
      <c r="C38" s="12">
        <v>374850</v>
      </c>
      <c r="D38" s="13">
        <v>269900</v>
      </c>
      <c r="E38" s="58">
        <f t="shared" si="0"/>
        <v>104950</v>
      </c>
      <c r="F38" s="45"/>
    </row>
    <row r="39" spans="1:6" s="9" customFormat="1" x14ac:dyDescent="0.25">
      <c r="A39" s="10">
        <v>25</v>
      </c>
      <c r="B39" s="11" t="s">
        <v>29</v>
      </c>
      <c r="C39" s="12">
        <v>859612.72727272718</v>
      </c>
      <c r="D39" s="13">
        <v>618900</v>
      </c>
      <c r="E39" s="58">
        <f t="shared" si="0"/>
        <v>240712.72727272718</v>
      </c>
      <c r="F39" s="45"/>
    </row>
    <row r="40" spans="1:6" s="9" customFormat="1" x14ac:dyDescent="0.25">
      <c r="A40" s="10">
        <v>26</v>
      </c>
      <c r="B40" s="11" t="s">
        <v>30</v>
      </c>
      <c r="C40" s="12">
        <v>775663.63636363635</v>
      </c>
      <c r="D40" s="13">
        <v>558500</v>
      </c>
      <c r="E40" s="58">
        <f t="shared" si="0"/>
        <v>217163.63636363635</v>
      </c>
      <c r="F40" s="45"/>
    </row>
    <row r="41" spans="1:6" s="9" customFormat="1" x14ac:dyDescent="0.25">
      <c r="A41" s="147" t="s">
        <v>31</v>
      </c>
      <c r="B41" s="148"/>
      <c r="C41" s="148"/>
      <c r="D41" s="149"/>
      <c r="E41" s="59">
        <f>SUM(D42:D66)</f>
        <v>68604200</v>
      </c>
      <c r="F41" s="48"/>
    </row>
    <row r="42" spans="1:6" s="9" customFormat="1" x14ac:dyDescent="0.25">
      <c r="A42" s="10">
        <v>27</v>
      </c>
      <c r="B42" s="11" t="s">
        <v>32</v>
      </c>
      <c r="C42" s="12">
        <v>2023000</v>
      </c>
      <c r="D42" s="13">
        <v>1456600</v>
      </c>
      <c r="E42" s="58">
        <f>+C42-D42</f>
        <v>566400</v>
      </c>
      <c r="F42" s="45"/>
    </row>
    <row r="43" spans="1:6" s="9" customFormat="1" x14ac:dyDescent="0.25">
      <c r="A43" s="10">
        <v>28</v>
      </c>
      <c r="B43" s="11" t="s">
        <v>33</v>
      </c>
      <c r="C43" s="12">
        <v>2291651.5151515151</v>
      </c>
      <c r="D43" s="13">
        <v>1650000</v>
      </c>
      <c r="E43" s="58">
        <f t="shared" ref="E43:E83" si="1">+C43-D43</f>
        <v>641651.51515151514</v>
      </c>
      <c r="F43" s="45"/>
    </row>
    <row r="44" spans="1:6" s="9" customFormat="1" x14ac:dyDescent="0.25">
      <c r="A44" s="10">
        <v>29</v>
      </c>
      <c r="B44" s="11" t="s">
        <v>34</v>
      </c>
      <c r="C44" s="12">
        <v>3169727.2727272729</v>
      </c>
      <c r="D44" s="13">
        <v>2282200</v>
      </c>
      <c r="E44" s="58">
        <f t="shared" si="1"/>
        <v>887527.27272727294</v>
      </c>
      <c r="F44" s="45"/>
    </row>
    <row r="45" spans="1:6" s="9" customFormat="1" x14ac:dyDescent="0.25">
      <c r="A45" s="10">
        <v>30</v>
      </c>
      <c r="B45" s="11" t="s">
        <v>35</v>
      </c>
      <c r="C45" s="12">
        <v>4454061.8181818174</v>
      </c>
      <c r="D45" s="13">
        <v>3000000</v>
      </c>
      <c r="E45" s="58">
        <f t="shared" si="1"/>
        <v>1454061.8181818174</v>
      </c>
      <c r="F45" s="45"/>
    </row>
    <row r="46" spans="1:6" s="9" customFormat="1" x14ac:dyDescent="0.25">
      <c r="A46" s="10">
        <v>31</v>
      </c>
      <c r="B46" s="15" t="s">
        <v>36</v>
      </c>
      <c r="C46" s="12">
        <v>474413.33333333331</v>
      </c>
      <c r="D46" s="13">
        <v>300000</v>
      </c>
      <c r="E46" s="58">
        <f t="shared" si="1"/>
        <v>174413.33333333331</v>
      </c>
      <c r="F46" s="45"/>
    </row>
    <row r="47" spans="1:6" s="9" customFormat="1" x14ac:dyDescent="0.25">
      <c r="A47" s="10">
        <v>32</v>
      </c>
      <c r="B47" s="11" t="s">
        <v>37</v>
      </c>
      <c r="C47" s="12">
        <v>5703345.4545454532</v>
      </c>
      <c r="D47" s="13">
        <v>4106400</v>
      </c>
      <c r="E47" s="58">
        <f t="shared" si="1"/>
        <v>1596945.4545454532</v>
      </c>
      <c r="F47" s="45"/>
    </row>
    <row r="48" spans="1:6" s="9" customFormat="1" x14ac:dyDescent="0.25">
      <c r="A48" s="10">
        <v>33</v>
      </c>
      <c r="B48" s="11" t="s">
        <v>38</v>
      </c>
      <c r="C48" s="12">
        <v>1173231.8181818181</v>
      </c>
      <c r="D48" s="13">
        <v>844700</v>
      </c>
      <c r="E48" s="58">
        <f t="shared" si="1"/>
        <v>328531.81818181812</v>
      </c>
      <c r="F48" s="45"/>
    </row>
    <row r="49" spans="1:6" s="9" customFormat="1" x14ac:dyDescent="0.25">
      <c r="A49" s="10">
        <v>34</v>
      </c>
      <c r="B49" s="11" t="s">
        <v>39</v>
      </c>
      <c r="C49" s="12">
        <v>1847565.1515151516</v>
      </c>
      <c r="D49" s="13">
        <v>1330200</v>
      </c>
      <c r="E49" s="58">
        <f t="shared" si="1"/>
        <v>517365.15151515161</v>
      </c>
      <c r="F49" s="45"/>
    </row>
    <row r="50" spans="1:6" s="9" customFormat="1" x14ac:dyDescent="0.25">
      <c r="A50" s="10">
        <v>35</v>
      </c>
      <c r="B50" s="11" t="s">
        <v>40</v>
      </c>
      <c r="C50" s="12">
        <v>3013765.1515151518</v>
      </c>
      <c r="D50" s="13">
        <v>2169900</v>
      </c>
      <c r="E50" s="58">
        <f t="shared" si="1"/>
        <v>843865.15151515184</v>
      </c>
      <c r="F50" s="45"/>
    </row>
    <row r="51" spans="1:6" s="9" customFormat="1" x14ac:dyDescent="0.25">
      <c r="A51" s="10">
        <v>36</v>
      </c>
      <c r="B51" s="11" t="s">
        <v>41</v>
      </c>
      <c r="C51" s="12">
        <v>4402098.4848484853</v>
      </c>
      <c r="D51" s="13">
        <v>3169500</v>
      </c>
      <c r="E51" s="58">
        <f t="shared" si="1"/>
        <v>1232598.4848484853</v>
      </c>
      <c r="F51" s="45"/>
    </row>
    <row r="52" spans="1:6" s="9" customFormat="1" ht="33" x14ac:dyDescent="0.25">
      <c r="A52" s="10">
        <v>37</v>
      </c>
      <c r="B52" s="11" t="s">
        <v>42</v>
      </c>
      <c r="C52" s="12">
        <v>4002006.0606060605</v>
      </c>
      <c r="D52" s="13">
        <v>2881400</v>
      </c>
      <c r="E52" s="58">
        <f t="shared" si="1"/>
        <v>1120606.0606060605</v>
      </c>
      <c r="F52" s="45"/>
    </row>
    <row r="53" spans="1:6" s="9" customFormat="1" x14ac:dyDescent="0.25">
      <c r="A53" s="10">
        <v>38</v>
      </c>
      <c r="B53" s="11" t="s">
        <v>43</v>
      </c>
      <c r="C53" s="12">
        <v>4619363.6363636367</v>
      </c>
      <c r="D53" s="13">
        <v>3325900</v>
      </c>
      <c r="E53" s="58">
        <f t="shared" si="1"/>
        <v>1293463.6363636367</v>
      </c>
      <c r="F53" s="45"/>
    </row>
    <row r="54" spans="1:6" s="9" customFormat="1" x14ac:dyDescent="0.25">
      <c r="A54" s="10">
        <v>39</v>
      </c>
      <c r="B54" s="11" t="s">
        <v>44</v>
      </c>
      <c r="C54" s="12">
        <v>504848.48484848486</v>
      </c>
      <c r="D54" s="13">
        <v>363500</v>
      </c>
      <c r="E54" s="58">
        <f t="shared" si="1"/>
        <v>141348.48484848486</v>
      </c>
      <c r="F54" s="45"/>
    </row>
    <row r="55" spans="1:6" s="9" customFormat="1" x14ac:dyDescent="0.25">
      <c r="A55" s="10">
        <v>40</v>
      </c>
      <c r="B55" s="11" t="s">
        <v>45</v>
      </c>
      <c r="C55" s="12">
        <v>543072.72727272718</v>
      </c>
      <c r="D55" s="13">
        <v>391000</v>
      </c>
      <c r="E55" s="58">
        <f t="shared" si="1"/>
        <v>152072.72727272718</v>
      </c>
      <c r="F55" s="45"/>
    </row>
    <row r="56" spans="1:6" s="9" customFormat="1" x14ac:dyDescent="0.25">
      <c r="A56" s="10">
        <v>41</v>
      </c>
      <c r="B56" s="11" t="s">
        <v>46</v>
      </c>
      <c r="C56" s="12">
        <v>1075687.8787878787</v>
      </c>
      <c r="D56" s="13">
        <v>774500</v>
      </c>
      <c r="E56" s="58">
        <f t="shared" si="1"/>
        <v>301187.87878787867</v>
      </c>
      <c r="F56" s="45"/>
    </row>
    <row r="57" spans="1:6" s="9" customFormat="1" x14ac:dyDescent="0.25">
      <c r="A57" s="10">
        <v>42</v>
      </c>
      <c r="B57" s="11" t="s">
        <v>47</v>
      </c>
      <c r="C57" s="12">
        <v>3134243.6363636362</v>
      </c>
      <c r="D57" s="13">
        <v>2256700</v>
      </c>
      <c r="E57" s="58">
        <f t="shared" si="1"/>
        <v>877543.63636363624</v>
      </c>
      <c r="F57" s="45"/>
    </row>
    <row r="58" spans="1:6" s="9" customFormat="1" x14ac:dyDescent="0.25">
      <c r="A58" s="10">
        <v>43</v>
      </c>
      <c r="B58" s="11" t="s">
        <v>48</v>
      </c>
      <c r="C58" s="12">
        <v>2254364.8484848482</v>
      </c>
      <c r="D58" s="13">
        <v>1623100</v>
      </c>
      <c r="E58" s="58">
        <f t="shared" si="1"/>
        <v>631264.84848484816</v>
      </c>
      <c r="F58" s="45"/>
    </row>
    <row r="59" spans="1:6" s="9" customFormat="1" x14ac:dyDescent="0.25">
      <c r="A59" s="10">
        <v>44</v>
      </c>
      <c r="B59" s="11" t="s">
        <v>49</v>
      </c>
      <c r="C59" s="12">
        <v>684250</v>
      </c>
      <c r="D59" s="13">
        <v>492700</v>
      </c>
      <c r="E59" s="58">
        <f t="shared" si="1"/>
        <v>191550</v>
      </c>
      <c r="F59" s="45"/>
    </row>
    <row r="60" spans="1:6" s="9" customFormat="1" ht="33" x14ac:dyDescent="0.25">
      <c r="A60" s="10">
        <v>45</v>
      </c>
      <c r="B60" s="15" t="s">
        <v>50</v>
      </c>
      <c r="C60" s="12">
        <v>9242910.3030303027</v>
      </c>
      <c r="D60" s="13">
        <v>6000000</v>
      </c>
      <c r="E60" s="58">
        <f t="shared" si="1"/>
        <v>3242910.3030303027</v>
      </c>
      <c r="F60" s="45"/>
    </row>
    <row r="61" spans="1:6" s="9" customFormat="1" ht="49.5" x14ac:dyDescent="0.25">
      <c r="A61" s="10">
        <v>46</v>
      </c>
      <c r="B61" s="15" t="s">
        <v>51</v>
      </c>
      <c r="C61" s="12">
        <v>13626293.333333334</v>
      </c>
      <c r="D61" s="13">
        <v>8000000</v>
      </c>
      <c r="E61" s="58">
        <f t="shared" si="1"/>
        <v>5626293.333333334</v>
      </c>
      <c r="F61" s="45"/>
    </row>
    <row r="62" spans="1:6" s="9" customFormat="1" ht="49.5" x14ac:dyDescent="0.25">
      <c r="A62" s="10">
        <v>47</v>
      </c>
      <c r="B62" s="16" t="s">
        <v>52</v>
      </c>
      <c r="C62" s="12">
        <v>8475612.7272727266</v>
      </c>
      <c r="D62" s="13">
        <v>6102400</v>
      </c>
      <c r="E62" s="58">
        <f t="shared" si="1"/>
        <v>2373212.7272727266</v>
      </c>
      <c r="F62" s="45"/>
    </row>
    <row r="63" spans="1:6" s="9" customFormat="1" ht="33" x14ac:dyDescent="0.25">
      <c r="A63" s="10">
        <v>48</v>
      </c>
      <c r="B63" s="16" t="s">
        <v>53</v>
      </c>
      <c r="C63" s="12">
        <v>11227036.969696969</v>
      </c>
      <c r="D63" s="13">
        <v>8083500</v>
      </c>
      <c r="E63" s="58">
        <f t="shared" si="1"/>
        <v>3143536.9696969688</v>
      </c>
      <c r="F63" s="45"/>
    </row>
    <row r="64" spans="1:6" s="9" customFormat="1" x14ac:dyDescent="0.25">
      <c r="A64" s="10">
        <v>49</v>
      </c>
      <c r="B64" s="11" t="s">
        <v>54</v>
      </c>
      <c r="C64" s="12">
        <v>2532824.8484848482</v>
      </c>
      <c r="D64" s="13">
        <v>1500000</v>
      </c>
      <c r="E64" s="58">
        <f t="shared" si="1"/>
        <v>1032824.8484848482</v>
      </c>
      <c r="F64" s="45"/>
    </row>
    <row r="65" spans="1:6" s="9" customFormat="1" x14ac:dyDescent="0.25">
      <c r="A65" s="10">
        <v>50</v>
      </c>
      <c r="B65" s="11" t="s">
        <v>55</v>
      </c>
      <c r="C65" s="12">
        <v>3368637.5757575757</v>
      </c>
      <c r="D65" s="13">
        <v>2000000</v>
      </c>
      <c r="E65" s="58">
        <f t="shared" si="1"/>
        <v>1368637.5757575757</v>
      </c>
      <c r="F65" s="45"/>
    </row>
    <row r="66" spans="1:6" s="9" customFormat="1" x14ac:dyDescent="0.25">
      <c r="A66" s="10">
        <v>51</v>
      </c>
      <c r="B66" s="11" t="s">
        <v>56</v>
      </c>
      <c r="C66" s="12">
        <v>6610450</v>
      </c>
      <c r="D66" s="13">
        <v>4500000</v>
      </c>
      <c r="E66" s="58">
        <f t="shared" si="1"/>
        <v>2110450</v>
      </c>
      <c r="F66" s="45"/>
    </row>
    <row r="67" spans="1:6" s="9" customFormat="1" x14ac:dyDescent="0.25">
      <c r="A67" s="147" t="s">
        <v>57</v>
      </c>
      <c r="B67" s="148"/>
      <c r="C67" s="148"/>
      <c r="D67" s="149"/>
      <c r="E67" s="59">
        <f>SUM(D68:D83)</f>
        <v>29849500</v>
      </c>
      <c r="F67" s="48"/>
    </row>
    <row r="68" spans="1:6" s="9" customFormat="1" ht="49.5" x14ac:dyDescent="0.25">
      <c r="A68" s="10">
        <v>52</v>
      </c>
      <c r="B68" s="17" t="s">
        <v>58</v>
      </c>
      <c r="C68" s="12">
        <v>2840926.6666666665</v>
      </c>
      <c r="D68" s="13">
        <v>2000000</v>
      </c>
      <c r="E68" s="58">
        <f t="shared" si="1"/>
        <v>840926.66666666651</v>
      </c>
      <c r="F68" s="45"/>
    </row>
    <row r="69" spans="1:6" s="9" customFormat="1" ht="99" x14ac:dyDescent="0.25">
      <c r="A69" s="14">
        <v>53</v>
      </c>
      <c r="B69" s="17" t="s">
        <v>59</v>
      </c>
      <c r="C69" s="12">
        <v>5015849.9999999991</v>
      </c>
      <c r="D69" s="13">
        <v>3600000</v>
      </c>
      <c r="E69" s="58">
        <f t="shared" si="1"/>
        <v>1415849.9999999991</v>
      </c>
      <c r="F69" s="45"/>
    </row>
    <row r="70" spans="1:6" s="9" customFormat="1" ht="33" x14ac:dyDescent="0.25">
      <c r="A70" s="10">
        <v>54</v>
      </c>
      <c r="B70" s="18" t="s">
        <v>60</v>
      </c>
      <c r="C70" s="12">
        <v>1635348.4848484846</v>
      </c>
      <c r="D70" s="13">
        <v>1177500</v>
      </c>
      <c r="E70" s="58">
        <f t="shared" si="1"/>
        <v>457848.48484848463</v>
      </c>
      <c r="F70" s="45"/>
    </row>
    <row r="71" spans="1:6" s="9" customFormat="1" ht="33" x14ac:dyDescent="0.25">
      <c r="A71" s="10">
        <v>55</v>
      </c>
      <c r="B71" s="19" t="s">
        <v>61</v>
      </c>
      <c r="C71" s="12">
        <v>1875728.4848484846</v>
      </c>
      <c r="D71" s="13">
        <v>1350500</v>
      </c>
      <c r="E71" s="58">
        <f t="shared" si="1"/>
        <v>525228.48484848463</v>
      </c>
      <c r="F71" s="45"/>
    </row>
    <row r="72" spans="1:6" s="9" customFormat="1" ht="33" x14ac:dyDescent="0.25">
      <c r="A72" s="14">
        <v>56</v>
      </c>
      <c r="B72" s="19" t="s">
        <v>62</v>
      </c>
      <c r="C72" s="12">
        <v>2661849.6969696968</v>
      </c>
      <c r="D72" s="13">
        <v>1916500</v>
      </c>
      <c r="E72" s="58">
        <f t="shared" si="1"/>
        <v>745349.69696969679</v>
      </c>
      <c r="F72" s="45"/>
    </row>
    <row r="73" spans="1:6" s="9" customFormat="1" ht="33" x14ac:dyDescent="0.25">
      <c r="A73" s="10">
        <v>57</v>
      </c>
      <c r="B73" s="19" t="s">
        <v>63</v>
      </c>
      <c r="C73" s="12">
        <v>3091656.0606060605</v>
      </c>
      <c r="D73" s="13">
        <v>2226000</v>
      </c>
      <c r="E73" s="58">
        <f t="shared" si="1"/>
        <v>865656.06060606055</v>
      </c>
      <c r="F73" s="45"/>
    </row>
    <row r="74" spans="1:6" s="9" customFormat="1" ht="33" x14ac:dyDescent="0.25">
      <c r="A74" s="10">
        <v>58</v>
      </c>
      <c r="B74" s="18" t="s">
        <v>64</v>
      </c>
      <c r="C74" s="12">
        <v>3826607.272727272</v>
      </c>
      <c r="D74" s="13">
        <v>2755200</v>
      </c>
      <c r="E74" s="58">
        <f t="shared" si="1"/>
        <v>1071407.272727272</v>
      </c>
      <c r="F74" s="45"/>
    </row>
    <row r="75" spans="1:6" s="9" customFormat="1" ht="33" x14ac:dyDescent="0.25">
      <c r="A75" s="14">
        <v>59</v>
      </c>
      <c r="B75" s="18" t="s">
        <v>65</v>
      </c>
      <c r="C75" s="12">
        <v>4801469.6969696963</v>
      </c>
      <c r="D75" s="13">
        <v>3457100</v>
      </c>
      <c r="E75" s="58">
        <f t="shared" si="1"/>
        <v>1344369.6969696963</v>
      </c>
      <c r="F75" s="45"/>
    </row>
    <row r="76" spans="1:6" s="9" customFormat="1" ht="33" x14ac:dyDescent="0.25">
      <c r="A76" s="10">
        <v>60</v>
      </c>
      <c r="B76" s="18" t="s">
        <v>66</v>
      </c>
      <c r="C76" s="12">
        <v>5626175.7575757578</v>
      </c>
      <c r="D76" s="13">
        <v>4050800</v>
      </c>
      <c r="E76" s="58">
        <f t="shared" si="1"/>
        <v>1575375.7575757578</v>
      </c>
      <c r="F76" s="45"/>
    </row>
    <row r="77" spans="1:6" s="9" customFormat="1" ht="33" x14ac:dyDescent="0.25">
      <c r="A77" s="10">
        <v>61</v>
      </c>
      <c r="B77" s="20" t="s">
        <v>67</v>
      </c>
      <c r="C77" s="12">
        <v>476540.90909090912</v>
      </c>
      <c r="D77" s="13">
        <v>343100</v>
      </c>
      <c r="E77" s="58">
        <f t="shared" si="1"/>
        <v>133440.90909090912</v>
      </c>
      <c r="F77" s="45"/>
    </row>
    <row r="78" spans="1:6" s="9" customFormat="1" x14ac:dyDescent="0.25">
      <c r="A78" s="14">
        <v>62</v>
      </c>
      <c r="B78" s="20" t="s">
        <v>68</v>
      </c>
      <c r="C78" s="12">
        <v>385307.57575757575</v>
      </c>
      <c r="D78" s="13">
        <v>277400</v>
      </c>
      <c r="E78" s="58">
        <f t="shared" si="1"/>
        <v>107907.57575757575</v>
      </c>
      <c r="F78" s="45"/>
    </row>
    <row r="79" spans="1:6" s="9" customFormat="1" ht="33" x14ac:dyDescent="0.25">
      <c r="A79" s="10">
        <v>63</v>
      </c>
      <c r="B79" s="20" t="s">
        <v>69</v>
      </c>
      <c r="C79" s="12">
        <v>345640.90909090912</v>
      </c>
      <c r="D79" s="13">
        <v>248900</v>
      </c>
      <c r="E79" s="58">
        <f t="shared" si="1"/>
        <v>96740.909090909117</v>
      </c>
      <c r="F79" s="45"/>
    </row>
    <row r="80" spans="1:6" s="9" customFormat="1" ht="33" x14ac:dyDescent="0.25">
      <c r="A80" s="10">
        <v>64</v>
      </c>
      <c r="B80" s="20" t="s">
        <v>70</v>
      </c>
      <c r="C80" s="12">
        <v>345640.90909090912</v>
      </c>
      <c r="D80" s="13">
        <v>248900</v>
      </c>
      <c r="E80" s="58">
        <f t="shared" si="1"/>
        <v>96740.909090909117</v>
      </c>
      <c r="F80" s="45"/>
    </row>
    <row r="81" spans="1:6" s="9" customFormat="1" x14ac:dyDescent="0.25">
      <c r="A81" s="14">
        <v>65</v>
      </c>
      <c r="B81" s="20" t="s">
        <v>71</v>
      </c>
      <c r="C81" s="12">
        <v>1967466.6666666667</v>
      </c>
      <c r="D81" s="13">
        <v>1416600</v>
      </c>
      <c r="E81" s="58">
        <f t="shared" si="1"/>
        <v>550866.66666666674</v>
      </c>
      <c r="F81" s="45"/>
    </row>
    <row r="82" spans="1:6" s="9" customFormat="1" x14ac:dyDescent="0.25">
      <c r="A82" s="10">
        <v>66</v>
      </c>
      <c r="B82" s="11" t="s">
        <v>72</v>
      </c>
      <c r="C82" s="12">
        <v>2356200</v>
      </c>
      <c r="D82" s="13">
        <v>1696500</v>
      </c>
      <c r="E82" s="58">
        <f t="shared" si="1"/>
        <v>659700</v>
      </c>
      <c r="F82" s="45"/>
    </row>
    <row r="83" spans="1:6" s="9" customFormat="1" x14ac:dyDescent="0.25">
      <c r="A83" s="10">
        <v>67</v>
      </c>
      <c r="B83" s="11" t="s">
        <v>73</v>
      </c>
      <c r="C83" s="12">
        <v>4284000</v>
      </c>
      <c r="D83" s="13">
        <v>3084500</v>
      </c>
      <c r="E83" s="58">
        <f t="shared" si="1"/>
        <v>1199500</v>
      </c>
      <c r="F83" s="45"/>
    </row>
    <row r="84" spans="1:6" s="9" customFormat="1" x14ac:dyDescent="0.25">
      <c r="A84" s="150" t="s">
        <v>74</v>
      </c>
      <c r="B84" s="151"/>
      <c r="C84" s="152"/>
      <c r="D84" s="21">
        <f>SUM(D14:D83)</f>
        <v>127501900</v>
      </c>
      <c r="E84" s="60">
        <f>+E13+E27+E41+E67</f>
        <v>127501900</v>
      </c>
      <c r="F84" s="50"/>
    </row>
    <row r="85" spans="1:6" s="9" customFormat="1" x14ac:dyDescent="0.25">
      <c r="A85" s="153"/>
      <c r="B85" s="153"/>
      <c r="C85" s="22"/>
      <c r="D85" s="23"/>
      <c r="E85" s="61"/>
      <c r="F85" s="46"/>
    </row>
    <row r="86" spans="1:6" s="9" customFormat="1" x14ac:dyDescent="0.25">
      <c r="A86" s="24"/>
      <c r="B86" s="25"/>
      <c r="C86" s="26"/>
      <c r="D86" s="27"/>
      <c r="E86" s="62"/>
      <c r="F86" s="27"/>
    </row>
    <row r="87" spans="1:6" s="9" customFormat="1" ht="28.5" x14ac:dyDescent="0.25">
      <c r="A87" s="138" t="s">
        <v>75</v>
      </c>
      <c r="B87" s="139"/>
      <c r="C87" s="8" t="s">
        <v>2</v>
      </c>
      <c r="D87" s="8" t="s">
        <v>284</v>
      </c>
      <c r="E87" s="56" t="s">
        <v>293</v>
      </c>
      <c r="F87" s="8" t="s">
        <v>287</v>
      </c>
    </row>
    <row r="88" spans="1:6" s="9" customFormat="1" x14ac:dyDescent="0.25">
      <c r="A88" s="143" t="s">
        <v>76</v>
      </c>
      <c r="B88" s="143"/>
      <c r="C88" s="143"/>
      <c r="D88" s="143"/>
      <c r="E88" s="59">
        <f>SUM(D89:D137)</f>
        <v>195864300</v>
      </c>
      <c r="F88" s="48"/>
    </row>
    <row r="89" spans="1:6" s="9" customFormat="1" x14ac:dyDescent="0.25">
      <c r="A89" s="10">
        <v>68</v>
      </c>
      <c r="B89" s="11" t="s">
        <v>77</v>
      </c>
      <c r="C89" s="12">
        <v>313186.36363636359</v>
      </c>
      <c r="D89" s="41">
        <v>250000</v>
      </c>
      <c r="E89" s="58">
        <f t="shared" ref="E89:E152" si="2">+C89-D89</f>
        <v>63186.363636363589</v>
      </c>
      <c r="F89" s="45"/>
    </row>
    <row r="90" spans="1:6" s="9" customFormat="1" x14ac:dyDescent="0.25">
      <c r="A90" s="10">
        <v>69</v>
      </c>
      <c r="B90" s="11" t="s">
        <v>78</v>
      </c>
      <c r="C90" s="12">
        <v>367277.27272727271</v>
      </c>
      <c r="D90" s="41">
        <v>264400</v>
      </c>
      <c r="E90" s="58">
        <f t="shared" si="2"/>
        <v>102877.27272727271</v>
      </c>
      <c r="F90" s="45"/>
    </row>
    <row r="91" spans="1:6" s="9" customFormat="1" x14ac:dyDescent="0.25">
      <c r="A91" s="10">
        <v>70</v>
      </c>
      <c r="B91" s="11" t="s">
        <v>79</v>
      </c>
      <c r="C91" s="12">
        <v>604556.06060606055</v>
      </c>
      <c r="D91" s="41">
        <v>500000</v>
      </c>
      <c r="E91" s="58">
        <f t="shared" si="2"/>
        <v>104556.06060606055</v>
      </c>
      <c r="F91" s="47"/>
    </row>
    <row r="92" spans="1:6" s="9" customFormat="1" x14ac:dyDescent="0.25">
      <c r="A92" s="10">
        <v>71</v>
      </c>
      <c r="B92" s="11" t="s">
        <v>80</v>
      </c>
      <c r="C92" s="12">
        <v>435972.72727272724</v>
      </c>
      <c r="D92" s="41">
        <v>430000</v>
      </c>
      <c r="E92" s="58">
        <f t="shared" si="2"/>
        <v>5972.7272727272357</v>
      </c>
      <c r="F92" s="47"/>
    </row>
    <row r="93" spans="1:6" s="9" customFormat="1" x14ac:dyDescent="0.25">
      <c r="A93" s="10">
        <v>72</v>
      </c>
      <c r="B93" s="11" t="s">
        <v>81</v>
      </c>
      <c r="C93" s="12">
        <v>352853.03030303027</v>
      </c>
      <c r="D93" s="41">
        <v>300000</v>
      </c>
      <c r="E93" s="58">
        <f t="shared" si="2"/>
        <v>52853.030303030275</v>
      </c>
      <c r="F93" s="47"/>
    </row>
    <row r="94" spans="1:6" s="9" customFormat="1" x14ac:dyDescent="0.25">
      <c r="A94" s="10">
        <v>73</v>
      </c>
      <c r="B94" s="11" t="s">
        <v>82</v>
      </c>
      <c r="C94" s="12">
        <v>424072.72727272724</v>
      </c>
      <c r="D94" s="41">
        <v>400000</v>
      </c>
      <c r="E94" s="58">
        <f t="shared" si="2"/>
        <v>24072.727272727236</v>
      </c>
      <c r="F94" s="47"/>
    </row>
    <row r="95" spans="1:6" s="9" customFormat="1" x14ac:dyDescent="0.25">
      <c r="A95" s="10">
        <v>74</v>
      </c>
      <c r="B95" s="11" t="s">
        <v>83</v>
      </c>
      <c r="C95" s="12">
        <v>653959.09090909094</v>
      </c>
      <c r="D95" s="41">
        <v>600000</v>
      </c>
      <c r="E95" s="58">
        <f t="shared" si="2"/>
        <v>53959.090909090941</v>
      </c>
      <c r="F95" s="47"/>
    </row>
    <row r="96" spans="1:6" s="9" customFormat="1" x14ac:dyDescent="0.25">
      <c r="A96" s="10">
        <v>75</v>
      </c>
      <c r="B96" s="28" t="s">
        <v>84</v>
      </c>
      <c r="C96" s="12">
        <v>3207410.606060606</v>
      </c>
      <c r="D96" s="41">
        <v>2309300</v>
      </c>
      <c r="E96" s="58">
        <f t="shared" si="2"/>
        <v>898110.60606060596</v>
      </c>
      <c r="F96" s="47"/>
    </row>
    <row r="97" spans="1:6" s="9" customFormat="1" x14ac:dyDescent="0.25">
      <c r="A97" s="10">
        <v>76</v>
      </c>
      <c r="B97" s="28" t="s">
        <v>85</v>
      </c>
      <c r="C97" s="12">
        <v>3906625.7575757578</v>
      </c>
      <c r="D97" s="41">
        <v>2812800</v>
      </c>
      <c r="E97" s="58">
        <f t="shared" si="2"/>
        <v>1093825.7575757578</v>
      </c>
      <c r="F97" s="45"/>
    </row>
    <row r="98" spans="1:6" s="9" customFormat="1" x14ac:dyDescent="0.25">
      <c r="A98" s="10">
        <v>77</v>
      </c>
      <c r="B98" s="28" t="s">
        <v>86</v>
      </c>
      <c r="C98" s="12">
        <v>3798443.9393939395</v>
      </c>
      <c r="D98" s="41">
        <v>2734900</v>
      </c>
      <c r="E98" s="58">
        <f t="shared" si="2"/>
        <v>1063543.9393939395</v>
      </c>
      <c r="F98" s="45"/>
    </row>
    <row r="99" spans="1:6" s="9" customFormat="1" x14ac:dyDescent="0.25">
      <c r="A99" s="10">
        <v>78</v>
      </c>
      <c r="B99" s="11" t="s">
        <v>87</v>
      </c>
      <c r="C99" s="12">
        <v>3838110.606060606</v>
      </c>
      <c r="D99" s="41">
        <v>2763400</v>
      </c>
      <c r="E99" s="58">
        <f t="shared" si="2"/>
        <v>1074710.606060606</v>
      </c>
      <c r="F99" s="45"/>
    </row>
    <row r="100" spans="1:6" s="9" customFormat="1" x14ac:dyDescent="0.25">
      <c r="A100" s="10">
        <v>79</v>
      </c>
      <c r="B100" s="11" t="s">
        <v>88</v>
      </c>
      <c r="C100" s="12">
        <v>4879721.2121212119</v>
      </c>
      <c r="D100" s="41">
        <v>3513400</v>
      </c>
      <c r="E100" s="58">
        <f t="shared" si="2"/>
        <v>1366321.2121212119</v>
      </c>
      <c r="F100" s="45"/>
    </row>
    <row r="101" spans="1:6" s="9" customFormat="1" x14ac:dyDescent="0.25">
      <c r="A101" s="10">
        <v>80</v>
      </c>
      <c r="B101" s="11" t="s">
        <v>89</v>
      </c>
      <c r="C101" s="12">
        <v>4973334.5454545459</v>
      </c>
      <c r="D101" s="41">
        <v>3580800</v>
      </c>
      <c r="E101" s="58">
        <f t="shared" si="2"/>
        <v>1392534.5454545459</v>
      </c>
      <c r="F101" s="45"/>
    </row>
    <row r="102" spans="1:6" s="9" customFormat="1" x14ac:dyDescent="0.25">
      <c r="A102" s="10">
        <v>81</v>
      </c>
      <c r="B102" s="11" t="s">
        <v>90</v>
      </c>
      <c r="C102" s="12">
        <v>5959015.1515151514</v>
      </c>
      <c r="D102" s="41">
        <v>4290500</v>
      </c>
      <c r="E102" s="58">
        <f t="shared" si="2"/>
        <v>1668515.1515151514</v>
      </c>
      <c r="F102" s="45"/>
    </row>
    <row r="103" spans="1:6" s="9" customFormat="1" x14ac:dyDescent="0.25">
      <c r="A103" s="10">
        <v>82</v>
      </c>
      <c r="B103" s="11" t="s">
        <v>91</v>
      </c>
      <c r="C103" s="12">
        <v>7170651.5151515156</v>
      </c>
      <c r="D103" s="41">
        <v>5162900</v>
      </c>
      <c r="E103" s="58">
        <f t="shared" si="2"/>
        <v>2007751.5151515156</v>
      </c>
      <c r="F103" s="45"/>
    </row>
    <row r="104" spans="1:6" s="9" customFormat="1" x14ac:dyDescent="0.25">
      <c r="A104" s="10">
        <v>83</v>
      </c>
      <c r="B104" s="11" t="s">
        <v>92</v>
      </c>
      <c r="C104" s="12">
        <v>8185757.5757575752</v>
      </c>
      <c r="D104" s="41">
        <v>5893700</v>
      </c>
      <c r="E104" s="58">
        <f t="shared" si="2"/>
        <v>2292057.5757575752</v>
      </c>
      <c r="F104" s="45"/>
    </row>
    <row r="105" spans="1:6" s="9" customFormat="1" x14ac:dyDescent="0.25">
      <c r="A105" s="10">
        <v>84</v>
      </c>
      <c r="B105" s="11" t="s">
        <v>93</v>
      </c>
      <c r="C105" s="12">
        <v>10201112.727272727</v>
      </c>
      <c r="D105" s="41">
        <v>7344800</v>
      </c>
      <c r="E105" s="58">
        <f t="shared" si="2"/>
        <v>2856312.7272727266</v>
      </c>
      <c r="F105" s="45"/>
    </row>
    <row r="106" spans="1:6" s="9" customFormat="1" x14ac:dyDescent="0.25">
      <c r="A106" s="10">
        <v>85</v>
      </c>
      <c r="B106" s="11" t="s">
        <v>94</v>
      </c>
      <c r="C106" s="12">
        <v>11504775.757575758</v>
      </c>
      <c r="D106" s="41">
        <v>8283400</v>
      </c>
      <c r="E106" s="58">
        <f t="shared" si="2"/>
        <v>3221375.7575757578</v>
      </c>
      <c r="F106" s="45"/>
    </row>
    <row r="107" spans="1:6" s="9" customFormat="1" x14ac:dyDescent="0.25">
      <c r="A107" s="10">
        <v>86</v>
      </c>
      <c r="B107" s="11" t="s">
        <v>95</v>
      </c>
      <c r="C107" s="12">
        <v>13261648.484848484</v>
      </c>
      <c r="D107" s="41">
        <v>9548400</v>
      </c>
      <c r="E107" s="58">
        <f t="shared" si="2"/>
        <v>3713248.4848484844</v>
      </c>
      <c r="F107" s="45"/>
    </row>
    <row r="108" spans="1:6" s="9" customFormat="1" x14ac:dyDescent="0.25">
      <c r="A108" s="10">
        <v>87</v>
      </c>
      <c r="B108" s="11" t="s">
        <v>96</v>
      </c>
      <c r="C108" s="12">
        <v>9154345.4545454532</v>
      </c>
      <c r="D108" s="41">
        <v>6591100</v>
      </c>
      <c r="E108" s="58">
        <f t="shared" si="2"/>
        <v>2563245.4545454532</v>
      </c>
      <c r="F108" s="45"/>
    </row>
    <row r="109" spans="1:6" s="9" customFormat="1" x14ac:dyDescent="0.25">
      <c r="A109" s="10">
        <v>88</v>
      </c>
      <c r="B109" s="11" t="s">
        <v>97</v>
      </c>
      <c r="C109" s="12">
        <v>34072945.454545453</v>
      </c>
      <c r="D109" s="41">
        <v>20000000</v>
      </c>
      <c r="E109" s="58">
        <f t="shared" si="2"/>
        <v>14072945.454545453</v>
      </c>
      <c r="F109" s="45"/>
    </row>
    <row r="110" spans="1:6" s="9" customFormat="1" x14ac:dyDescent="0.25">
      <c r="A110" s="10">
        <v>89</v>
      </c>
      <c r="B110" s="11" t="s">
        <v>98</v>
      </c>
      <c r="C110" s="12">
        <v>38615860.606060602</v>
      </c>
      <c r="D110" s="41">
        <v>24000000</v>
      </c>
      <c r="E110" s="58">
        <f t="shared" si="2"/>
        <v>14615860.606060602</v>
      </c>
      <c r="F110" s="45"/>
    </row>
    <row r="111" spans="1:6" s="9" customFormat="1" x14ac:dyDescent="0.25">
      <c r="A111" s="10">
        <v>90</v>
      </c>
      <c r="B111" s="11" t="s">
        <v>99</v>
      </c>
      <c r="C111" s="12">
        <v>1153398.4848484849</v>
      </c>
      <c r="D111" s="41">
        <v>830400</v>
      </c>
      <c r="E111" s="58">
        <f t="shared" si="2"/>
        <v>322998.48484848486</v>
      </c>
      <c r="F111" s="45"/>
    </row>
    <row r="112" spans="1:6" s="9" customFormat="1" x14ac:dyDescent="0.25">
      <c r="A112" s="10">
        <v>91</v>
      </c>
      <c r="B112" s="11" t="s">
        <v>100</v>
      </c>
      <c r="C112" s="12">
        <v>1507910.303030303</v>
      </c>
      <c r="D112" s="41">
        <v>1085700</v>
      </c>
      <c r="E112" s="58">
        <f t="shared" si="2"/>
        <v>422210.30303030298</v>
      </c>
      <c r="F112" s="45"/>
    </row>
    <row r="113" spans="1:6" s="9" customFormat="1" x14ac:dyDescent="0.25">
      <c r="A113" s="10">
        <v>92</v>
      </c>
      <c r="B113" s="15" t="s">
        <v>101</v>
      </c>
      <c r="C113" s="12">
        <v>1757413.6363636365</v>
      </c>
      <c r="D113" s="41">
        <v>1265300</v>
      </c>
      <c r="E113" s="58">
        <f t="shared" si="2"/>
        <v>492113.63636363647</v>
      </c>
      <c r="F113" s="45"/>
    </row>
    <row r="114" spans="1:6" s="9" customFormat="1" ht="33" x14ac:dyDescent="0.25">
      <c r="A114" s="10">
        <v>93</v>
      </c>
      <c r="B114" s="11" t="s">
        <v>102</v>
      </c>
      <c r="C114" s="12">
        <v>3109794.5454545454</v>
      </c>
      <c r="D114" s="13">
        <v>2239100</v>
      </c>
      <c r="E114" s="58">
        <f t="shared" si="2"/>
        <v>870694.54545454541</v>
      </c>
      <c r="F114" s="45"/>
    </row>
    <row r="115" spans="1:6" s="9" customFormat="1" ht="33" x14ac:dyDescent="0.25">
      <c r="A115" s="10">
        <v>94</v>
      </c>
      <c r="B115" s="15" t="s">
        <v>103</v>
      </c>
      <c r="C115" s="12">
        <v>4901213.333333333</v>
      </c>
      <c r="D115" s="13">
        <v>3528900</v>
      </c>
      <c r="E115" s="58">
        <f t="shared" si="2"/>
        <v>1372313.333333333</v>
      </c>
      <c r="F115" s="45"/>
    </row>
    <row r="116" spans="1:6" s="9" customFormat="1" x14ac:dyDescent="0.25">
      <c r="A116" s="10">
        <v>95</v>
      </c>
      <c r="B116" s="11" t="s">
        <v>104</v>
      </c>
      <c r="C116" s="12">
        <v>7524045.4545454541</v>
      </c>
      <c r="D116" s="13">
        <v>5417300</v>
      </c>
      <c r="E116" s="58">
        <f t="shared" si="2"/>
        <v>2106745.4545454541</v>
      </c>
      <c r="F116" s="45"/>
    </row>
    <row r="117" spans="1:6" s="9" customFormat="1" x14ac:dyDescent="0.25">
      <c r="A117" s="10">
        <v>96</v>
      </c>
      <c r="B117" s="11" t="s">
        <v>105</v>
      </c>
      <c r="C117" s="12">
        <v>11484581.818181818</v>
      </c>
      <c r="D117" s="13">
        <v>8268900</v>
      </c>
      <c r="E117" s="58">
        <f t="shared" si="2"/>
        <v>3215681.8181818184</v>
      </c>
      <c r="F117" s="45"/>
    </row>
    <row r="118" spans="1:6" s="9" customFormat="1" x14ac:dyDescent="0.25">
      <c r="A118" s="10">
        <v>97</v>
      </c>
      <c r="B118" s="11" t="s">
        <v>106</v>
      </c>
      <c r="C118" s="12">
        <v>13658279.090909088</v>
      </c>
      <c r="D118" s="13">
        <v>9834000</v>
      </c>
      <c r="E118" s="58">
        <f t="shared" si="2"/>
        <v>3824279.090909088</v>
      </c>
      <c r="F118" s="45"/>
    </row>
    <row r="119" spans="1:6" s="9" customFormat="1" x14ac:dyDescent="0.25">
      <c r="A119" s="10">
        <v>98</v>
      </c>
      <c r="B119" s="11" t="s">
        <v>107</v>
      </c>
      <c r="C119" s="12">
        <v>16356946.666666666</v>
      </c>
      <c r="D119" s="13">
        <v>11777000</v>
      </c>
      <c r="E119" s="58">
        <f t="shared" si="2"/>
        <v>4579946.666666666</v>
      </c>
      <c r="F119" s="45"/>
    </row>
    <row r="120" spans="1:6" s="9" customFormat="1" x14ac:dyDescent="0.25">
      <c r="A120" s="10">
        <v>99</v>
      </c>
      <c r="B120" s="11" t="s">
        <v>108</v>
      </c>
      <c r="C120" s="12">
        <v>21067327.272727273</v>
      </c>
      <c r="D120" s="13">
        <v>15168500</v>
      </c>
      <c r="E120" s="58">
        <f t="shared" si="2"/>
        <v>5898827.2727272734</v>
      </c>
      <c r="F120" s="45"/>
    </row>
    <row r="121" spans="1:6" s="9" customFormat="1" ht="33" x14ac:dyDescent="0.25">
      <c r="A121" s="10">
        <v>100</v>
      </c>
      <c r="B121" s="11" t="s">
        <v>109</v>
      </c>
      <c r="C121" s="12">
        <v>1660050</v>
      </c>
      <c r="D121" s="13">
        <v>1195200</v>
      </c>
      <c r="E121" s="58">
        <f t="shared" si="2"/>
        <v>464850</v>
      </c>
      <c r="F121" s="45"/>
    </row>
    <row r="122" spans="1:6" s="9" customFormat="1" ht="33" x14ac:dyDescent="0.25">
      <c r="A122" s="10">
        <v>101</v>
      </c>
      <c r="B122" s="15" t="s">
        <v>110</v>
      </c>
      <c r="C122" s="12">
        <v>12028916.666666666</v>
      </c>
      <c r="D122" s="13">
        <v>8000000</v>
      </c>
      <c r="E122" s="58">
        <f t="shared" si="2"/>
        <v>4028916.666666666</v>
      </c>
      <c r="F122" s="45"/>
    </row>
    <row r="123" spans="1:6" s="9" customFormat="1" ht="33" x14ac:dyDescent="0.25">
      <c r="A123" s="10">
        <v>102</v>
      </c>
      <c r="B123" s="11" t="s">
        <v>111</v>
      </c>
      <c r="C123" s="12">
        <v>21723630.303030301</v>
      </c>
      <c r="D123" s="13">
        <v>13000000</v>
      </c>
      <c r="E123" s="58">
        <f t="shared" si="2"/>
        <v>8723630.3030303009</v>
      </c>
      <c r="F123" s="45"/>
    </row>
    <row r="124" spans="1:6" s="9" customFormat="1" x14ac:dyDescent="0.25">
      <c r="A124" s="10">
        <v>103</v>
      </c>
      <c r="B124" s="11" t="s">
        <v>112</v>
      </c>
      <c r="C124" s="12">
        <v>43327.539393939391</v>
      </c>
      <c r="D124" s="13">
        <v>31200</v>
      </c>
      <c r="E124" s="58">
        <f t="shared" si="2"/>
        <v>12127.539393939391</v>
      </c>
      <c r="F124" s="45"/>
    </row>
    <row r="125" spans="1:6" s="9" customFormat="1" ht="33" x14ac:dyDescent="0.25">
      <c r="A125" s="10">
        <v>104</v>
      </c>
      <c r="B125" s="11" t="s">
        <v>113</v>
      </c>
      <c r="C125" s="12">
        <v>935231.81818181823</v>
      </c>
      <c r="D125" s="13">
        <v>673400</v>
      </c>
      <c r="E125" s="58">
        <f t="shared" si="2"/>
        <v>261831.81818181823</v>
      </c>
      <c r="F125" s="45"/>
    </row>
    <row r="126" spans="1:6" s="9" customFormat="1" ht="33" x14ac:dyDescent="0.25">
      <c r="A126" s="10">
        <v>105</v>
      </c>
      <c r="B126" s="11" t="s">
        <v>114</v>
      </c>
      <c r="C126" s="12">
        <v>1116696</v>
      </c>
      <c r="D126" s="13">
        <v>804000</v>
      </c>
      <c r="E126" s="58">
        <f t="shared" si="2"/>
        <v>312696</v>
      </c>
      <c r="F126" s="45"/>
    </row>
    <row r="127" spans="1:6" s="9" customFormat="1" ht="33" x14ac:dyDescent="0.25">
      <c r="A127" s="10">
        <v>106</v>
      </c>
      <c r="B127" s="11" t="s">
        <v>115</v>
      </c>
      <c r="C127" s="12">
        <v>102592.42424242424</v>
      </c>
      <c r="D127" s="13">
        <v>73900</v>
      </c>
      <c r="E127" s="58">
        <f t="shared" si="2"/>
        <v>28692.42424242424</v>
      </c>
      <c r="F127" s="45"/>
    </row>
    <row r="128" spans="1:6" s="9" customFormat="1" x14ac:dyDescent="0.25">
      <c r="A128" s="10">
        <v>107</v>
      </c>
      <c r="B128" s="11" t="s">
        <v>116</v>
      </c>
      <c r="C128" s="12">
        <v>46247.727272727272</v>
      </c>
      <c r="D128" s="13">
        <v>33300</v>
      </c>
      <c r="E128" s="58">
        <f t="shared" si="2"/>
        <v>12947.727272727272</v>
      </c>
      <c r="F128" s="45"/>
    </row>
    <row r="129" spans="1:6" s="9" customFormat="1" x14ac:dyDescent="0.25">
      <c r="A129" s="10">
        <v>108</v>
      </c>
      <c r="B129" s="11" t="s">
        <v>117</v>
      </c>
      <c r="C129" s="12">
        <v>178860.60606060605</v>
      </c>
      <c r="D129" s="13">
        <v>128800</v>
      </c>
      <c r="E129" s="58">
        <f t="shared" si="2"/>
        <v>50060.606060606049</v>
      </c>
      <c r="F129" s="45"/>
    </row>
    <row r="130" spans="1:6" s="9" customFormat="1" x14ac:dyDescent="0.25">
      <c r="A130" s="10">
        <v>109</v>
      </c>
      <c r="B130" s="11" t="s">
        <v>118</v>
      </c>
      <c r="C130" s="12">
        <v>60491.666666666664</v>
      </c>
      <c r="D130" s="13">
        <v>43600</v>
      </c>
      <c r="E130" s="58">
        <f t="shared" si="2"/>
        <v>16891.666666666664</v>
      </c>
      <c r="F130" s="45"/>
    </row>
    <row r="131" spans="1:6" s="9" customFormat="1" ht="33" x14ac:dyDescent="0.25">
      <c r="A131" s="10">
        <v>110</v>
      </c>
      <c r="B131" s="11" t="s">
        <v>119</v>
      </c>
      <c r="C131" s="12">
        <v>458510.60606060602</v>
      </c>
      <c r="D131" s="13">
        <v>330100</v>
      </c>
      <c r="E131" s="58">
        <f t="shared" si="2"/>
        <v>128410.60606060602</v>
      </c>
      <c r="F131" s="45"/>
    </row>
    <row r="132" spans="1:6" s="9" customFormat="1" x14ac:dyDescent="0.25">
      <c r="A132" s="10">
        <v>111</v>
      </c>
      <c r="B132" s="11" t="s">
        <v>120</v>
      </c>
      <c r="C132" s="12">
        <v>80180.757575757569</v>
      </c>
      <c r="D132" s="13">
        <v>57700</v>
      </c>
      <c r="E132" s="58">
        <f t="shared" si="2"/>
        <v>22480.757575757569</v>
      </c>
      <c r="F132" s="45"/>
    </row>
    <row r="133" spans="1:6" s="9" customFormat="1" x14ac:dyDescent="0.25">
      <c r="A133" s="10">
        <v>112</v>
      </c>
      <c r="B133" s="11" t="s">
        <v>121</v>
      </c>
      <c r="C133" s="12">
        <v>27496.212121212116</v>
      </c>
      <c r="D133" s="13">
        <v>19800</v>
      </c>
      <c r="E133" s="58">
        <f t="shared" si="2"/>
        <v>7696.2121212121165</v>
      </c>
      <c r="F133" s="45"/>
    </row>
    <row r="134" spans="1:6" s="9" customFormat="1" x14ac:dyDescent="0.25">
      <c r="A134" s="10">
        <v>113</v>
      </c>
      <c r="B134" s="11" t="s">
        <v>122</v>
      </c>
      <c r="C134" s="12">
        <v>192621.33333333334</v>
      </c>
      <c r="D134" s="13">
        <v>138700</v>
      </c>
      <c r="E134" s="58">
        <f t="shared" si="2"/>
        <v>53921.333333333343</v>
      </c>
      <c r="F134" s="45"/>
    </row>
    <row r="135" spans="1:6" s="9" customFormat="1" x14ac:dyDescent="0.25">
      <c r="A135" s="10">
        <v>114</v>
      </c>
      <c r="B135" s="11" t="s">
        <v>123</v>
      </c>
      <c r="C135" s="12">
        <v>318343.03030303027</v>
      </c>
      <c r="D135" s="13">
        <v>229200</v>
      </c>
      <c r="E135" s="58">
        <f t="shared" si="2"/>
        <v>89143.030303030275</v>
      </c>
      <c r="F135" s="45"/>
    </row>
    <row r="136" spans="1:6" s="9" customFormat="1" x14ac:dyDescent="0.25">
      <c r="A136" s="10">
        <v>115</v>
      </c>
      <c r="B136" s="11" t="s">
        <v>124</v>
      </c>
      <c r="C136" s="12">
        <v>63214.242424242424</v>
      </c>
      <c r="D136" s="13">
        <v>45500</v>
      </c>
      <c r="E136" s="58">
        <f t="shared" si="2"/>
        <v>17714.242424242424</v>
      </c>
      <c r="F136" s="45"/>
    </row>
    <row r="137" spans="1:6" s="9" customFormat="1" x14ac:dyDescent="0.25">
      <c r="A137" s="10">
        <v>116</v>
      </c>
      <c r="B137" s="11" t="s">
        <v>125</v>
      </c>
      <c r="C137" s="12">
        <v>98625.757575757569</v>
      </c>
      <c r="D137" s="13">
        <v>71000</v>
      </c>
      <c r="E137" s="58">
        <f t="shared" si="2"/>
        <v>27625.757575757569</v>
      </c>
      <c r="F137" s="45"/>
    </row>
    <row r="138" spans="1:6" s="9" customFormat="1" x14ac:dyDescent="0.25">
      <c r="A138" s="142" t="s">
        <v>126</v>
      </c>
      <c r="B138" s="142"/>
      <c r="C138" s="142"/>
      <c r="D138" s="142"/>
      <c r="E138" s="59">
        <f>SUM(D139:D156)</f>
        <v>1004800</v>
      </c>
      <c r="F138" s="48"/>
    </row>
    <row r="139" spans="1:6" s="9" customFormat="1" x14ac:dyDescent="0.25">
      <c r="A139" s="14">
        <v>117</v>
      </c>
      <c r="B139" s="15" t="s">
        <v>127</v>
      </c>
      <c r="C139" s="12">
        <v>1284.8033333333301</v>
      </c>
      <c r="D139" s="13">
        <v>900</v>
      </c>
      <c r="E139" s="58">
        <f t="shared" si="2"/>
        <v>384.8033333333301</v>
      </c>
      <c r="F139" s="45"/>
    </row>
    <row r="140" spans="1:6" s="9" customFormat="1" x14ac:dyDescent="0.25">
      <c r="A140" s="14">
        <v>118</v>
      </c>
      <c r="B140" s="15" t="s">
        <v>128</v>
      </c>
      <c r="C140" s="12">
        <v>1567.8790909090906</v>
      </c>
      <c r="D140" s="13">
        <v>1100</v>
      </c>
      <c r="E140" s="58">
        <f t="shared" si="2"/>
        <v>467.87909090909056</v>
      </c>
      <c r="F140" s="45"/>
    </row>
    <row r="141" spans="1:6" s="9" customFormat="1" x14ac:dyDescent="0.25">
      <c r="A141" s="14">
        <v>119</v>
      </c>
      <c r="B141" s="15" t="s">
        <v>129</v>
      </c>
      <c r="C141" s="12">
        <v>1274.9227272727273</v>
      </c>
      <c r="D141" s="13">
        <v>900</v>
      </c>
      <c r="E141" s="58">
        <f t="shared" si="2"/>
        <v>374.92272727272734</v>
      </c>
      <c r="F141" s="45"/>
    </row>
    <row r="142" spans="1:6" s="9" customFormat="1" x14ac:dyDescent="0.25">
      <c r="A142" s="14">
        <v>120</v>
      </c>
      <c r="B142" s="15" t="s">
        <v>130</v>
      </c>
      <c r="C142" s="12">
        <v>1412.8184848484846</v>
      </c>
      <c r="D142" s="13">
        <v>1000</v>
      </c>
      <c r="E142" s="58">
        <f t="shared" si="2"/>
        <v>412.81848484848456</v>
      </c>
      <c r="F142" s="45"/>
    </row>
    <row r="143" spans="1:6" s="9" customFormat="1" x14ac:dyDescent="0.25">
      <c r="A143" s="14">
        <v>121</v>
      </c>
      <c r="B143" s="15" t="s">
        <v>131</v>
      </c>
      <c r="C143" s="12">
        <v>1039.8075757575757</v>
      </c>
      <c r="D143" s="13">
        <v>700</v>
      </c>
      <c r="E143" s="58">
        <f t="shared" si="2"/>
        <v>339.80757575757571</v>
      </c>
      <c r="F143" s="45"/>
    </row>
    <row r="144" spans="1:6" s="9" customFormat="1" x14ac:dyDescent="0.25">
      <c r="A144" s="14">
        <v>122</v>
      </c>
      <c r="B144" s="15" t="s">
        <v>132</v>
      </c>
      <c r="C144" s="12">
        <v>1075.9042424242423</v>
      </c>
      <c r="D144" s="13">
        <v>800</v>
      </c>
      <c r="E144" s="58">
        <f t="shared" si="2"/>
        <v>275.90424242424228</v>
      </c>
      <c r="F144" s="45"/>
    </row>
    <row r="145" spans="1:6" s="9" customFormat="1" x14ac:dyDescent="0.25">
      <c r="A145" s="14">
        <v>123</v>
      </c>
      <c r="B145" s="15" t="s">
        <v>133</v>
      </c>
      <c r="C145" s="12">
        <v>836.06515151515157</v>
      </c>
      <c r="D145" s="13">
        <v>600</v>
      </c>
      <c r="E145" s="58">
        <f t="shared" si="2"/>
        <v>236.06515151515157</v>
      </c>
      <c r="F145" s="45"/>
    </row>
    <row r="146" spans="1:6" s="9" customFormat="1" ht="33" x14ac:dyDescent="0.25">
      <c r="A146" s="14">
        <v>124</v>
      </c>
      <c r="B146" s="11" t="s">
        <v>134</v>
      </c>
      <c r="C146" s="12">
        <v>20747.469696969696</v>
      </c>
      <c r="D146" s="13">
        <v>14900</v>
      </c>
      <c r="E146" s="58">
        <f t="shared" si="2"/>
        <v>5847.4696969696961</v>
      </c>
      <c r="F146" s="45"/>
    </row>
    <row r="147" spans="1:6" s="9" customFormat="1" x14ac:dyDescent="0.25">
      <c r="A147" s="14">
        <v>125</v>
      </c>
      <c r="B147" s="11" t="s">
        <v>135</v>
      </c>
      <c r="C147" s="12">
        <v>4562.2436363636361</v>
      </c>
      <c r="D147" s="13">
        <v>3300</v>
      </c>
      <c r="E147" s="58">
        <f t="shared" si="2"/>
        <v>1262.2436363636361</v>
      </c>
      <c r="F147" s="45"/>
    </row>
    <row r="148" spans="1:6" s="9" customFormat="1" x14ac:dyDescent="0.25">
      <c r="A148" s="14">
        <v>126</v>
      </c>
      <c r="B148" s="11" t="s">
        <v>136</v>
      </c>
      <c r="C148" s="12">
        <v>6453.045454545455</v>
      </c>
      <c r="D148" s="13">
        <v>4600</v>
      </c>
      <c r="E148" s="58">
        <f t="shared" si="2"/>
        <v>1853.045454545455</v>
      </c>
      <c r="F148" s="45"/>
    </row>
    <row r="149" spans="1:6" s="9" customFormat="1" x14ac:dyDescent="0.25">
      <c r="A149" s="14">
        <v>127</v>
      </c>
      <c r="B149" s="11" t="s">
        <v>137</v>
      </c>
      <c r="C149" s="12">
        <v>4488.1030303030302</v>
      </c>
      <c r="D149" s="13">
        <v>3200</v>
      </c>
      <c r="E149" s="58">
        <f t="shared" si="2"/>
        <v>1288.1030303030302</v>
      </c>
      <c r="F149" s="45"/>
    </row>
    <row r="150" spans="1:6" s="9" customFormat="1" x14ac:dyDescent="0.25">
      <c r="A150" s="14">
        <v>128</v>
      </c>
      <c r="B150" s="15" t="s">
        <v>138</v>
      </c>
      <c r="C150" s="12">
        <v>405575.0066666666</v>
      </c>
      <c r="D150" s="13">
        <v>292000</v>
      </c>
      <c r="E150" s="58">
        <f t="shared" si="2"/>
        <v>113575.0066666666</v>
      </c>
      <c r="F150" s="45"/>
    </row>
    <row r="151" spans="1:6" s="9" customFormat="1" x14ac:dyDescent="0.25">
      <c r="A151" s="14">
        <v>129</v>
      </c>
      <c r="B151" s="11" t="s">
        <v>139</v>
      </c>
      <c r="C151" s="12">
        <v>69725.345454545444</v>
      </c>
      <c r="D151" s="13">
        <v>50200</v>
      </c>
      <c r="E151" s="58">
        <f t="shared" si="2"/>
        <v>19525.345454545444</v>
      </c>
      <c r="F151" s="45"/>
    </row>
    <row r="152" spans="1:6" s="9" customFormat="1" x14ac:dyDescent="0.25">
      <c r="A152" s="14">
        <v>130</v>
      </c>
      <c r="B152" s="11" t="s">
        <v>140</v>
      </c>
      <c r="C152" s="12">
        <v>11862.136363636362</v>
      </c>
      <c r="D152" s="13">
        <v>8500</v>
      </c>
      <c r="E152" s="58">
        <f t="shared" si="2"/>
        <v>3362.1363636363621</v>
      </c>
      <c r="F152" s="45"/>
    </row>
    <row r="153" spans="1:6" s="9" customFormat="1" x14ac:dyDescent="0.25">
      <c r="A153" s="14">
        <v>131</v>
      </c>
      <c r="B153" s="11" t="s">
        <v>141</v>
      </c>
      <c r="C153" s="12">
        <v>477586.66666666669</v>
      </c>
      <c r="D153" s="13">
        <v>343900</v>
      </c>
      <c r="E153" s="58">
        <f t="shared" ref="E153:E168" si="3">+C153-D153</f>
        <v>133686.66666666669</v>
      </c>
      <c r="F153" s="45"/>
    </row>
    <row r="154" spans="1:6" s="9" customFormat="1" x14ac:dyDescent="0.25">
      <c r="A154" s="14">
        <v>132</v>
      </c>
      <c r="B154" s="15" t="s">
        <v>142</v>
      </c>
      <c r="C154" s="12">
        <v>30260.618181818183</v>
      </c>
      <c r="D154" s="13">
        <v>21800</v>
      </c>
      <c r="E154" s="58">
        <f t="shared" si="3"/>
        <v>8460.6181818181831</v>
      </c>
      <c r="F154" s="45"/>
    </row>
    <row r="155" spans="1:6" s="9" customFormat="1" x14ac:dyDescent="0.25">
      <c r="A155" s="14">
        <v>133</v>
      </c>
      <c r="B155" s="11" t="s">
        <v>143</v>
      </c>
      <c r="C155" s="12">
        <v>30260.618181818183</v>
      </c>
      <c r="D155" s="13">
        <v>21800</v>
      </c>
      <c r="E155" s="58">
        <f t="shared" si="3"/>
        <v>8460.6181818181831</v>
      </c>
      <c r="F155" s="45"/>
    </row>
    <row r="156" spans="1:6" s="9" customFormat="1" x14ac:dyDescent="0.25">
      <c r="A156" s="14">
        <v>134</v>
      </c>
      <c r="B156" s="11" t="s">
        <v>144</v>
      </c>
      <c r="C156" s="12">
        <v>325814.06666666659</v>
      </c>
      <c r="D156" s="13">
        <v>234600</v>
      </c>
      <c r="E156" s="58">
        <f t="shared" si="3"/>
        <v>91214.066666666593</v>
      </c>
      <c r="F156" s="45"/>
    </row>
    <row r="157" spans="1:6" s="9" customFormat="1" x14ac:dyDescent="0.25">
      <c r="A157" s="143" t="s">
        <v>145</v>
      </c>
      <c r="B157" s="143"/>
      <c r="C157" s="143"/>
      <c r="D157" s="143"/>
      <c r="E157" s="59">
        <f>SUM(D158:D161)</f>
        <v>991300</v>
      </c>
      <c r="F157" s="48"/>
    </row>
    <row r="158" spans="1:6" s="9" customFormat="1" x14ac:dyDescent="0.25">
      <c r="A158" s="10">
        <v>135</v>
      </c>
      <c r="B158" s="18" t="s">
        <v>146</v>
      </c>
      <c r="C158" s="12">
        <v>624750</v>
      </c>
      <c r="D158" s="13">
        <v>400000</v>
      </c>
      <c r="E158" s="58">
        <f t="shared" si="3"/>
        <v>224750</v>
      </c>
      <c r="F158" s="45"/>
    </row>
    <row r="159" spans="1:6" s="9" customFormat="1" x14ac:dyDescent="0.25">
      <c r="A159" s="10">
        <v>136</v>
      </c>
      <c r="B159" s="19" t="s">
        <v>147</v>
      </c>
      <c r="C159" s="12">
        <v>194366.66666666666</v>
      </c>
      <c r="D159" s="13">
        <v>139900</v>
      </c>
      <c r="E159" s="58">
        <f t="shared" si="3"/>
        <v>54466.666666666657</v>
      </c>
      <c r="F159" s="45"/>
    </row>
    <row r="160" spans="1:6" s="9" customFormat="1" x14ac:dyDescent="0.25">
      <c r="A160" s="10">
        <v>137</v>
      </c>
      <c r="B160" s="19" t="s">
        <v>148</v>
      </c>
      <c r="C160" s="12">
        <v>210233.33333333334</v>
      </c>
      <c r="D160" s="13">
        <v>151400</v>
      </c>
      <c r="E160" s="58">
        <f t="shared" si="3"/>
        <v>58833.333333333343</v>
      </c>
      <c r="F160" s="45"/>
    </row>
    <row r="161" spans="1:6" s="9" customFormat="1" x14ac:dyDescent="0.25">
      <c r="A161" s="10">
        <v>138</v>
      </c>
      <c r="B161" s="19" t="s">
        <v>149</v>
      </c>
      <c r="C161" s="12">
        <v>518731.81818181818</v>
      </c>
      <c r="D161" s="13">
        <v>300000</v>
      </c>
      <c r="E161" s="58">
        <f t="shared" si="3"/>
        <v>218731.81818181818</v>
      </c>
      <c r="F161" s="45"/>
    </row>
    <row r="162" spans="1:6" s="9" customFormat="1" x14ac:dyDescent="0.25">
      <c r="A162" s="142" t="s">
        <v>150</v>
      </c>
      <c r="B162" s="142"/>
      <c r="C162" s="142"/>
      <c r="D162" s="142"/>
      <c r="E162" s="59">
        <f>SUM(D163:D165)</f>
        <v>20626900</v>
      </c>
      <c r="F162" s="48"/>
    </row>
    <row r="163" spans="1:6" s="9" customFormat="1" ht="33" x14ac:dyDescent="0.25">
      <c r="A163" s="10">
        <v>139</v>
      </c>
      <c r="B163" s="11" t="s">
        <v>151</v>
      </c>
      <c r="C163" s="12">
        <v>5408081.2121212119</v>
      </c>
      <c r="D163" s="13">
        <v>3893800</v>
      </c>
      <c r="E163" s="58">
        <f t="shared" si="3"/>
        <v>1514281.2121212119</v>
      </c>
      <c r="F163" s="45"/>
    </row>
    <row r="164" spans="1:6" s="9" customFormat="1" ht="33" x14ac:dyDescent="0.25">
      <c r="A164" s="10">
        <v>140</v>
      </c>
      <c r="B164" s="11" t="s">
        <v>152</v>
      </c>
      <c r="C164" s="12">
        <v>6573776.3636363633</v>
      </c>
      <c r="D164" s="13">
        <v>4733100</v>
      </c>
      <c r="E164" s="58">
        <f t="shared" si="3"/>
        <v>1840676.3636363633</v>
      </c>
      <c r="F164" s="45"/>
    </row>
    <row r="165" spans="1:6" s="9" customFormat="1" ht="33" x14ac:dyDescent="0.25">
      <c r="A165" s="10">
        <v>141</v>
      </c>
      <c r="B165" s="11" t="s">
        <v>153</v>
      </c>
      <c r="C165" s="12">
        <v>21800800</v>
      </c>
      <c r="D165" s="13">
        <v>12000000</v>
      </c>
      <c r="E165" s="58">
        <f t="shared" si="3"/>
        <v>9800800</v>
      </c>
      <c r="F165" s="45"/>
    </row>
    <row r="166" spans="1:6" s="9" customFormat="1" x14ac:dyDescent="0.25">
      <c r="A166" s="142" t="s">
        <v>154</v>
      </c>
      <c r="B166" s="142"/>
      <c r="C166" s="142"/>
      <c r="D166" s="142"/>
      <c r="E166" s="59">
        <f>SUM(D167:D168)</f>
        <v>4700000</v>
      </c>
      <c r="F166" s="48"/>
    </row>
    <row r="167" spans="1:6" s="9" customFormat="1" ht="33" x14ac:dyDescent="0.25">
      <c r="A167" s="10">
        <v>142</v>
      </c>
      <c r="B167" s="11" t="s">
        <v>155</v>
      </c>
      <c r="C167" s="12">
        <v>3010916.3636363633</v>
      </c>
      <c r="D167" s="13">
        <v>1900000</v>
      </c>
      <c r="E167" s="58">
        <f t="shared" si="3"/>
        <v>1110916.3636363633</v>
      </c>
      <c r="F167" s="45"/>
    </row>
    <row r="168" spans="1:6" s="9" customFormat="1" ht="33" x14ac:dyDescent="0.25">
      <c r="A168" s="10">
        <v>143</v>
      </c>
      <c r="B168" s="11" t="s">
        <v>156</v>
      </c>
      <c r="C168" s="12">
        <v>4182128.7878787876</v>
      </c>
      <c r="D168" s="13">
        <v>2800000</v>
      </c>
      <c r="E168" s="58">
        <f t="shared" si="3"/>
        <v>1382128.7878787876</v>
      </c>
      <c r="F168" s="45"/>
    </row>
    <row r="169" spans="1:6" s="9" customFormat="1" x14ac:dyDescent="0.25">
      <c r="A169" s="137" t="s">
        <v>157</v>
      </c>
      <c r="B169" s="137"/>
      <c r="C169" s="137"/>
      <c r="D169" s="21">
        <f>SUM(D89:D168)</f>
        <v>223187300</v>
      </c>
      <c r="E169" s="60">
        <f>+E88+E138+E157+E162+E166</f>
        <v>223187300</v>
      </c>
      <c r="F169" s="50"/>
    </row>
    <row r="170" spans="1:6" s="9" customFormat="1" x14ac:dyDescent="0.25">
      <c r="A170" s="24"/>
      <c r="B170" s="25"/>
      <c r="C170" s="26"/>
      <c r="D170" s="27"/>
      <c r="E170" s="62"/>
      <c r="F170" s="27"/>
    </row>
    <row r="171" spans="1:6" s="9" customFormat="1" x14ac:dyDescent="0.25">
      <c r="A171" s="24"/>
      <c r="B171" s="25"/>
      <c r="C171" s="26"/>
      <c r="D171" s="27"/>
      <c r="E171" s="62"/>
      <c r="F171" s="27"/>
    </row>
    <row r="172" spans="1:6" s="9" customFormat="1" ht="28.5" x14ac:dyDescent="0.25">
      <c r="A172" s="138" t="s">
        <v>158</v>
      </c>
      <c r="B172" s="139"/>
      <c r="C172" s="8" t="s">
        <v>2</v>
      </c>
      <c r="D172" s="8" t="s">
        <v>284</v>
      </c>
      <c r="E172" s="56" t="s">
        <v>293</v>
      </c>
      <c r="F172" s="8" t="s">
        <v>287</v>
      </c>
    </row>
    <row r="173" spans="1:6" s="9" customFormat="1" x14ac:dyDescent="0.25">
      <c r="A173" s="140" t="s">
        <v>159</v>
      </c>
      <c r="B173" s="140"/>
      <c r="C173" s="140"/>
      <c r="D173" s="140"/>
      <c r="E173" s="59">
        <f>SUM(D174:D191)</f>
        <v>4381200</v>
      </c>
      <c r="F173" s="48"/>
    </row>
    <row r="174" spans="1:6" s="9" customFormat="1" ht="66" x14ac:dyDescent="0.25">
      <c r="A174" s="14">
        <v>144</v>
      </c>
      <c r="B174" s="29" t="s">
        <v>160</v>
      </c>
      <c r="C174" s="12">
        <v>367637.87878787873</v>
      </c>
      <c r="D174" s="41">
        <v>240000</v>
      </c>
      <c r="E174" s="58">
        <f t="shared" ref="E174:E237" si="4">+C174-D174</f>
        <v>127637.87878787873</v>
      </c>
      <c r="F174" s="45"/>
    </row>
    <row r="175" spans="1:6" s="9" customFormat="1" ht="66" x14ac:dyDescent="0.25">
      <c r="A175" s="14">
        <v>145</v>
      </c>
      <c r="B175" s="29" t="s">
        <v>161</v>
      </c>
      <c r="C175" s="12">
        <v>704912.72727272718</v>
      </c>
      <c r="D175" s="41">
        <v>450000</v>
      </c>
      <c r="E175" s="58">
        <f t="shared" si="4"/>
        <v>254912.72727272718</v>
      </c>
      <c r="F175" s="45"/>
    </row>
    <row r="176" spans="1:6" s="9" customFormat="1" ht="66" x14ac:dyDescent="0.25">
      <c r="A176" s="14">
        <v>146</v>
      </c>
      <c r="B176" s="29" t="s">
        <v>162</v>
      </c>
      <c r="C176" s="12">
        <v>1016873.0303030303</v>
      </c>
      <c r="D176" s="41">
        <v>700000</v>
      </c>
      <c r="E176" s="58">
        <f t="shared" si="4"/>
        <v>316873.03030303027</v>
      </c>
      <c r="F176" s="47"/>
    </row>
    <row r="177" spans="1:6" s="9" customFormat="1" ht="66" x14ac:dyDescent="0.25">
      <c r="A177" s="14">
        <v>147</v>
      </c>
      <c r="B177" s="29" t="s">
        <v>163</v>
      </c>
      <c r="C177" s="12">
        <v>1486778.7878787878</v>
      </c>
      <c r="D177" s="41">
        <v>900000</v>
      </c>
      <c r="E177" s="58">
        <f t="shared" si="4"/>
        <v>586778.78787878784</v>
      </c>
      <c r="F177" s="47"/>
    </row>
    <row r="178" spans="1:6" s="9" customFormat="1" ht="66" x14ac:dyDescent="0.25">
      <c r="A178" s="14">
        <v>148</v>
      </c>
      <c r="B178" s="29" t="s">
        <v>164</v>
      </c>
      <c r="C178" s="12">
        <v>2660551.5151515151</v>
      </c>
      <c r="D178" s="41">
        <v>1700000</v>
      </c>
      <c r="E178" s="58">
        <f t="shared" si="4"/>
        <v>960551.51515151514</v>
      </c>
      <c r="F178" s="45"/>
    </row>
    <row r="179" spans="1:6" s="9" customFormat="1" ht="33" x14ac:dyDescent="0.25">
      <c r="A179" s="14">
        <v>149</v>
      </c>
      <c r="B179" s="30" t="s">
        <v>165</v>
      </c>
      <c r="C179" s="12">
        <v>13845.830303030301</v>
      </c>
      <c r="D179" s="41">
        <v>10000</v>
      </c>
      <c r="E179" s="58">
        <f t="shared" si="4"/>
        <v>3845.8303030303014</v>
      </c>
      <c r="F179" s="47"/>
    </row>
    <row r="180" spans="1:6" s="9" customFormat="1" ht="33" x14ac:dyDescent="0.25">
      <c r="A180" s="14">
        <v>150</v>
      </c>
      <c r="B180" s="30" t="s">
        <v>166</v>
      </c>
      <c r="C180" s="12">
        <v>17657.436363636363</v>
      </c>
      <c r="D180" s="41">
        <v>12700</v>
      </c>
      <c r="E180" s="58">
        <f t="shared" si="4"/>
        <v>4957.4363636363632</v>
      </c>
      <c r="F180" s="47"/>
    </row>
    <row r="181" spans="1:6" s="9" customFormat="1" ht="33" x14ac:dyDescent="0.25">
      <c r="A181" s="14">
        <v>151</v>
      </c>
      <c r="B181" s="30" t="s">
        <v>167</v>
      </c>
      <c r="C181" s="12">
        <v>21714.254545454543</v>
      </c>
      <c r="D181" s="41">
        <v>15600</v>
      </c>
      <c r="E181" s="58">
        <f t="shared" si="4"/>
        <v>6114.2545454545434</v>
      </c>
      <c r="F181" s="47"/>
    </row>
    <row r="182" spans="1:6" s="9" customFormat="1" ht="49.5" x14ac:dyDescent="0.25">
      <c r="A182" s="14">
        <v>152</v>
      </c>
      <c r="B182" s="30" t="s">
        <v>168</v>
      </c>
      <c r="C182" s="12">
        <v>34533.799999999996</v>
      </c>
      <c r="D182" s="41">
        <v>24900</v>
      </c>
      <c r="E182" s="58">
        <f t="shared" si="4"/>
        <v>9633.7999999999956</v>
      </c>
      <c r="F182" s="47"/>
    </row>
    <row r="183" spans="1:6" s="9" customFormat="1" ht="49.5" x14ac:dyDescent="0.25">
      <c r="A183" s="14">
        <v>153</v>
      </c>
      <c r="B183" s="30" t="s">
        <v>169</v>
      </c>
      <c r="C183" s="12">
        <v>39841.560606060608</v>
      </c>
      <c r="D183" s="41">
        <v>28700</v>
      </c>
      <c r="E183" s="58">
        <f t="shared" si="4"/>
        <v>11141.560606060608</v>
      </c>
      <c r="F183" s="47"/>
    </row>
    <row r="184" spans="1:6" s="9" customFormat="1" ht="49.5" x14ac:dyDescent="0.25">
      <c r="A184" s="14">
        <v>154</v>
      </c>
      <c r="B184" s="29" t="s">
        <v>170</v>
      </c>
      <c r="C184" s="12">
        <v>39841.560606060608</v>
      </c>
      <c r="D184" s="41">
        <v>28700</v>
      </c>
      <c r="E184" s="58">
        <f t="shared" si="4"/>
        <v>11141.560606060608</v>
      </c>
      <c r="F184" s="47"/>
    </row>
    <row r="185" spans="1:6" s="9" customFormat="1" ht="33" x14ac:dyDescent="0.25">
      <c r="A185" s="14">
        <v>155</v>
      </c>
      <c r="B185" s="29" t="s">
        <v>171</v>
      </c>
      <c r="C185" s="12">
        <v>43763.151515151512</v>
      </c>
      <c r="D185" s="41">
        <v>31500</v>
      </c>
      <c r="E185" s="58">
        <f t="shared" si="4"/>
        <v>12263.151515151512</v>
      </c>
      <c r="F185" s="47"/>
    </row>
    <row r="186" spans="1:6" s="9" customFormat="1" ht="49.5" x14ac:dyDescent="0.25">
      <c r="A186" s="14">
        <v>156</v>
      </c>
      <c r="B186" s="29" t="s">
        <v>172</v>
      </c>
      <c r="C186" s="12">
        <v>34559.763636363634</v>
      </c>
      <c r="D186" s="41">
        <v>24900</v>
      </c>
      <c r="E186" s="58">
        <f t="shared" si="4"/>
        <v>9659.7636363636339</v>
      </c>
      <c r="F186" s="47"/>
    </row>
    <row r="187" spans="1:6" s="9" customFormat="1" ht="49.5" x14ac:dyDescent="0.25">
      <c r="A187" s="14">
        <v>157</v>
      </c>
      <c r="B187" s="29" t="s">
        <v>173</v>
      </c>
      <c r="C187" s="12">
        <v>53780.066666666658</v>
      </c>
      <c r="D187" s="41">
        <v>38700</v>
      </c>
      <c r="E187" s="58">
        <f t="shared" si="4"/>
        <v>15080.066666666658</v>
      </c>
      <c r="F187" s="47"/>
    </row>
    <row r="188" spans="1:6" s="9" customFormat="1" x14ac:dyDescent="0.25">
      <c r="A188" s="14">
        <v>158</v>
      </c>
      <c r="B188" s="29" t="s">
        <v>174</v>
      </c>
      <c r="C188" s="12">
        <v>65996.678787878787</v>
      </c>
      <c r="D188" s="41">
        <v>47500</v>
      </c>
      <c r="E188" s="58">
        <f t="shared" si="4"/>
        <v>18496.678787878787</v>
      </c>
      <c r="F188" s="47"/>
    </row>
    <row r="189" spans="1:6" s="9" customFormat="1" x14ac:dyDescent="0.25">
      <c r="A189" s="14">
        <v>159</v>
      </c>
      <c r="B189" s="29" t="s">
        <v>175</v>
      </c>
      <c r="C189" s="12">
        <v>86502.181818181809</v>
      </c>
      <c r="D189" s="41">
        <v>62300</v>
      </c>
      <c r="E189" s="58">
        <f t="shared" si="4"/>
        <v>24202.181818181809</v>
      </c>
      <c r="F189" s="45"/>
    </row>
    <row r="190" spans="1:6" s="9" customFormat="1" x14ac:dyDescent="0.25">
      <c r="A190" s="14">
        <v>160</v>
      </c>
      <c r="B190" s="30" t="s">
        <v>176</v>
      </c>
      <c r="C190" s="12">
        <v>86502.181818181809</v>
      </c>
      <c r="D190" s="41">
        <v>62300</v>
      </c>
      <c r="E190" s="58">
        <f t="shared" si="4"/>
        <v>24202.181818181809</v>
      </c>
      <c r="F190" s="45"/>
    </row>
    <row r="191" spans="1:6" s="9" customFormat="1" x14ac:dyDescent="0.25">
      <c r="A191" s="14">
        <v>161</v>
      </c>
      <c r="B191" s="29" t="s">
        <v>177</v>
      </c>
      <c r="C191" s="12">
        <v>4698.6969696969691</v>
      </c>
      <c r="D191" s="41">
        <v>3400</v>
      </c>
      <c r="E191" s="58">
        <f t="shared" si="4"/>
        <v>1298.6969696969691</v>
      </c>
      <c r="F191" s="45"/>
    </row>
    <row r="192" spans="1:6" s="9" customFormat="1" x14ac:dyDescent="0.25">
      <c r="A192" s="141" t="s">
        <v>178</v>
      </c>
      <c r="B192" s="141"/>
      <c r="C192" s="141"/>
      <c r="D192" s="141"/>
      <c r="E192" s="59">
        <f>SUM(D193:D223)</f>
        <v>28446500</v>
      </c>
      <c r="F192" s="48"/>
    </row>
    <row r="193" spans="1:6" s="9" customFormat="1" x14ac:dyDescent="0.25">
      <c r="A193" s="10">
        <v>162</v>
      </c>
      <c r="B193" s="30" t="s">
        <v>179</v>
      </c>
      <c r="C193" s="12">
        <v>243409.09090909091</v>
      </c>
      <c r="D193" s="13">
        <v>175300</v>
      </c>
      <c r="E193" s="58">
        <f t="shared" si="4"/>
        <v>68109.090909090912</v>
      </c>
      <c r="F193" s="45"/>
    </row>
    <row r="194" spans="1:6" s="9" customFormat="1" x14ac:dyDescent="0.25">
      <c r="A194" s="10">
        <v>163</v>
      </c>
      <c r="B194" s="30" t="s">
        <v>180</v>
      </c>
      <c r="C194" s="12">
        <v>301466.66666666669</v>
      </c>
      <c r="D194" s="13">
        <v>217100</v>
      </c>
      <c r="E194" s="58">
        <f t="shared" si="4"/>
        <v>84366.666666666686</v>
      </c>
      <c r="F194" s="45"/>
    </row>
    <row r="195" spans="1:6" s="9" customFormat="1" x14ac:dyDescent="0.25">
      <c r="A195" s="10">
        <v>164</v>
      </c>
      <c r="B195" s="30" t="s">
        <v>181</v>
      </c>
      <c r="C195" s="12">
        <v>184630.30303030301</v>
      </c>
      <c r="D195" s="13">
        <v>132900</v>
      </c>
      <c r="E195" s="58">
        <f t="shared" si="4"/>
        <v>51730.30303030301</v>
      </c>
      <c r="F195" s="45"/>
    </row>
    <row r="196" spans="1:6" s="9" customFormat="1" x14ac:dyDescent="0.25">
      <c r="A196" s="10">
        <v>165</v>
      </c>
      <c r="B196" s="30" t="s">
        <v>182</v>
      </c>
      <c r="C196" s="12">
        <v>231509.09090909091</v>
      </c>
      <c r="D196" s="13">
        <v>166700</v>
      </c>
      <c r="E196" s="58">
        <f t="shared" si="4"/>
        <v>64809.090909090912</v>
      </c>
      <c r="F196" s="45"/>
    </row>
    <row r="197" spans="1:6" s="9" customFormat="1" x14ac:dyDescent="0.25">
      <c r="A197" s="10">
        <v>166</v>
      </c>
      <c r="B197" s="30" t="s">
        <v>183</v>
      </c>
      <c r="C197" s="12">
        <v>224296.9696969697</v>
      </c>
      <c r="D197" s="13">
        <v>161500</v>
      </c>
      <c r="E197" s="58">
        <f t="shared" si="4"/>
        <v>62796.969696969696</v>
      </c>
      <c r="F197" s="45"/>
    </row>
    <row r="198" spans="1:6" s="9" customFormat="1" x14ac:dyDescent="0.25">
      <c r="A198" s="10">
        <v>167</v>
      </c>
      <c r="B198" s="30" t="s">
        <v>184</v>
      </c>
      <c r="C198" s="12">
        <v>283075.75757575757</v>
      </c>
      <c r="D198" s="13">
        <v>203800</v>
      </c>
      <c r="E198" s="58">
        <f t="shared" si="4"/>
        <v>79275.757575757569</v>
      </c>
      <c r="F198" s="45"/>
    </row>
    <row r="199" spans="1:6" s="9" customFormat="1" ht="33" x14ac:dyDescent="0.25">
      <c r="A199" s="10">
        <v>168</v>
      </c>
      <c r="B199" s="30" t="s">
        <v>185</v>
      </c>
      <c r="C199" s="12">
        <v>664416.66666666663</v>
      </c>
      <c r="D199" s="13">
        <v>478400</v>
      </c>
      <c r="E199" s="58">
        <f t="shared" si="4"/>
        <v>186016.66666666663</v>
      </c>
      <c r="F199" s="45"/>
    </row>
    <row r="200" spans="1:6" s="9" customFormat="1" x14ac:dyDescent="0.25">
      <c r="A200" s="10">
        <v>169</v>
      </c>
      <c r="B200" s="30" t="s">
        <v>186</v>
      </c>
      <c r="C200" s="12">
        <v>636289.39393939392</v>
      </c>
      <c r="D200" s="13">
        <v>458100</v>
      </c>
      <c r="E200" s="58">
        <f t="shared" si="4"/>
        <v>178189.39393939392</v>
      </c>
      <c r="F200" s="45"/>
    </row>
    <row r="201" spans="1:6" s="9" customFormat="1" ht="49.5" x14ac:dyDescent="0.25">
      <c r="A201" s="10">
        <v>170</v>
      </c>
      <c r="B201" s="30" t="s">
        <v>187</v>
      </c>
      <c r="C201" s="12">
        <v>519813.63636363641</v>
      </c>
      <c r="D201" s="13">
        <v>374300</v>
      </c>
      <c r="E201" s="58">
        <f t="shared" si="4"/>
        <v>145513.63636363641</v>
      </c>
      <c r="F201" s="45"/>
    </row>
    <row r="202" spans="1:6" s="9" customFormat="1" ht="33" x14ac:dyDescent="0.25">
      <c r="A202" s="10">
        <v>171</v>
      </c>
      <c r="B202" s="30" t="s">
        <v>188</v>
      </c>
      <c r="C202" s="12">
        <v>423351.51515151514</v>
      </c>
      <c r="D202" s="13">
        <v>304800</v>
      </c>
      <c r="E202" s="58">
        <f t="shared" si="4"/>
        <v>118551.51515151514</v>
      </c>
      <c r="F202" s="45"/>
    </row>
    <row r="203" spans="1:6" s="9" customFormat="1" ht="49.5" x14ac:dyDescent="0.25">
      <c r="A203" s="10">
        <v>172</v>
      </c>
      <c r="B203" s="30" t="s">
        <v>189</v>
      </c>
      <c r="C203" s="12">
        <v>558218.18181818177</v>
      </c>
      <c r="D203" s="13">
        <v>401900</v>
      </c>
      <c r="E203" s="58">
        <f t="shared" si="4"/>
        <v>156318.18181818177</v>
      </c>
      <c r="F203" s="45"/>
    </row>
    <row r="204" spans="1:6" s="9" customFormat="1" x14ac:dyDescent="0.25">
      <c r="A204" s="10">
        <v>173</v>
      </c>
      <c r="B204" s="29" t="s">
        <v>190</v>
      </c>
      <c r="C204" s="12">
        <v>5234196.9696969697</v>
      </c>
      <c r="D204" s="13">
        <v>2800000</v>
      </c>
      <c r="E204" s="58">
        <f t="shared" si="4"/>
        <v>2434196.9696969697</v>
      </c>
      <c r="F204" s="45"/>
    </row>
    <row r="205" spans="1:6" s="9" customFormat="1" x14ac:dyDescent="0.25">
      <c r="A205" s="10">
        <v>174</v>
      </c>
      <c r="B205" s="30" t="s">
        <v>191</v>
      </c>
      <c r="C205" s="12">
        <v>1398069.696969697</v>
      </c>
      <c r="D205" s="13">
        <v>800000</v>
      </c>
      <c r="E205" s="58">
        <f t="shared" si="4"/>
        <v>598069.69696969702</v>
      </c>
      <c r="F205" s="45"/>
    </row>
    <row r="206" spans="1:6" s="9" customFormat="1" x14ac:dyDescent="0.25">
      <c r="A206" s="10">
        <v>175</v>
      </c>
      <c r="B206" s="30" t="s">
        <v>192</v>
      </c>
      <c r="C206" s="12">
        <v>5895548.4848484844</v>
      </c>
      <c r="D206" s="13">
        <v>3900000</v>
      </c>
      <c r="E206" s="58">
        <f t="shared" si="4"/>
        <v>1995548.4848484844</v>
      </c>
      <c r="F206" s="45"/>
    </row>
    <row r="207" spans="1:6" s="9" customFormat="1" x14ac:dyDescent="0.25">
      <c r="A207" s="10">
        <v>176</v>
      </c>
      <c r="B207" s="30" t="s">
        <v>193</v>
      </c>
      <c r="C207" s="12">
        <v>8789772.7272727266</v>
      </c>
      <c r="D207" s="13">
        <v>6328600</v>
      </c>
      <c r="E207" s="58">
        <f t="shared" si="4"/>
        <v>2461172.7272727266</v>
      </c>
      <c r="F207" s="45"/>
    </row>
    <row r="208" spans="1:6" s="9" customFormat="1" x14ac:dyDescent="0.25">
      <c r="A208" s="10">
        <v>177</v>
      </c>
      <c r="B208" s="30" t="s">
        <v>194</v>
      </c>
      <c r="C208" s="12">
        <v>155601.51515151514</v>
      </c>
      <c r="D208" s="13">
        <v>112000</v>
      </c>
      <c r="E208" s="58">
        <f t="shared" si="4"/>
        <v>43601.515151515137</v>
      </c>
      <c r="F208" s="45"/>
    </row>
    <row r="209" spans="1:6" s="9" customFormat="1" x14ac:dyDescent="0.25">
      <c r="A209" s="10">
        <v>178</v>
      </c>
      <c r="B209" s="30" t="s">
        <v>195</v>
      </c>
      <c r="C209" s="12">
        <v>224837.87878787878</v>
      </c>
      <c r="D209" s="13">
        <v>161900</v>
      </c>
      <c r="E209" s="58">
        <f t="shared" si="4"/>
        <v>62937.878787878784</v>
      </c>
      <c r="F209" s="45"/>
    </row>
    <row r="210" spans="1:6" s="9" customFormat="1" x14ac:dyDescent="0.25">
      <c r="A210" s="10">
        <v>179</v>
      </c>
      <c r="B210" s="30" t="s">
        <v>196</v>
      </c>
      <c r="C210" s="12">
        <v>286140.90909090912</v>
      </c>
      <c r="D210" s="13">
        <v>206000</v>
      </c>
      <c r="E210" s="58">
        <f t="shared" si="4"/>
        <v>80140.909090909117</v>
      </c>
      <c r="F210" s="45"/>
    </row>
    <row r="211" spans="1:6" s="9" customFormat="1" x14ac:dyDescent="0.25">
      <c r="A211" s="10">
        <v>180</v>
      </c>
      <c r="B211" s="29" t="s">
        <v>197</v>
      </c>
      <c r="C211" s="12">
        <v>199775.75757575757</v>
      </c>
      <c r="D211" s="13">
        <v>143800</v>
      </c>
      <c r="E211" s="58">
        <f t="shared" si="4"/>
        <v>55975.757575757569</v>
      </c>
      <c r="F211" s="45"/>
    </row>
    <row r="212" spans="1:6" s="9" customFormat="1" x14ac:dyDescent="0.25">
      <c r="A212" s="10">
        <v>181</v>
      </c>
      <c r="B212" s="29" t="s">
        <v>198</v>
      </c>
      <c r="C212" s="12">
        <v>243084.54545454544</v>
      </c>
      <c r="D212" s="13">
        <v>175000</v>
      </c>
      <c r="E212" s="58">
        <f t="shared" si="4"/>
        <v>68084.545454545441</v>
      </c>
      <c r="F212" s="45"/>
    </row>
    <row r="213" spans="1:6" s="9" customFormat="1" x14ac:dyDescent="0.25">
      <c r="A213" s="10">
        <v>182</v>
      </c>
      <c r="B213" s="29" t="s">
        <v>199</v>
      </c>
      <c r="C213" s="12">
        <v>221412.12121212122</v>
      </c>
      <c r="D213" s="13">
        <v>159400</v>
      </c>
      <c r="E213" s="58">
        <f t="shared" si="4"/>
        <v>62012.121212121216</v>
      </c>
      <c r="F213" s="45"/>
    </row>
    <row r="214" spans="1:6" s="9" customFormat="1" x14ac:dyDescent="0.25">
      <c r="A214" s="10">
        <v>183</v>
      </c>
      <c r="B214" s="29" t="s">
        <v>200</v>
      </c>
      <c r="C214" s="12">
        <v>275539.09090909088</v>
      </c>
      <c r="D214" s="13">
        <v>198400</v>
      </c>
      <c r="E214" s="58">
        <f t="shared" si="4"/>
        <v>77139.090909090883</v>
      </c>
      <c r="F214" s="45"/>
    </row>
    <row r="215" spans="1:6" s="9" customFormat="1" ht="66" x14ac:dyDescent="0.25">
      <c r="A215" s="10">
        <v>184</v>
      </c>
      <c r="B215" s="30" t="s">
        <v>201</v>
      </c>
      <c r="C215" s="12">
        <v>1939339.3939393938</v>
      </c>
      <c r="D215" s="13">
        <v>1396300</v>
      </c>
      <c r="E215" s="58">
        <f t="shared" si="4"/>
        <v>543039.39393939381</v>
      </c>
      <c r="F215" s="45"/>
    </row>
    <row r="216" spans="1:6" s="9" customFormat="1" ht="66" x14ac:dyDescent="0.25">
      <c r="A216" s="10">
        <v>185</v>
      </c>
      <c r="B216" s="30" t="s">
        <v>202</v>
      </c>
      <c r="C216" s="12">
        <v>2761881.8181818179</v>
      </c>
      <c r="D216" s="13">
        <v>1988600</v>
      </c>
      <c r="E216" s="58">
        <f t="shared" si="4"/>
        <v>773281.81818181789</v>
      </c>
      <c r="F216" s="45"/>
    </row>
    <row r="217" spans="1:6" s="9" customFormat="1" x14ac:dyDescent="0.25">
      <c r="A217" s="10">
        <v>186</v>
      </c>
      <c r="B217" s="30" t="s">
        <v>203</v>
      </c>
      <c r="C217" s="12">
        <v>568675.75757575757</v>
      </c>
      <c r="D217" s="13">
        <v>409400</v>
      </c>
      <c r="E217" s="58">
        <f t="shared" si="4"/>
        <v>159275.75757575757</v>
      </c>
      <c r="F217" s="45"/>
    </row>
    <row r="218" spans="1:6" s="9" customFormat="1" x14ac:dyDescent="0.25">
      <c r="A218" s="10">
        <v>187</v>
      </c>
      <c r="B218" s="30" t="s">
        <v>204</v>
      </c>
      <c r="C218" s="12">
        <v>751503.03030303027</v>
      </c>
      <c r="D218" s="13">
        <v>541100</v>
      </c>
      <c r="E218" s="58">
        <f t="shared" si="4"/>
        <v>210403.03030303027</v>
      </c>
      <c r="F218" s="45"/>
    </row>
    <row r="219" spans="1:6" s="9" customFormat="1" x14ac:dyDescent="0.25">
      <c r="A219" s="10">
        <v>188</v>
      </c>
      <c r="B219" s="30" t="s">
        <v>205</v>
      </c>
      <c r="C219" s="12">
        <v>1053150</v>
      </c>
      <c r="D219" s="13">
        <v>758300</v>
      </c>
      <c r="E219" s="58">
        <f t="shared" si="4"/>
        <v>294850</v>
      </c>
      <c r="F219" s="45"/>
    </row>
    <row r="220" spans="1:6" s="9" customFormat="1" ht="49.5" x14ac:dyDescent="0.25">
      <c r="A220" s="10">
        <v>189</v>
      </c>
      <c r="B220" s="29" t="s">
        <v>206</v>
      </c>
      <c r="C220" s="12">
        <v>5552431.8181818174</v>
      </c>
      <c r="D220" s="13">
        <v>3997800</v>
      </c>
      <c r="E220" s="58">
        <f t="shared" si="4"/>
        <v>1554631.8181818174</v>
      </c>
      <c r="F220" s="45"/>
    </row>
    <row r="221" spans="1:6" s="9" customFormat="1" x14ac:dyDescent="0.25">
      <c r="A221" s="10">
        <v>190</v>
      </c>
      <c r="B221" s="30" t="s">
        <v>207</v>
      </c>
      <c r="C221" s="12">
        <v>539827.27272727271</v>
      </c>
      <c r="D221" s="13">
        <v>388700</v>
      </c>
      <c r="E221" s="58">
        <f t="shared" si="4"/>
        <v>151127.27272727271</v>
      </c>
      <c r="F221" s="45"/>
    </row>
    <row r="222" spans="1:6" s="9" customFormat="1" x14ac:dyDescent="0.25">
      <c r="A222" s="10">
        <v>191</v>
      </c>
      <c r="B222" s="30" t="s">
        <v>208</v>
      </c>
      <c r="C222" s="12">
        <v>663695.45454545447</v>
      </c>
      <c r="D222" s="13">
        <v>477900</v>
      </c>
      <c r="E222" s="58">
        <f t="shared" si="4"/>
        <v>185795.45454545447</v>
      </c>
      <c r="F222" s="45"/>
    </row>
    <row r="223" spans="1:6" s="9" customFormat="1" x14ac:dyDescent="0.25">
      <c r="A223" s="10">
        <v>192</v>
      </c>
      <c r="B223" s="29" t="s">
        <v>209</v>
      </c>
      <c r="C223" s="12">
        <v>595180.3030303031</v>
      </c>
      <c r="D223" s="13">
        <v>428500</v>
      </c>
      <c r="E223" s="58">
        <f t="shared" si="4"/>
        <v>166680.3030303031</v>
      </c>
      <c r="F223" s="45"/>
    </row>
    <row r="224" spans="1:6" s="9" customFormat="1" x14ac:dyDescent="0.25">
      <c r="A224" s="142" t="s">
        <v>210</v>
      </c>
      <c r="B224" s="142"/>
      <c r="C224" s="142"/>
      <c r="D224" s="142"/>
      <c r="E224" s="59">
        <f>SUM(D225:D260)</f>
        <v>5706800</v>
      </c>
      <c r="F224" s="48"/>
    </row>
    <row r="225" spans="1:6" s="9" customFormat="1" x14ac:dyDescent="0.25">
      <c r="A225" s="14">
        <v>193</v>
      </c>
      <c r="B225" s="31" t="s">
        <v>211</v>
      </c>
      <c r="C225" s="12">
        <v>34377.466666666667</v>
      </c>
      <c r="D225" s="13">
        <v>24800</v>
      </c>
      <c r="E225" s="58">
        <f t="shared" si="4"/>
        <v>9577.4666666666672</v>
      </c>
      <c r="F225" s="45"/>
    </row>
    <row r="226" spans="1:6" s="9" customFormat="1" x14ac:dyDescent="0.25">
      <c r="A226" s="14">
        <v>194</v>
      </c>
      <c r="B226" s="31" t="s">
        <v>212</v>
      </c>
      <c r="C226" s="12">
        <v>49432.133333333331</v>
      </c>
      <c r="D226" s="13">
        <v>35600</v>
      </c>
      <c r="E226" s="58">
        <f t="shared" si="4"/>
        <v>13832.133333333331</v>
      </c>
      <c r="F226" s="45"/>
    </row>
    <row r="227" spans="1:6" s="9" customFormat="1" x14ac:dyDescent="0.25">
      <c r="A227" s="14">
        <v>195</v>
      </c>
      <c r="B227" s="31" t="s">
        <v>213</v>
      </c>
      <c r="C227" s="12">
        <v>66162.133333333346</v>
      </c>
      <c r="D227" s="13">
        <v>47600</v>
      </c>
      <c r="E227" s="58">
        <f t="shared" si="4"/>
        <v>18562.133333333346</v>
      </c>
      <c r="F227" s="45"/>
    </row>
    <row r="228" spans="1:6" s="9" customFormat="1" x14ac:dyDescent="0.25">
      <c r="A228" s="14">
        <v>196</v>
      </c>
      <c r="B228" s="31" t="s">
        <v>214</v>
      </c>
      <c r="C228" s="12">
        <v>52628.333333333336</v>
      </c>
      <c r="D228" s="13">
        <v>37900</v>
      </c>
      <c r="E228" s="58">
        <f t="shared" si="4"/>
        <v>14728.333333333336</v>
      </c>
      <c r="F228" s="45"/>
    </row>
    <row r="229" spans="1:6" s="9" customFormat="1" x14ac:dyDescent="0.25">
      <c r="A229" s="14">
        <v>197</v>
      </c>
      <c r="B229" s="18" t="s">
        <v>215</v>
      </c>
      <c r="C229" s="12">
        <v>5684233.333333333</v>
      </c>
      <c r="D229" s="13">
        <v>4092600</v>
      </c>
      <c r="E229" s="58">
        <f t="shared" si="4"/>
        <v>1591633.333333333</v>
      </c>
      <c r="F229" s="45"/>
    </row>
    <row r="230" spans="1:6" s="9" customFormat="1" x14ac:dyDescent="0.25">
      <c r="A230" s="14">
        <v>198</v>
      </c>
      <c r="B230" s="18" t="s">
        <v>216</v>
      </c>
      <c r="C230" s="12">
        <v>31515.166666666668</v>
      </c>
      <c r="D230" s="13">
        <v>22700</v>
      </c>
      <c r="E230" s="58">
        <f t="shared" si="4"/>
        <v>8815.1666666666679</v>
      </c>
      <c r="F230" s="45"/>
    </row>
    <row r="231" spans="1:6" s="9" customFormat="1" x14ac:dyDescent="0.25">
      <c r="A231" s="14">
        <v>199</v>
      </c>
      <c r="B231" s="19" t="s">
        <v>217</v>
      </c>
      <c r="C231" s="12">
        <v>2827.0666666666671</v>
      </c>
      <c r="D231" s="13">
        <v>2000</v>
      </c>
      <c r="E231" s="58">
        <f t="shared" si="4"/>
        <v>827.06666666666706</v>
      </c>
      <c r="F231" s="45"/>
    </row>
    <row r="232" spans="1:6" s="9" customFormat="1" ht="33" x14ac:dyDescent="0.25">
      <c r="A232" s="14">
        <v>200</v>
      </c>
      <c r="B232" s="19" t="s">
        <v>218</v>
      </c>
      <c r="C232" s="12">
        <v>23174.666666666668</v>
      </c>
      <c r="D232" s="13">
        <v>16700</v>
      </c>
      <c r="E232" s="58">
        <f t="shared" si="4"/>
        <v>6474.6666666666679</v>
      </c>
      <c r="F232" s="45"/>
    </row>
    <row r="233" spans="1:6" s="9" customFormat="1" x14ac:dyDescent="0.25">
      <c r="A233" s="14">
        <v>201</v>
      </c>
      <c r="B233" s="19" t="s">
        <v>219</v>
      </c>
      <c r="C233" s="12">
        <v>37368.799999999996</v>
      </c>
      <c r="D233" s="13">
        <v>26900</v>
      </c>
      <c r="E233" s="58">
        <f t="shared" si="4"/>
        <v>10468.799999999996</v>
      </c>
      <c r="F233" s="45"/>
    </row>
    <row r="234" spans="1:6" s="9" customFormat="1" x14ac:dyDescent="0.25">
      <c r="A234" s="14">
        <v>202</v>
      </c>
      <c r="B234" s="19" t="s">
        <v>220</v>
      </c>
      <c r="C234" s="12">
        <v>2278.5</v>
      </c>
      <c r="D234" s="13">
        <v>1600</v>
      </c>
      <c r="E234" s="58">
        <f t="shared" si="4"/>
        <v>678.5</v>
      </c>
      <c r="F234" s="45"/>
    </row>
    <row r="235" spans="1:6" s="9" customFormat="1" x14ac:dyDescent="0.25">
      <c r="A235" s="14">
        <v>203</v>
      </c>
      <c r="B235" s="19" t="s">
        <v>221</v>
      </c>
      <c r="C235" s="12">
        <v>844.719696969697</v>
      </c>
      <c r="D235" s="13">
        <v>600</v>
      </c>
      <c r="E235" s="58">
        <f t="shared" si="4"/>
        <v>244.719696969697</v>
      </c>
      <c r="F235" s="45"/>
    </row>
    <row r="236" spans="1:6" s="9" customFormat="1" x14ac:dyDescent="0.25">
      <c r="A236" s="14">
        <v>204</v>
      </c>
      <c r="B236" s="19" t="s">
        <v>222</v>
      </c>
      <c r="C236" s="12">
        <v>707.14848484848483</v>
      </c>
      <c r="D236" s="13">
        <v>500</v>
      </c>
      <c r="E236" s="58">
        <f t="shared" si="4"/>
        <v>207.14848484848483</v>
      </c>
      <c r="F236" s="45"/>
    </row>
    <row r="237" spans="1:6" s="9" customFormat="1" x14ac:dyDescent="0.25">
      <c r="A237" s="14">
        <v>205</v>
      </c>
      <c r="B237" s="19" t="s">
        <v>223</v>
      </c>
      <c r="C237" s="12">
        <v>232086.06060606058</v>
      </c>
      <c r="D237" s="13">
        <v>167100</v>
      </c>
      <c r="E237" s="58">
        <f t="shared" si="4"/>
        <v>64986.060606060579</v>
      </c>
      <c r="F237" s="45"/>
    </row>
    <row r="238" spans="1:6" s="9" customFormat="1" x14ac:dyDescent="0.25">
      <c r="A238" s="14">
        <v>206</v>
      </c>
      <c r="B238" s="19" t="s">
        <v>224</v>
      </c>
      <c r="C238" s="12">
        <v>174064.54545454544</v>
      </c>
      <c r="D238" s="13">
        <v>125300</v>
      </c>
      <c r="E238" s="58">
        <f t="shared" ref="E238:E295" si="5">+C238-D238</f>
        <v>48764.545454545441</v>
      </c>
      <c r="F238" s="45"/>
    </row>
    <row r="239" spans="1:6" s="9" customFormat="1" x14ac:dyDescent="0.25">
      <c r="A239" s="14">
        <v>207</v>
      </c>
      <c r="B239" s="19" t="s">
        <v>225</v>
      </c>
      <c r="C239" s="12">
        <v>18310.133333333335</v>
      </c>
      <c r="D239" s="13">
        <v>13200</v>
      </c>
      <c r="E239" s="58">
        <f t="shared" si="5"/>
        <v>5110.133333333335</v>
      </c>
      <c r="F239" s="45"/>
    </row>
    <row r="240" spans="1:6" s="9" customFormat="1" x14ac:dyDescent="0.25">
      <c r="A240" s="14">
        <v>208</v>
      </c>
      <c r="B240" s="19" t="s">
        <v>226</v>
      </c>
      <c r="C240" s="12">
        <v>22857.015151515152</v>
      </c>
      <c r="D240" s="13">
        <v>16500</v>
      </c>
      <c r="E240" s="58">
        <f t="shared" si="5"/>
        <v>6357.015151515152</v>
      </c>
      <c r="F240" s="45"/>
    </row>
    <row r="241" spans="1:6" s="9" customFormat="1" ht="33" x14ac:dyDescent="0.25">
      <c r="A241" s="14">
        <v>209</v>
      </c>
      <c r="B241" s="19" t="s">
        <v>227</v>
      </c>
      <c r="C241" s="12">
        <v>28140.975757575754</v>
      </c>
      <c r="D241" s="13">
        <v>20300</v>
      </c>
      <c r="E241" s="58">
        <f t="shared" si="5"/>
        <v>7840.975757575754</v>
      </c>
      <c r="F241" s="45"/>
    </row>
    <row r="242" spans="1:6" s="9" customFormat="1" x14ac:dyDescent="0.25">
      <c r="A242" s="14">
        <v>210</v>
      </c>
      <c r="B242" s="19" t="s">
        <v>228</v>
      </c>
      <c r="C242" s="12">
        <v>32720.672727272729</v>
      </c>
      <c r="D242" s="13">
        <v>23600</v>
      </c>
      <c r="E242" s="58">
        <f t="shared" si="5"/>
        <v>9120.6727272727294</v>
      </c>
      <c r="F242" s="45"/>
    </row>
    <row r="243" spans="1:6" s="9" customFormat="1" ht="33" x14ac:dyDescent="0.25">
      <c r="A243" s="14">
        <v>211</v>
      </c>
      <c r="B243" s="19" t="s">
        <v>229</v>
      </c>
      <c r="C243" s="12">
        <v>37039.651515151512</v>
      </c>
      <c r="D243" s="13">
        <v>26700</v>
      </c>
      <c r="E243" s="58">
        <f t="shared" si="5"/>
        <v>10339.651515151512</v>
      </c>
      <c r="F243" s="45"/>
    </row>
    <row r="244" spans="1:6" s="9" customFormat="1" x14ac:dyDescent="0.25">
      <c r="A244" s="14">
        <v>212</v>
      </c>
      <c r="B244" s="19" t="s">
        <v>230</v>
      </c>
      <c r="C244" s="12">
        <v>41583.648484848491</v>
      </c>
      <c r="D244" s="13">
        <v>29900</v>
      </c>
      <c r="E244" s="58">
        <f t="shared" si="5"/>
        <v>11683.648484848491</v>
      </c>
      <c r="F244" s="45"/>
    </row>
    <row r="245" spans="1:6" s="9" customFormat="1" x14ac:dyDescent="0.25">
      <c r="A245" s="14">
        <v>213</v>
      </c>
      <c r="B245" s="19" t="s">
        <v>231</v>
      </c>
      <c r="C245" s="12">
        <v>43494.860606060603</v>
      </c>
      <c r="D245" s="13">
        <v>31300</v>
      </c>
      <c r="E245" s="58">
        <f t="shared" si="5"/>
        <v>12194.860606060603</v>
      </c>
      <c r="F245" s="45"/>
    </row>
    <row r="246" spans="1:6" s="9" customFormat="1" ht="33" x14ac:dyDescent="0.25">
      <c r="A246" s="14">
        <v>214</v>
      </c>
      <c r="B246" s="19" t="s">
        <v>232</v>
      </c>
      <c r="C246" s="12">
        <v>59806.515151515159</v>
      </c>
      <c r="D246" s="13">
        <v>43100</v>
      </c>
      <c r="E246" s="58">
        <f t="shared" si="5"/>
        <v>16706.515151515159</v>
      </c>
      <c r="F246" s="45"/>
    </row>
    <row r="247" spans="1:6" s="9" customFormat="1" x14ac:dyDescent="0.25">
      <c r="A247" s="14">
        <v>215</v>
      </c>
      <c r="B247" s="19" t="s">
        <v>233</v>
      </c>
      <c r="C247" s="12">
        <v>88498.496969696964</v>
      </c>
      <c r="D247" s="13">
        <v>63700</v>
      </c>
      <c r="E247" s="58">
        <f t="shared" si="5"/>
        <v>24798.496969696964</v>
      </c>
      <c r="F247" s="45"/>
    </row>
    <row r="248" spans="1:6" s="9" customFormat="1" x14ac:dyDescent="0.25">
      <c r="A248" s="14">
        <v>216</v>
      </c>
      <c r="B248" s="19" t="s">
        <v>234</v>
      </c>
      <c r="C248" s="12">
        <v>70084.86969696969</v>
      </c>
      <c r="D248" s="13">
        <v>50500</v>
      </c>
      <c r="E248" s="58">
        <f t="shared" si="5"/>
        <v>19584.86969696969</v>
      </c>
      <c r="F248" s="45"/>
    </row>
    <row r="249" spans="1:6" s="9" customFormat="1" x14ac:dyDescent="0.25">
      <c r="A249" s="14">
        <v>217</v>
      </c>
      <c r="B249" s="19" t="s">
        <v>235</v>
      </c>
      <c r="C249" s="12">
        <v>45557.166666666664</v>
      </c>
      <c r="D249" s="13">
        <v>32800</v>
      </c>
      <c r="E249" s="58">
        <f t="shared" si="5"/>
        <v>12757.166666666664</v>
      </c>
      <c r="F249" s="45"/>
    </row>
    <row r="250" spans="1:6" s="9" customFormat="1" x14ac:dyDescent="0.25">
      <c r="A250" s="14">
        <v>218</v>
      </c>
      <c r="B250" s="19" t="s">
        <v>236</v>
      </c>
      <c r="C250" s="12">
        <v>18468.8</v>
      </c>
      <c r="D250" s="13">
        <v>13300</v>
      </c>
      <c r="E250" s="58">
        <f t="shared" si="5"/>
        <v>5168.7999999999993</v>
      </c>
      <c r="F250" s="45"/>
    </row>
    <row r="251" spans="1:6" s="9" customFormat="1" x14ac:dyDescent="0.25">
      <c r="A251" s="14">
        <v>219</v>
      </c>
      <c r="B251" s="19" t="s">
        <v>237</v>
      </c>
      <c r="C251" s="12">
        <v>7647.0121212121221</v>
      </c>
      <c r="D251" s="13">
        <v>5500</v>
      </c>
      <c r="E251" s="58">
        <f t="shared" si="5"/>
        <v>2147.0121212121221</v>
      </c>
      <c r="F251" s="45"/>
    </row>
    <row r="252" spans="1:6" s="9" customFormat="1" x14ac:dyDescent="0.25">
      <c r="A252" s="14">
        <v>220</v>
      </c>
      <c r="B252" s="19" t="s">
        <v>238</v>
      </c>
      <c r="C252" s="12">
        <v>8000.4060606060602</v>
      </c>
      <c r="D252" s="13">
        <v>5800</v>
      </c>
      <c r="E252" s="58">
        <f t="shared" si="5"/>
        <v>2200.4060606060602</v>
      </c>
      <c r="F252" s="45"/>
    </row>
    <row r="253" spans="1:6" s="9" customFormat="1" x14ac:dyDescent="0.25">
      <c r="A253" s="14">
        <v>221</v>
      </c>
      <c r="B253" s="19" t="s">
        <v>239</v>
      </c>
      <c r="C253" s="12">
        <v>6939.1424242424246</v>
      </c>
      <c r="D253" s="13">
        <v>5000</v>
      </c>
      <c r="E253" s="58">
        <f t="shared" si="5"/>
        <v>1939.1424242424246</v>
      </c>
      <c r="F253" s="45"/>
    </row>
    <row r="254" spans="1:6" s="9" customFormat="1" x14ac:dyDescent="0.25">
      <c r="A254" s="14">
        <v>222</v>
      </c>
      <c r="B254" s="19" t="s">
        <v>240</v>
      </c>
      <c r="C254" s="12">
        <v>7478.2484848484846</v>
      </c>
      <c r="D254" s="13">
        <v>5400</v>
      </c>
      <c r="E254" s="58">
        <f t="shared" si="5"/>
        <v>2078.2484848484846</v>
      </c>
      <c r="F254" s="45"/>
    </row>
    <row r="255" spans="1:6" s="9" customFormat="1" x14ac:dyDescent="0.25">
      <c r="A255" s="14">
        <v>223</v>
      </c>
      <c r="B255" s="19" t="s">
        <v>241</v>
      </c>
      <c r="C255" s="12">
        <v>4836.4484848484854</v>
      </c>
      <c r="D255" s="13">
        <v>3500</v>
      </c>
      <c r="E255" s="58">
        <f t="shared" si="5"/>
        <v>1336.4484848484854</v>
      </c>
      <c r="F255" s="45"/>
    </row>
    <row r="256" spans="1:6" s="9" customFormat="1" x14ac:dyDescent="0.25">
      <c r="A256" s="14">
        <v>224</v>
      </c>
      <c r="B256" s="19" t="s">
        <v>242</v>
      </c>
      <c r="C256" s="12">
        <v>424480</v>
      </c>
      <c r="D256" s="13">
        <v>305600</v>
      </c>
      <c r="E256" s="58">
        <f t="shared" si="5"/>
        <v>118880</v>
      </c>
      <c r="F256" s="45"/>
    </row>
    <row r="257" spans="1:6" s="9" customFormat="1" x14ac:dyDescent="0.25">
      <c r="A257" s="14">
        <v>225</v>
      </c>
      <c r="B257" s="19" t="s">
        <v>243</v>
      </c>
      <c r="C257" s="12">
        <v>75402.600000000006</v>
      </c>
      <c r="D257" s="13">
        <v>54300</v>
      </c>
      <c r="E257" s="58">
        <f t="shared" si="5"/>
        <v>21102.600000000006</v>
      </c>
      <c r="F257" s="45"/>
    </row>
    <row r="258" spans="1:6" s="9" customFormat="1" x14ac:dyDescent="0.25">
      <c r="A258" s="14">
        <v>226</v>
      </c>
      <c r="B258" s="19" t="s">
        <v>244</v>
      </c>
      <c r="C258" s="12">
        <v>99134</v>
      </c>
      <c r="D258" s="13">
        <v>71400</v>
      </c>
      <c r="E258" s="58">
        <f t="shared" si="5"/>
        <v>27734</v>
      </c>
      <c r="F258" s="45"/>
    </row>
    <row r="259" spans="1:6" s="9" customFormat="1" x14ac:dyDescent="0.25">
      <c r="A259" s="14">
        <v>227</v>
      </c>
      <c r="B259" s="19" t="s">
        <v>245</v>
      </c>
      <c r="C259" s="12">
        <v>186599</v>
      </c>
      <c r="D259" s="13">
        <v>134400</v>
      </c>
      <c r="E259" s="58">
        <f t="shared" si="5"/>
        <v>52199</v>
      </c>
      <c r="F259" s="45"/>
    </row>
    <row r="260" spans="1:6" s="9" customFormat="1" x14ac:dyDescent="0.25">
      <c r="A260" s="14">
        <v>228</v>
      </c>
      <c r="B260" s="20" t="s">
        <v>246</v>
      </c>
      <c r="C260" s="12">
        <v>207071.66666666666</v>
      </c>
      <c r="D260" s="13">
        <v>149100</v>
      </c>
      <c r="E260" s="58">
        <f t="shared" si="5"/>
        <v>57971.666666666657</v>
      </c>
      <c r="F260" s="45"/>
    </row>
    <row r="261" spans="1:6" s="9" customFormat="1" x14ac:dyDescent="0.25">
      <c r="A261" s="143" t="s">
        <v>247</v>
      </c>
      <c r="B261" s="143"/>
      <c r="C261" s="143"/>
      <c r="D261" s="143"/>
      <c r="E261" s="59">
        <f>SUM(D262:D283)</f>
        <v>18756100</v>
      </c>
      <c r="F261" s="48"/>
    </row>
    <row r="262" spans="1:6" s="9" customFormat="1" x14ac:dyDescent="0.25">
      <c r="A262" s="10">
        <v>229</v>
      </c>
      <c r="B262" s="30" t="s">
        <v>248</v>
      </c>
      <c r="C262" s="12">
        <v>831737.87878787878</v>
      </c>
      <c r="D262" s="13">
        <v>598900</v>
      </c>
      <c r="E262" s="58">
        <f t="shared" si="5"/>
        <v>232837.87878787878</v>
      </c>
      <c r="F262" s="45"/>
    </row>
    <row r="263" spans="1:6" s="9" customFormat="1" x14ac:dyDescent="0.25">
      <c r="A263" s="10">
        <v>230</v>
      </c>
      <c r="B263" s="30" t="s">
        <v>249</v>
      </c>
      <c r="C263" s="12">
        <v>1771837.8787878789</v>
      </c>
      <c r="D263" s="13">
        <v>1275700</v>
      </c>
      <c r="E263" s="58">
        <f t="shared" si="5"/>
        <v>496137.8787878789</v>
      </c>
      <c r="F263" s="45"/>
    </row>
    <row r="264" spans="1:6" s="9" customFormat="1" x14ac:dyDescent="0.25">
      <c r="A264" s="10">
        <v>231</v>
      </c>
      <c r="B264" s="30" t="s">
        <v>250</v>
      </c>
      <c r="C264" s="12">
        <v>692435.75757575757</v>
      </c>
      <c r="D264" s="13">
        <v>498600</v>
      </c>
      <c r="E264" s="58">
        <f t="shared" si="5"/>
        <v>193835.75757575757</v>
      </c>
      <c r="F264" s="45"/>
    </row>
    <row r="265" spans="1:6" s="9" customFormat="1" x14ac:dyDescent="0.25">
      <c r="A265" s="10">
        <v>232</v>
      </c>
      <c r="B265" s="30" t="s">
        <v>251</v>
      </c>
      <c r="C265" s="12">
        <v>1191622.7272727273</v>
      </c>
      <c r="D265" s="13">
        <v>858000</v>
      </c>
      <c r="E265" s="58">
        <f t="shared" si="5"/>
        <v>333622.72727272729</v>
      </c>
      <c r="F265" s="45"/>
    </row>
    <row r="266" spans="1:6" s="9" customFormat="1" x14ac:dyDescent="0.25">
      <c r="A266" s="10">
        <v>233</v>
      </c>
      <c r="B266" s="30" t="s">
        <v>252</v>
      </c>
      <c r="C266" s="12">
        <v>983372.72727272718</v>
      </c>
      <c r="D266" s="13">
        <v>708000</v>
      </c>
      <c r="E266" s="58">
        <f t="shared" si="5"/>
        <v>275372.72727272718</v>
      </c>
      <c r="F266" s="45"/>
    </row>
    <row r="267" spans="1:6" s="9" customFormat="1" x14ac:dyDescent="0.25">
      <c r="A267" s="10">
        <v>234</v>
      </c>
      <c r="B267" s="30" t="s">
        <v>253</v>
      </c>
      <c r="C267" s="12">
        <v>1198510.303030303</v>
      </c>
      <c r="D267" s="13">
        <v>862900</v>
      </c>
      <c r="E267" s="58">
        <f t="shared" si="5"/>
        <v>335610.30303030298</v>
      </c>
      <c r="F267" s="45"/>
    </row>
    <row r="268" spans="1:6" s="9" customFormat="1" x14ac:dyDescent="0.25">
      <c r="A268" s="10">
        <v>235</v>
      </c>
      <c r="B268" s="30" t="s">
        <v>254</v>
      </c>
      <c r="C268" s="12">
        <v>1970279.3939393938</v>
      </c>
      <c r="D268" s="13">
        <v>1418600</v>
      </c>
      <c r="E268" s="58">
        <f t="shared" si="5"/>
        <v>551679.39393939381</v>
      </c>
      <c r="F268" s="45"/>
    </row>
    <row r="269" spans="1:6" s="9" customFormat="1" x14ac:dyDescent="0.25">
      <c r="A269" s="10">
        <v>236</v>
      </c>
      <c r="B269" s="29" t="s">
        <v>255</v>
      </c>
      <c r="C269" s="12">
        <v>1296018.1818181816</v>
      </c>
      <c r="D269" s="13">
        <v>933100</v>
      </c>
      <c r="E269" s="58">
        <f t="shared" si="5"/>
        <v>362918.18181818165</v>
      </c>
      <c r="F269" s="45"/>
    </row>
    <row r="270" spans="1:6" s="9" customFormat="1" x14ac:dyDescent="0.25">
      <c r="A270" s="10">
        <v>237</v>
      </c>
      <c r="B270" s="29" t="s">
        <v>256</v>
      </c>
      <c r="C270" s="12">
        <v>1194507.5757575757</v>
      </c>
      <c r="D270" s="13">
        <v>860000</v>
      </c>
      <c r="E270" s="58">
        <f t="shared" si="5"/>
        <v>334507.57575757569</v>
      </c>
      <c r="F270" s="45"/>
    </row>
    <row r="271" spans="1:6" s="9" customFormat="1" x14ac:dyDescent="0.25">
      <c r="A271" s="10">
        <v>238</v>
      </c>
      <c r="B271" s="29" t="s">
        <v>257</v>
      </c>
      <c r="C271" s="12">
        <v>1058919.696969697</v>
      </c>
      <c r="D271" s="13">
        <v>762400</v>
      </c>
      <c r="E271" s="58">
        <f t="shared" si="5"/>
        <v>296519.69696969702</v>
      </c>
      <c r="F271" s="45"/>
    </row>
    <row r="272" spans="1:6" s="9" customFormat="1" x14ac:dyDescent="0.25">
      <c r="A272" s="10">
        <v>239</v>
      </c>
      <c r="B272" s="29" t="s">
        <v>258</v>
      </c>
      <c r="C272" s="12">
        <v>909160</v>
      </c>
      <c r="D272" s="13">
        <v>654600</v>
      </c>
      <c r="E272" s="58">
        <f t="shared" si="5"/>
        <v>254560</v>
      </c>
      <c r="F272" s="45"/>
    </row>
    <row r="273" spans="1:6" s="9" customFormat="1" x14ac:dyDescent="0.25">
      <c r="A273" s="10">
        <v>240</v>
      </c>
      <c r="B273" s="29" t="s">
        <v>259</v>
      </c>
      <c r="C273" s="12">
        <v>813743.63636363635</v>
      </c>
      <c r="D273" s="13">
        <v>585900</v>
      </c>
      <c r="E273" s="58">
        <f t="shared" si="5"/>
        <v>227843.63636363635</v>
      </c>
      <c r="F273" s="45"/>
    </row>
    <row r="274" spans="1:6" s="9" customFormat="1" x14ac:dyDescent="0.25">
      <c r="A274" s="10">
        <v>241</v>
      </c>
      <c r="B274" s="30" t="s">
        <v>260</v>
      </c>
      <c r="C274" s="12">
        <v>717786.36363636365</v>
      </c>
      <c r="D274" s="13">
        <v>516800</v>
      </c>
      <c r="E274" s="58">
        <f t="shared" si="5"/>
        <v>200986.36363636365</v>
      </c>
      <c r="F274" s="45"/>
    </row>
    <row r="275" spans="1:6" s="9" customFormat="1" x14ac:dyDescent="0.25">
      <c r="A275" s="10">
        <v>242</v>
      </c>
      <c r="B275" s="29" t="s">
        <v>261</v>
      </c>
      <c r="C275" s="12">
        <v>383216.06060606055</v>
      </c>
      <c r="D275" s="13">
        <v>275900</v>
      </c>
      <c r="E275" s="58">
        <f t="shared" si="5"/>
        <v>107316.06060606055</v>
      </c>
      <c r="F275" s="45"/>
    </row>
    <row r="276" spans="1:6" s="9" customFormat="1" x14ac:dyDescent="0.25">
      <c r="A276" s="10">
        <v>243</v>
      </c>
      <c r="B276" s="30" t="s">
        <v>262</v>
      </c>
      <c r="C276" s="12">
        <v>2407406.0606060605</v>
      </c>
      <c r="D276" s="13">
        <v>1733300</v>
      </c>
      <c r="E276" s="58">
        <f t="shared" si="5"/>
        <v>674106.06060606055</v>
      </c>
      <c r="F276" s="45"/>
    </row>
    <row r="277" spans="1:6" s="9" customFormat="1" x14ac:dyDescent="0.25">
      <c r="A277" s="10">
        <v>244</v>
      </c>
      <c r="B277" s="30" t="s">
        <v>263</v>
      </c>
      <c r="C277" s="12">
        <v>2244267.8787878789</v>
      </c>
      <c r="D277" s="13">
        <v>1615900</v>
      </c>
      <c r="E277" s="58">
        <f t="shared" si="5"/>
        <v>628367.8787878789</v>
      </c>
      <c r="F277" s="45"/>
    </row>
    <row r="278" spans="1:6" s="9" customFormat="1" x14ac:dyDescent="0.25">
      <c r="A278" s="10">
        <v>245</v>
      </c>
      <c r="B278" s="30" t="s">
        <v>264</v>
      </c>
      <c r="C278" s="12">
        <v>1910851.5151515149</v>
      </c>
      <c r="D278" s="13">
        <v>1375800</v>
      </c>
      <c r="E278" s="58">
        <f t="shared" si="5"/>
        <v>535051.5151515149</v>
      </c>
      <c r="F278" s="45"/>
    </row>
    <row r="279" spans="1:6" s="9" customFormat="1" x14ac:dyDescent="0.25">
      <c r="A279" s="10">
        <v>246</v>
      </c>
      <c r="B279" s="30" t="s">
        <v>265</v>
      </c>
      <c r="C279" s="12">
        <v>1341310.303030303</v>
      </c>
      <c r="D279" s="13">
        <v>965700</v>
      </c>
      <c r="E279" s="58">
        <f t="shared" si="5"/>
        <v>375610.30303030298</v>
      </c>
      <c r="F279" s="45"/>
    </row>
    <row r="280" spans="1:6" s="9" customFormat="1" x14ac:dyDescent="0.25">
      <c r="A280" s="10">
        <v>247</v>
      </c>
      <c r="B280" s="30" t="s">
        <v>266</v>
      </c>
      <c r="C280" s="12">
        <v>1455261.8181818184</v>
      </c>
      <c r="D280" s="13">
        <v>1047800</v>
      </c>
      <c r="E280" s="58">
        <f t="shared" si="5"/>
        <v>407461.81818181835</v>
      </c>
      <c r="F280" s="45"/>
    </row>
    <row r="281" spans="1:6" s="9" customFormat="1" x14ac:dyDescent="0.25">
      <c r="A281" s="10">
        <v>248</v>
      </c>
      <c r="B281" s="30" t="s">
        <v>267</v>
      </c>
      <c r="C281" s="12">
        <v>766107.5757575758</v>
      </c>
      <c r="D281" s="13">
        <v>551600</v>
      </c>
      <c r="E281" s="58">
        <f t="shared" si="5"/>
        <v>214507.5757575758</v>
      </c>
      <c r="F281" s="45"/>
    </row>
    <row r="282" spans="1:6" s="9" customFormat="1" x14ac:dyDescent="0.25">
      <c r="A282" s="10">
        <v>249</v>
      </c>
      <c r="B282" s="30" t="s">
        <v>268</v>
      </c>
      <c r="C282" s="12">
        <v>367277.27272727271</v>
      </c>
      <c r="D282" s="13">
        <v>264400</v>
      </c>
      <c r="E282" s="58">
        <f t="shared" si="5"/>
        <v>102877.27272727271</v>
      </c>
      <c r="F282" s="45"/>
    </row>
    <row r="283" spans="1:6" s="9" customFormat="1" x14ac:dyDescent="0.25">
      <c r="A283" s="10">
        <v>250</v>
      </c>
      <c r="B283" s="30" t="s">
        <v>269</v>
      </c>
      <c r="C283" s="12">
        <v>544774.78787878796</v>
      </c>
      <c r="D283" s="13">
        <v>392200</v>
      </c>
      <c r="E283" s="58">
        <f t="shared" si="5"/>
        <v>152574.78787878796</v>
      </c>
      <c r="F283" s="45"/>
    </row>
    <row r="284" spans="1:6" s="9" customFormat="1" x14ac:dyDescent="0.25">
      <c r="A284" s="143" t="s">
        <v>270</v>
      </c>
      <c r="B284" s="143"/>
      <c r="C284" s="143"/>
      <c r="D284" s="143"/>
      <c r="E284" s="59">
        <f>SUM(D285:D295)</f>
        <v>34414700</v>
      </c>
      <c r="F284" s="48"/>
    </row>
    <row r="285" spans="1:6" s="9" customFormat="1" ht="33" x14ac:dyDescent="0.25">
      <c r="A285" s="10">
        <v>251</v>
      </c>
      <c r="B285" s="30" t="s">
        <v>271</v>
      </c>
      <c r="C285" s="12">
        <v>5627618.1818181826</v>
      </c>
      <c r="D285" s="13">
        <v>4051900</v>
      </c>
      <c r="E285" s="58">
        <f t="shared" si="5"/>
        <v>1575718.1818181826</v>
      </c>
      <c r="F285" s="45"/>
    </row>
    <row r="286" spans="1:6" s="9" customFormat="1" ht="33" x14ac:dyDescent="0.25">
      <c r="A286" s="10">
        <v>252</v>
      </c>
      <c r="B286" s="30" t="s">
        <v>272</v>
      </c>
      <c r="C286" s="12">
        <v>7130624.2424242422</v>
      </c>
      <c r="D286" s="13">
        <v>5134000</v>
      </c>
      <c r="E286" s="58">
        <f t="shared" si="5"/>
        <v>1996624.2424242422</v>
      </c>
      <c r="F286" s="45"/>
    </row>
    <row r="287" spans="1:6" s="9" customFormat="1" x14ac:dyDescent="0.25">
      <c r="A287" s="10">
        <v>253</v>
      </c>
      <c r="B287" s="30" t="s">
        <v>273</v>
      </c>
      <c r="C287" s="12">
        <v>2367378.7878787876</v>
      </c>
      <c r="D287" s="13">
        <v>1704500</v>
      </c>
      <c r="E287" s="58">
        <f t="shared" si="5"/>
        <v>662878.78787878761</v>
      </c>
      <c r="F287" s="45"/>
    </row>
    <row r="288" spans="1:6" s="9" customFormat="1" x14ac:dyDescent="0.25">
      <c r="A288" s="10">
        <v>254</v>
      </c>
      <c r="B288" s="30" t="s">
        <v>274</v>
      </c>
      <c r="C288" s="12">
        <v>2367378.7878787876</v>
      </c>
      <c r="D288" s="13">
        <v>1704500</v>
      </c>
      <c r="E288" s="58">
        <f t="shared" si="5"/>
        <v>662878.78787878761</v>
      </c>
      <c r="F288" s="45"/>
    </row>
    <row r="289" spans="1:6" s="9" customFormat="1" x14ac:dyDescent="0.25">
      <c r="A289" s="10">
        <v>255</v>
      </c>
      <c r="B289" s="30" t="s">
        <v>275</v>
      </c>
      <c r="C289" s="12">
        <v>3243651.5151515151</v>
      </c>
      <c r="D289" s="13">
        <v>2335400</v>
      </c>
      <c r="E289" s="58">
        <f t="shared" si="5"/>
        <v>908251.51515151514</v>
      </c>
      <c r="F289" s="45"/>
    </row>
    <row r="290" spans="1:6" s="9" customFormat="1" x14ac:dyDescent="0.25">
      <c r="A290" s="10">
        <v>256</v>
      </c>
      <c r="B290" s="30" t="s">
        <v>276</v>
      </c>
      <c r="C290" s="12">
        <v>2764045.4545454546</v>
      </c>
      <c r="D290" s="13">
        <v>1990100</v>
      </c>
      <c r="E290" s="58">
        <f t="shared" si="5"/>
        <v>773945.45454545459</v>
      </c>
      <c r="F290" s="45"/>
    </row>
    <row r="291" spans="1:6" s="9" customFormat="1" x14ac:dyDescent="0.25">
      <c r="A291" s="10">
        <v>257</v>
      </c>
      <c r="B291" s="30" t="s">
        <v>277</v>
      </c>
      <c r="C291" s="12">
        <v>2673893.9393939395</v>
      </c>
      <c r="D291" s="13">
        <v>1925200</v>
      </c>
      <c r="E291" s="58">
        <f t="shared" si="5"/>
        <v>748693.93939393945</v>
      </c>
      <c r="F291" s="45"/>
    </row>
    <row r="292" spans="1:6" s="9" customFormat="1" x14ac:dyDescent="0.25">
      <c r="A292" s="10">
        <v>258</v>
      </c>
      <c r="B292" s="30" t="s">
        <v>278</v>
      </c>
      <c r="C292" s="12">
        <v>4109106.0606060605</v>
      </c>
      <c r="D292" s="13">
        <v>2958600</v>
      </c>
      <c r="E292" s="58">
        <f t="shared" si="5"/>
        <v>1150506.0606060605</v>
      </c>
      <c r="F292" s="45"/>
    </row>
    <row r="293" spans="1:6" s="9" customFormat="1" x14ac:dyDescent="0.25">
      <c r="A293" s="10">
        <v>259</v>
      </c>
      <c r="B293" s="30" t="s">
        <v>279</v>
      </c>
      <c r="C293" s="12">
        <v>5266651.5151515147</v>
      </c>
      <c r="D293" s="13">
        <v>3792000</v>
      </c>
      <c r="E293" s="58">
        <f t="shared" si="5"/>
        <v>1474651.5151515147</v>
      </c>
      <c r="F293" s="45"/>
    </row>
    <row r="294" spans="1:6" s="9" customFormat="1" x14ac:dyDescent="0.25">
      <c r="A294" s="10">
        <v>260</v>
      </c>
      <c r="B294" s="30" t="s">
        <v>280</v>
      </c>
      <c r="C294" s="12">
        <v>6142924.2424242422</v>
      </c>
      <c r="D294" s="13">
        <v>4422900</v>
      </c>
      <c r="E294" s="58">
        <f t="shared" si="5"/>
        <v>1720024.2424242422</v>
      </c>
      <c r="F294" s="45"/>
    </row>
    <row r="295" spans="1:6" s="9" customFormat="1" x14ac:dyDescent="0.25">
      <c r="A295" s="10">
        <v>261</v>
      </c>
      <c r="B295" s="30" t="s">
        <v>281</v>
      </c>
      <c r="C295" s="12">
        <v>6105060.6060606064</v>
      </c>
      <c r="D295" s="13">
        <v>4395600</v>
      </c>
      <c r="E295" s="58">
        <f t="shared" si="5"/>
        <v>1709460.6060606064</v>
      </c>
      <c r="F295" s="45"/>
    </row>
    <row r="296" spans="1:6" s="9" customFormat="1" x14ac:dyDescent="0.25">
      <c r="A296" s="137" t="s">
        <v>282</v>
      </c>
      <c r="B296" s="137"/>
      <c r="C296" s="137"/>
      <c r="D296" s="21">
        <f>SUM(D174:D295)</f>
        <v>91705300</v>
      </c>
      <c r="E296" s="60">
        <f>+E173+E192+E224+E261+E284</f>
        <v>91705300</v>
      </c>
      <c r="F296" s="50"/>
    </row>
    <row r="297" spans="1:6" s="9" customFormat="1" x14ac:dyDescent="0.25">
      <c r="A297" s="24"/>
      <c r="B297" s="32"/>
      <c r="C297" s="26"/>
      <c r="D297" s="27"/>
      <c r="E297" s="62"/>
      <c r="F297" s="27"/>
    </row>
    <row r="298" spans="1:6" s="9" customFormat="1" x14ac:dyDescent="0.25">
      <c r="A298" s="24"/>
      <c r="B298" s="32"/>
      <c r="C298" s="26"/>
      <c r="D298" s="27"/>
      <c r="E298" s="62"/>
      <c r="F298" s="27"/>
    </row>
    <row r="299" spans="1:6" x14ac:dyDescent="0.25">
      <c r="A299" s="33"/>
      <c r="B299" s="34"/>
      <c r="C299" s="35"/>
    </row>
    <row r="300" spans="1:6" x14ac:dyDescent="0.25">
      <c r="A300" s="33"/>
      <c r="B300" s="34"/>
      <c r="C300" s="35"/>
    </row>
    <row r="301" spans="1:6" x14ac:dyDescent="0.25">
      <c r="A301" s="33"/>
      <c r="B301" s="34"/>
      <c r="C301" s="35"/>
    </row>
    <row r="302" spans="1:6" x14ac:dyDescent="0.25">
      <c r="A302" s="33"/>
      <c r="B302" s="34"/>
      <c r="C302" s="35"/>
    </row>
    <row r="303" spans="1:6" x14ac:dyDescent="0.25">
      <c r="A303" s="33"/>
      <c r="B303" s="34"/>
      <c r="C303" s="35"/>
    </row>
    <row r="304" spans="1:6" s="4" customFormat="1" x14ac:dyDescent="0.25">
      <c r="A304" s="33"/>
      <c r="B304" s="34"/>
      <c r="C304" s="35"/>
      <c r="E304" s="51"/>
      <c r="F304" s="42"/>
    </row>
    <row r="305" spans="1:6" s="4" customFormat="1" x14ac:dyDescent="0.25">
      <c r="A305" s="33"/>
      <c r="B305" s="34"/>
      <c r="C305" s="35"/>
      <c r="E305" s="51"/>
      <c r="F305" s="42"/>
    </row>
    <row r="306" spans="1:6" s="4" customFormat="1" x14ac:dyDescent="0.25">
      <c r="A306" s="33"/>
      <c r="B306" s="34"/>
      <c r="C306" s="35"/>
      <c r="E306" s="51"/>
      <c r="F306" s="42"/>
    </row>
    <row r="307" spans="1:6" s="4" customFormat="1" x14ac:dyDescent="0.25">
      <c r="A307" s="33"/>
      <c r="B307" s="34"/>
      <c r="C307" s="35"/>
      <c r="E307" s="51"/>
      <c r="F307" s="42"/>
    </row>
    <row r="308" spans="1:6" s="4" customFormat="1" x14ac:dyDescent="0.25">
      <c r="A308" s="33"/>
      <c r="B308" s="34"/>
      <c r="C308" s="35"/>
      <c r="E308" s="51"/>
      <c r="F308" s="42"/>
    </row>
    <row r="309" spans="1:6" s="4" customFormat="1" x14ac:dyDescent="0.25">
      <c r="A309" s="33"/>
      <c r="B309" s="34"/>
      <c r="C309" s="35"/>
      <c r="E309" s="51"/>
      <c r="F309" s="42"/>
    </row>
    <row r="310" spans="1:6" s="4" customFormat="1" x14ac:dyDescent="0.25">
      <c r="A310" s="33"/>
      <c r="B310" s="34"/>
      <c r="C310" s="35"/>
      <c r="E310" s="51"/>
      <c r="F310" s="42"/>
    </row>
    <row r="311" spans="1:6" s="4" customFormat="1" x14ac:dyDescent="0.25">
      <c r="A311" s="33"/>
      <c r="B311" s="34"/>
      <c r="C311" s="35"/>
      <c r="E311" s="51"/>
      <c r="F311" s="42"/>
    </row>
    <row r="312" spans="1:6" s="4" customFormat="1" x14ac:dyDescent="0.25">
      <c r="A312" s="33"/>
      <c r="B312" s="34"/>
      <c r="C312" s="35"/>
      <c r="E312" s="51"/>
      <c r="F312" s="42"/>
    </row>
    <row r="313" spans="1:6" s="4" customFormat="1" x14ac:dyDescent="0.25">
      <c r="A313" s="33"/>
      <c r="B313" s="34"/>
      <c r="C313" s="35"/>
      <c r="E313" s="51"/>
      <c r="F313" s="42"/>
    </row>
    <row r="314" spans="1:6" s="4" customFormat="1" x14ac:dyDescent="0.25">
      <c r="A314" s="33"/>
      <c r="B314" s="34"/>
      <c r="C314" s="35"/>
      <c r="E314" s="51"/>
      <c r="F314" s="42"/>
    </row>
    <row r="315" spans="1:6" s="4" customFormat="1" x14ac:dyDescent="0.25">
      <c r="A315" s="33"/>
      <c r="B315" s="34"/>
      <c r="C315" s="35"/>
      <c r="E315" s="51"/>
      <c r="F315" s="42"/>
    </row>
    <row r="316" spans="1:6" s="4" customFormat="1" x14ac:dyDescent="0.25">
      <c r="A316" s="33"/>
      <c r="B316" s="34"/>
      <c r="C316" s="35"/>
      <c r="E316" s="51"/>
      <c r="F316" s="42"/>
    </row>
    <row r="317" spans="1:6" s="4" customFormat="1" x14ac:dyDescent="0.25">
      <c r="A317" s="33"/>
      <c r="B317" s="34"/>
      <c r="C317" s="35"/>
      <c r="E317" s="51"/>
      <c r="F317" s="42"/>
    </row>
    <row r="318" spans="1:6" s="4" customFormat="1" x14ac:dyDescent="0.25">
      <c r="A318" s="33"/>
      <c r="B318" s="34"/>
      <c r="C318" s="35"/>
      <c r="E318" s="51"/>
      <c r="F318" s="42"/>
    </row>
    <row r="319" spans="1:6" s="4" customFormat="1" x14ac:dyDescent="0.25">
      <c r="A319" s="33"/>
      <c r="B319" s="34"/>
      <c r="C319" s="35"/>
      <c r="E319" s="51"/>
      <c r="F319" s="42"/>
    </row>
    <row r="320" spans="1:6" s="4" customFormat="1" x14ac:dyDescent="0.25">
      <c r="A320" s="33"/>
      <c r="B320" s="34"/>
      <c r="C320" s="35"/>
      <c r="E320" s="51"/>
      <c r="F320" s="42"/>
    </row>
    <row r="321" spans="1:6" s="4" customFormat="1" x14ac:dyDescent="0.25">
      <c r="A321" s="33"/>
      <c r="B321" s="34"/>
      <c r="C321" s="35"/>
      <c r="E321" s="51"/>
      <c r="F321" s="42"/>
    </row>
    <row r="322" spans="1:6" s="4" customFormat="1" x14ac:dyDescent="0.25">
      <c r="A322" s="33"/>
      <c r="B322" s="34"/>
      <c r="C322" s="35"/>
      <c r="E322" s="51"/>
      <c r="F322" s="42"/>
    </row>
    <row r="323" spans="1:6" s="4" customFormat="1" x14ac:dyDescent="0.25">
      <c r="A323" s="33"/>
      <c r="B323" s="34"/>
      <c r="C323" s="35"/>
      <c r="E323" s="51"/>
      <c r="F323" s="42"/>
    </row>
    <row r="324" spans="1:6" s="4" customFormat="1" x14ac:dyDescent="0.25">
      <c r="A324" s="33"/>
      <c r="B324" s="34"/>
      <c r="C324" s="35"/>
      <c r="E324" s="51"/>
      <c r="F324" s="42"/>
    </row>
    <row r="325" spans="1:6" s="4" customFormat="1" x14ac:dyDescent="0.25">
      <c r="A325" s="33"/>
      <c r="B325" s="34"/>
      <c r="C325" s="35"/>
      <c r="E325" s="51"/>
      <c r="F325" s="42"/>
    </row>
    <row r="326" spans="1:6" s="4" customFormat="1" x14ac:dyDescent="0.25">
      <c r="A326" s="33"/>
      <c r="B326" s="34"/>
      <c r="C326" s="35"/>
      <c r="E326" s="51"/>
      <c r="F326" s="42"/>
    </row>
    <row r="327" spans="1:6" s="4" customFormat="1" x14ac:dyDescent="0.25">
      <c r="A327" s="33"/>
      <c r="B327" s="34"/>
      <c r="C327" s="35"/>
      <c r="E327" s="51"/>
      <c r="F327" s="42"/>
    </row>
    <row r="328" spans="1:6" s="4" customFormat="1" x14ac:dyDescent="0.25">
      <c r="A328" s="33"/>
      <c r="B328" s="34"/>
      <c r="C328" s="35"/>
      <c r="E328" s="51"/>
      <c r="F328" s="42"/>
    </row>
    <row r="329" spans="1:6" s="4" customFormat="1" x14ac:dyDescent="0.25">
      <c r="A329" s="33"/>
      <c r="B329" s="34"/>
      <c r="C329" s="35"/>
      <c r="E329" s="51"/>
      <c r="F329" s="42"/>
    </row>
    <row r="330" spans="1:6" s="4" customFormat="1" x14ac:dyDescent="0.25">
      <c r="A330" s="33"/>
      <c r="B330" s="34"/>
      <c r="C330" s="35"/>
      <c r="E330" s="51"/>
      <c r="F330" s="42"/>
    </row>
    <row r="331" spans="1:6" s="4" customFormat="1" x14ac:dyDescent="0.25">
      <c r="A331" s="33"/>
      <c r="B331" s="34"/>
      <c r="C331" s="35"/>
      <c r="E331" s="51"/>
      <c r="F331" s="42"/>
    </row>
    <row r="332" spans="1:6" s="4" customFormat="1" x14ac:dyDescent="0.25">
      <c r="A332" s="33"/>
      <c r="B332" s="34"/>
      <c r="C332" s="35"/>
      <c r="E332" s="51"/>
      <c r="F332" s="42"/>
    </row>
    <row r="333" spans="1:6" s="4" customFormat="1" x14ac:dyDescent="0.25">
      <c r="A333" s="33"/>
      <c r="B333" s="34"/>
      <c r="C333" s="35"/>
      <c r="E333" s="51"/>
      <c r="F333" s="42"/>
    </row>
    <row r="334" spans="1:6" s="4" customFormat="1" x14ac:dyDescent="0.25">
      <c r="A334" s="33"/>
      <c r="B334" s="34"/>
      <c r="C334" s="35"/>
      <c r="E334" s="51"/>
      <c r="F334" s="42"/>
    </row>
    <row r="335" spans="1:6" s="4" customFormat="1" x14ac:dyDescent="0.25">
      <c r="A335" s="33"/>
      <c r="B335" s="34"/>
      <c r="C335" s="35"/>
      <c r="E335" s="51"/>
      <c r="F335" s="42"/>
    </row>
    <row r="336" spans="1:6" s="4" customFormat="1" x14ac:dyDescent="0.25">
      <c r="A336" s="33"/>
      <c r="B336" s="34"/>
      <c r="C336" s="35"/>
      <c r="E336" s="51"/>
      <c r="F336" s="42"/>
    </row>
    <row r="337" spans="1:6" s="4" customFormat="1" x14ac:dyDescent="0.25">
      <c r="A337" s="33"/>
      <c r="B337" s="34"/>
      <c r="C337" s="35"/>
      <c r="E337" s="51"/>
      <c r="F337" s="42"/>
    </row>
    <row r="338" spans="1:6" s="4" customFormat="1" x14ac:dyDescent="0.25">
      <c r="A338" s="33"/>
      <c r="B338" s="34"/>
      <c r="C338" s="35"/>
      <c r="E338" s="51"/>
      <c r="F338" s="42"/>
    </row>
    <row r="339" spans="1:6" s="4" customFormat="1" x14ac:dyDescent="0.25">
      <c r="A339" s="33"/>
      <c r="B339" s="34"/>
      <c r="C339" s="35"/>
      <c r="E339" s="51"/>
      <c r="F339" s="42"/>
    </row>
    <row r="340" spans="1:6" s="4" customFormat="1" x14ac:dyDescent="0.25">
      <c r="A340" s="33"/>
      <c r="B340" s="34"/>
      <c r="C340" s="35"/>
      <c r="E340" s="51"/>
      <c r="F340" s="42"/>
    </row>
    <row r="341" spans="1:6" s="4" customFormat="1" x14ac:dyDescent="0.25">
      <c r="A341" s="33"/>
      <c r="B341" s="34"/>
      <c r="C341" s="35"/>
      <c r="E341" s="51"/>
      <c r="F341" s="42"/>
    </row>
    <row r="342" spans="1:6" s="4" customFormat="1" x14ac:dyDescent="0.25">
      <c r="A342" s="33"/>
      <c r="B342" s="34"/>
      <c r="C342" s="35"/>
      <c r="E342" s="51"/>
      <c r="F342" s="42"/>
    </row>
    <row r="343" spans="1:6" s="4" customFormat="1" x14ac:dyDescent="0.25">
      <c r="A343" s="33"/>
      <c r="B343" s="34"/>
      <c r="C343" s="35"/>
      <c r="E343" s="51"/>
      <c r="F343" s="42"/>
    </row>
    <row r="344" spans="1:6" s="4" customFormat="1" x14ac:dyDescent="0.25">
      <c r="A344" s="33"/>
      <c r="B344" s="34"/>
      <c r="C344" s="35"/>
      <c r="E344" s="51"/>
      <c r="F344" s="42"/>
    </row>
    <row r="345" spans="1:6" s="4" customFormat="1" x14ac:dyDescent="0.25">
      <c r="A345" s="33"/>
      <c r="B345" s="34"/>
      <c r="C345" s="35"/>
      <c r="E345" s="51"/>
      <c r="F345" s="42"/>
    </row>
    <row r="346" spans="1:6" s="4" customFormat="1" x14ac:dyDescent="0.25">
      <c r="A346" s="33"/>
      <c r="B346" s="34"/>
      <c r="C346" s="35"/>
      <c r="E346" s="51"/>
      <c r="F346" s="42"/>
    </row>
    <row r="347" spans="1:6" s="4" customFormat="1" x14ac:dyDescent="0.25">
      <c r="A347" s="33"/>
      <c r="B347" s="34"/>
      <c r="C347" s="35"/>
      <c r="E347" s="51"/>
      <c r="F347" s="42"/>
    </row>
    <row r="348" spans="1:6" s="4" customFormat="1" x14ac:dyDescent="0.25">
      <c r="A348" s="33"/>
      <c r="B348" s="34"/>
      <c r="C348" s="35"/>
      <c r="E348" s="51"/>
      <c r="F348" s="42"/>
    </row>
    <row r="349" spans="1:6" s="4" customFormat="1" x14ac:dyDescent="0.25">
      <c r="A349" s="33"/>
      <c r="B349" s="34"/>
      <c r="C349" s="35"/>
      <c r="E349" s="51"/>
      <c r="F349" s="42"/>
    </row>
    <row r="350" spans="1:6" s="4" customFormat="1" x14ac:dyDescent="0.25">
      <c r="A350" s="33"/>
      <c r="B350" s="34"/>
      <c r="C350" s="35"/>
      <c r="E350" s="51"/>
      <c r="F350" s="42"/>
    </row>
    <row r="351" spans="1:6" s="4" customFormat="1" x14ac:dyDescent="0.25">
      <c r="A351" s="33"/>
      <c r="B351" s="34"/>
      <c r="C351" s="35"/>
      <c r="E351" s="51"/>
      <c r="F351" s="42"/>
    </row>
    <row r="352" spans="1:6" s="4" customFormat="1" x14ac:dyDescent="0.25">
      <c r="A352" s="33"/>
      <c r="B352" s="34"/>
      <c r="C352" s="35"/>
      <c r="E352" s="51"/>
      <c r="F352" s="42"/>
    </row>
    <row r="353" spans="1:6" s="4" customFormat="1" x14ac:dyDescent="0.25">
      <c r="A353" s="33"/>
      <c r="B353" s="34"/>
      <c r="C353" s="35"/>
      <c r="E353" s="51"/>
      <c r="F353" s="42"/>
    </row>
    <row r="354" spans="1:6" s="4" customFormat="1" x14ac:dyDescent="0.25">
      <c r="A354" s="33"/>
      <c r="B354" s="34"/>
      <c r="C354" s="35"/>
      <c r="E354" s="51"/>
      <c r="F354" s="42"/>
    </row>
    <row r="355" spans="1:6" s="4" customFormat="1" x14ac:dyDescent="0.25">
      <c r="A355" s="33"/>
      <c r="B355" s="34"/>
      <c r="C355" s="35"/>
      <c r="E355" s="51"/>
      <c r="F355" s="42"/>
    </row>
    <row r="356" spans="1:6" s="4" customFormat="1" x14ac:dyDescent="0.25">
      <c r="A356" s="33"/>
      <c r="B356" s="34"/>
      <c r="C356" s="35"/>
      <c r="E356" s="51"/>
      <c r="F356" s="42"/>
    </row>
    <row r="357" spans="1:6" s="4" customFormat="1" x14ac:dyDescent="0.25">
      <c r="A357" s="33"/>
      <c r="B357" s="34"/>
      <c r="C357" s="35"/>
      <c r="E357" s="51"/>
      <c r="F357" s="42"/>
    </row>
    <row r="358" spans="1:6" s="4" customFormat="1" x14ac:dyDescent="0.25">
      <c r="A358" s="33"/>
      <c r="B358" s="34"/>
      <c r="C358" s="35"/>
      <c r="E358" s="51"/>
      <c r="F358" s="42"/>
    </row>
    <row r="359" spans="1:6" s="4" customFormat="1" x14ac:dyDescent="0.25">
      <c r="A359" s="33"/>
      <c r="B359" s="34"/>
      <c r="C359" s="35"/>
      <c r="E359" s="51"/>
      <c r="F359" s="42"/>
    </row>
    <row r="360" spans="1:6" s="4" customFormat="1" x14ac:dyDescent="0.25">
      <c r="A360" s="33"/>
      <c r="B360" s="34"/>
      <c r="C360" s="35"/>
      <c r="E360" s="51"/>
      <c r="F360" s="42"/>
    </row>
    <row r="361" spans="1:6" s="4" customFormat="1" x14ac:dyDescent="0.25">
      <c r="A361" s="33"/>
      <c r="B361" s="34"/>
      <c r="C361" s="35"/>
      <c r="E361" s="51"/>
      <c r="F361" s="42"/>
    </row>
    <row r="362" spans="1:6" s="4" customFormat="1" x14ac:dyDescent="0.25">
      <c r="A362" s="33"/>
      <c r="B362" s="34"/>
      <c r="C362" s="35"/>
      <c r="E362" s="51"/>
      <c r="F362" s="42"/>
    </row>
    <row r="363" spans="1:6" s="4" customFormat="1" x14ac:dyDescent="0.25">
      <c r="A363" s="33"/>
      <c r="B363" s="34"/>
      <c r="C363" s="35"/>
      <c r="E363" s="51"/>
      <c r="F363" s="42"/>
    </row>
    <row r="364" spans="1:6" s="4" customFormat="1" x14ac:dyDescent="0.25">
      <c r="A364" s="33"/>
      <c r="B364" s="34"/>
      <c r="C364" s="35"/>
      <c r="E364" s="51"/>
      <c r="F364" s="42"/>
    </row>
    <row r="365" spans="1:6" s="4" customFormat="1" x14ac:dyDescent="0.25">
      <c r="A365" s="33"/>
      <c r="B365" s="34"/>
      <c r="C365" s="35"/>
      <c r="E365" s="51"/>
      <c r="F365" s="42"/>
    </row>
    <row r="366" spans="1:6" s="4" customFormat="1" x14ac:dyDescent="0.25">
      <c r="A366" s="33"/>
      <c r="B366" s="34"/>
      <c r="C366" s="35"/>
      <c r="E366" s="51"/>
      <c r="F366" s="42"/>
    </row>
    <row r="367" spans="1:6" s="4" customFormat="1" x14ac:dyDescent="0.25">
      <c r="A367" s="33"/>
      <c r="B367" s="34"/>
      <c r="C367" s="35"/>
      <c r="E367" s="51"/>
      <c r="F367" s="42"/>
    </row>
    <row r="368" spans="1:6" s="4" customFormat="1" x14ac:dyDescent="0.25">
      <c r="A368" s="33"/>
      <c r="B368" s="34"/>
      <c r="C368" s="35"/>
      <c r="E368" s="51"/>
      <c r="F368" s="42"/>
    </row>
    <row r="369" spans="1:6" s="4" customFormat="1" x14ac:dyDescent="0.25">
      <c r="A369" s="33"/>
      <c r="B369" s="34"/>
      <c r="C369" s="35"/>
      <c r="E369" s="51"/>
      <c r="F369" s="42"/>
    </row>
    <row r="370" spans="1:6" s="4" customFormat="1" x14ac:dyDescent="0.25">
      <c r="A370" s="33"/>
      <c r="B370" s="34"/>
      <c r="C370" s="35"/>
      <c r="E370" s="51"/>
      <c r="F370" s="42"/>
    </row>
    <row r="371" spans="1:6" s="4" customFormat="1" x14ac:dyDescent="0.25">
      <c r="A371" s="33"/>
      <c r="B371" s="34"/>
      <c r="C371" s="35"/>
      <c r="E371" s="51"/>
      <c r="F371" s="42"/>
    </row>
    <row r="372" spans="1:6" s="4" customFormat="1" x14ac:dyDescent="0.25">
      <c r="A372" s="33"/>
      <c r="B372" s="34"/>
      <c r="C372" s="35"/>
      <c r="E372" s="51"/>
      <c r="F372" s="42"/>
    </row>
    <row r="373" spans="1:6" s="4" customFormat="1" x14ac:dyDescent="0.25">
      <c r="A373" s="33"/>
      <c r="B373" s="34"/>
      <c r="C373" s="35"/>
      <c r="E373" s="51"/>
      <c r="F373" s="42"/>
    </row>
    <row r="374" spans="1:6" s="4" customFormat="1" x14ac:dyDescent="0.25">
      <c r="A374" s="33"/>
      <c r="B374" s="34"/>
      <c r="C374" s="35"/>
      <c r="E374" s="51"/>
      <c r="F374" s="42"/>
    </row>
    <row r="375" spans="1:6" s="4" customFormat="1" x14ac:dyDescent="0.25">
      <c r="A375" s="33"/>
      <c r="B375" s="34"/>
      <c r="C375" s="35"/>
      <c r="E375" s="51"/>
      <c r="F375" s="42"/>
    </row>
    <row r="376" spans="1:6" s="4" customFormat="1" x14ac:dyDescent="0.25">
      <c r="A376" s="33"/>
      <c r="B376" s="34"/>
      <c r="C376" s="35"/>
      <c r="E376" s="51"/>
      <c r="F376" s="42"/>
    </row>
    <row r="377" spans="1:6" s="4" customFormat="1" x14ac:dyDescent="0.25">
      <c r="A377" s="33"/>
      <c r="B377" s="34"/>
      <c r="C377" s="35"/>
      <c r="E377" s="51"/>
      <c r="F377" s="42"/>
    </row>
    <row r="378" spans="1:6" s="4" customFormat="1" x14ac:dyDescent="0.25">
      <c r="A378" s="33"/>
      <c r="B378" s="34"/>
      <c r="C378" s="35"/>
      <c r="E378" s="51"/>
      <c r="F378" s="42"/>
    </row>
    <row r="379" spans="1:6" s="4" customFormat="1" x14ac:dyDescent="0.25">
      <c r="A379" s="33"/>
      <c r="B379" s="34"/>
      <c r="C379" s="35"/>
      <c r="E379" s="51"/>
      <c r="F379" s="42"/>
    </row>
    <row r="380" spans="1:6" s="4" customFormat="1" x14ac:dyDescent="0.25">
      <c r="A380" s="33"/>
      <c r="B380" s="34"/>
      <c r="C380" s="35"/>
      <c r="E380" s="51"/>
      <c r="F380" s="42"/>
    </row>
    <row r="381" spans="1:6" s="4" customFormat="1" x14ac:dyDescent="0.25">
      <c r="A381" s="33"/>
      <c r="B381" s="34"/>
      <c r="C381" s="35"/>
      <c r="E381" s="51"/>
      <c r="F381" s="42"/>
    </row>
    <row r="382" spans="1:6" s="4" customFormat="1" x14ac:dyDescent="0.25">
      <c r="A382" s="33"/>
      <c r="B382" s="34"/>
      <c r="C382" s="35"/>
      <c r="E382" s="51"/>
      <c r="F382" s="42"/>
    </row>
    <row r="383" spans="1:6" s="4" customFormat="1" x14ac:dyDescent="0.25">
      <c r="A383" s="33"/>
      <c r="B383" s="34"/>
      <c r="C383" s="35"/>
      <c r="E383" s="51"/>
      <c r="F383" s="42"/>
    </row>
    <row r="384" spans="1:6" s="4" customFormat="1" x14ac:dyDescent="0.25">
      <c r="A384" s="33"/>
      <c r="B384" s="34"/>
      <c r="C384" s="35"/>
      <c r="E384" s="51"/>
      <c r="F384" s="42"/>
    </row>
    <row r="385" spans="1:6" s="4" customFormat="1" x14ac:dyDescent="0.25">
      <c r="A385" s="33"/>
      <c r="B385" s="34"/>
      <c r="C385" s="35"/>
      <c r="E385" s="51"/>
      <c r="F385" s="42"/>
    </row>
    <row r="386" spans="1:6" s="4" customFormat="1" x14ac:dyDescent="0.25">
      <c r="A386" s="33"/>
      <c r="B386" s="34"/>
      <c r="C386" s="35"/>
      <c r="E386" s="51"/>
      <c r="F386" s="42"/>
    </row>
    <row r="387" spans="1:6" s="4" customFormat="1" x14ac:dyDescent="0.25">
      <c r="A387" s="33"/>
      <c r="B387" s="34"/>
      <c r="C387" s="35"/>
      <c r="E387" s="51"/>
      <c r="F387" s="42"/>
    </row>
    <row r="388" spans="1:6" s="4" customFormat="1" x14ac:dyDescent="0.25">
      <c r="A388" s="33"/>
      <c r="B388" s="34"/>
      <c r="C388" s="35"/>
      <c r="E388" s="51"/>
      <c r="F388" s="42"/>
    </row>
    <row r="389" spans="1:6" s="4" customFormat="1" x14ac:dyDescent="0.25">
      <c r="A389" s="33"/>
      <c r="B389" s="34"/>
      <c r="C389" s="35"/>
      <c r="E389" s="51"/>
      <c r="F389" s="42"/>
    </row>
    <row r="390" spans="1:6" s="4" customFormat="1" x14ac:dyDescent="0.25">
      <c r="A390" s="33"/>
      <c r="B390" s="34"/>
      <c r="C390" s="35"/>
      <c r="E390" s="51"/>
      <c r="F390" s="42"/>
    </row>
    <row r="391" spans="1:6" s="4" customFormat="1" x14ac:dyDescent="0.25">
      <c r="A391" s="33"/>
      <c r="B391" s="34"/>
      <c r="C391" s="35"/>
      <c r="E391" s="51"/>
      <c r="F391" s="42"/>
    </row>
    <row r="392" spans="1:6" s="4" customFormat="1" x14ac:dyDescent="0.25">
      <c r="A392" s="33"/>
      <c r="B392" s="34"/>
      <c r="C392" s="35"/>
      <c r="E392" s="51"/>
      <c r="F392" s="42"/>
    </row>
    <row r="393" spans="1:6" s="4" customFormat="1" x14ac:dyDescent="0.25">
      <c r="A393" s="33"/>
      <c r="B393" s="34"/>
      <c r="C393" s="35"/>
      <c r="E393" s="51"/>
      <c r="F393" s="42"/>
    </row>
    <row r="394" spans="1:6" s="4" customFormat="1" x14ac:dyDescent="0.25">
      <c r="A394" s="33"/>
      <c r="B394" s="34"/>
      <c r="C394" s="35"/>
      <c r="E394" s="51"/>
      <c r="F394" s="42"/>
    </row>
    <row r="395" spans="1:6" s="4" customFormat="1" x14ac:dyDescent="0.25">
      <c r="A395" s="33"/>
      <c r="B395" s="34"/>
      <c r="C395" s="35"/>
      <c r="E395" s="51"/>
      <c r="F395" s="42"/>
    </row>
    <row r="396" spans="1:6" s="4" customFormat="1" x14ac:dyDescent="0.25">
      <c r="A396" s="33"/>
      <c r="B396" s="34"/>
      <c r="C396" s="35"/>
      <c r="E396" s="51"/>
      <c r="F396" s="42"/>
    </row>
    <row r="397" spans="1:6" s="4" customFormat="1" x14ac:dyDescent="0.25">
      <c r="A397" s="33"/>
      <c r="B397" s="34"/>
      <c r="C397" s="35"/>
      <c r="E397" s="51"/>
      <c r="F397" s="42"/>
    </row>
    <row r="398" spans="1:6" s="4" customFormat="1" x14ac:dyDescent="0.25">
      <c r="A398" s="33"/>
      <c r="B398" s="34"/>
      <c r="C398" s="35"/>
      <c r="E398" s="51"/>
      <c r="F398" s="42"/>
    </row>
    <row r="399" spans="1:6" s="4" customFormat="1" x14ac:dyDescent="0.25">
      <c r="A399" s="33"/>
      <c r="B399" s="34"/>
      <c r="C399" s="35"/>
      <c r="E399" s="51"/>
      <c r="F399" s="42"/>
    </row>
    <row r="400" spans="1:6" s="4" customFormat="1" x14ac:dyDescent="0.25">
      <c r="A400" s="33"/>
      <c r="B400" s="34"/>
      <c r="C400" s="35"/>
      <c r="E400" s="51"/>
      <c r="F400" s="42"/>
    </row>
    <row r="401" spans="1:6" s="4" customFormat="1" x14ac:dyDescent="0.25">
      <c r="A401" s="33"/>
      <c r="B401" s="34"/>
      <c r="C401" s="35"/>
      <c r="E401" s="51"/>
      <c r="F401" s="42"/>
    </row>
    <row r="402" spans="1:6" s="4" customFormat="1" x14ac:dyDescent="0.25">
      <c r="A402" s="33"/>
      <c r="B402" s="34"/>
      <c r="C402" s="35"/>
      <c r="E402" s="51"/>
      <c r="F402" s="42"/>
    </row>
    <row r="403" spans="1:6" s="4" customFormat="1" x14ac:dyDescent="0.25">
      <c r="A403" s="33"/>
      <c r="B403" s="34"/>
      <c r="C403" s="35"/>
      <c r="E403" s="51"/>
      <c r="F403" s="42"/>
    </row>
    <row r="404" spans="1:6" s="4" customFormat="1" x14ac:dyDescent="0.25">
      <c r="A404" s="33"/>
      <c r="B404" s="34"/>
      <c r="C404" s="35"/>
      <c r="E404" s="51"/>
      <c r="F404" s="42"/>
    </row>
    <row r="405" spans="1:6" s="4" customFormat="1" x14ac:dyDescent="0.25">
      <c r="A405" s="33"/>
      <c r="B405" s="34"/>
      <c r="C405" s="35"/>
      <c r="E405" s="51"/>
      <c r="F405" s="42"/>
    </row>
    <row r="406" spans="1:6" s="4" customFormat="1" x14ac:dyDescent="0.25">
      <c r="A406" s="33"/>
      <c r="B406" s="34"/>
      <c r="C406" s="35"/>
      <c r="E406" s="51"/>
      <c r="F406" s="42"/>
    </row>
    <row r="407" spans="1:6" s="4" customFormat="1" x14ac:dyDescent="0.25">
      <c r="A407" s="33"/>
      <c r="B407" s="34"/>
      <c r="C407" s="35"/>
      <c r="E407" s="51"/>
      <c r="F407" s="42"/>
    </row>
    <row r="408" spans="1:6" s="4" customFormat="1" x14ac:dyDescent="0.25">
      <c r="A408" s="33"/>
      <c r="B408" s="34"/>
      <c r="C408" s="35"/>
      <c r="E408" s="51"/>
      <c r="F408" s="42"/>
    </row>
    <row r="409" spans="1:6" s="4" customFormat="1" x14ac:dyDescent="0.25">
      <c r="A409" s="33"/>
      <c r="B409" s="34"/>
      <c r="C409" s="35"/>
      <c r="E409" s="51"/>
      <c r="F409" s="42"/>
    </row>
    <row r="410" spans="1:6" s="4" customFormat="1" x14ac:dyDescent="0.25">
      <c r="A410" s="33"/>
      <c r="B410" s="34"/>
      <c r="C410" s="35"/>
      <c r="E410" s="51"/>
      <c r="F410" s="42"/>
    </row>
    <row r="411" spans="1:6" s="4" customFormat="1" x14ac:dyDescent="0.25">
      <c r="A411" s="33"/>
      <c r="B411" s="34"/>
      <c r="C411" s="35"/>
      <c r="E411" s="51"/>
      <c r="F411" s="42"/>
    </row>
    <row r="412" spans="1:6" s="4" customFormat="1" x14ac:dyDescent="0.25">
      <c r="A412" s="33"/>
      <c r="B412" s="34"/>
      <c r="C412" s="35"/>
      <c r="E412" s="51"/>
      <c r="F412" s="42"/>
    </row>
    <row r="413" spans="1:6" s="4" customFormat="1" x14ac:dyDescent="0.25">
      <c r="A413" s="33"/>
      <c r="B413" s="34"/>
      <c r="C413" s="35"/>
      <c r="E413" s="51"/>
      <c r="F413" s="42"/>
    </row>
    <row r="414" spans="1:6" s="4" customFormat="1" x14ac:dyDescent="0.25">
      <c r="A414" s="33"/>
      <c r="B414" s="34"/>
      <c r="C414" s="35"/>
      <c r="E414" s="51"/>
      <c r="F414" s="42"/>
    </row>
    <row r="415" spans="1:6" s="4" customFormat="1" x14ac:dyDescent="0.25">
      <c r="A415" s="33"/>
      <c r="B415" s="34"/>
      <c r="C415" s="35"/>
      <c r="E415" s="51"/>
      <c r="F415" s="42"/>
    </row>
    <row r="416" spans="1:6" s="4" customFormat="1" x14ac:dyDescent="0.25">
      <c r="A416" s="33"/>
      <c r="B416" s="34"/>
      <c r="C416" s="35"/>
      <c r="E416" s="51"/>
      <c r="F416" s="42"/>
    </row>
    <row r="417" spans="1:6" s="4" customFormat="1" x14ac:dyDescent="0.25">
      <c r="A417" s="33"/>
      <c r="B417" s="34"/>
      <c r="C417" s="35"/>
      <c r="E417" s="51"/>
      <c r="F417" s="42"/>
    </row>
    <row r="418" spans="1:6" s="4" customFormat="1" x14ac:dyDescent="0.25">
      <c r="A418" s="33"/>
      <c r="B418" s="34"/>
      <c r="C418" s="35"/>
      <c r="E418" s="51"/>
      <c r="F418" s="42"/>
    </row>
    <row r="419" spans="1:6" s="4" customFormat="1" x14ac:dyDescent="0.25">
      <c r="A419" s="33"/>
      <c r="B419" s="34"/>
      <c r="C419" s="35"/>
      <c r="E419" s="51"/>
      <c r="F419" s="42"/>
    </row>
    <row r="420" spans="1:6" s="4" customFormat="1" x14ac:dyDescent="0.25">
      <c r="A420" s="33"/>
      <c r="B420" s="34"/>
      <c r="C420" s="35"/>
      <c r="E420" s="51"/>
      <c r="F420" s="42"/>
    </row>
    <row r="421" spans="1:6" s="4" customFormat="1" x14ac:dyDescent="0.25">
      <c r="A421" s="33"/>
      <c r="B421" s="34"/>
      <c r="C421" s="35"/>
      <c r="E421" s="51"/>
      <c r="F421" s="42"/>
    </row>
    <row r="422" spans="1:6" s="4" customFormat="1" x14ac:dyDescent="0.25">
      <c r="A422" s="33"/>
      <c r="B422" s="34"/>
      <c r="C422" s="35"/>
      <c r="E422" s="51"/>
      <c r="F422" s="42"/>
    </row>
    <row r="423" spans="1:6" s="4" customFormat="1" x14ac:dyDescent="0.25">
      <c r="A423" s="33"/>
      <c r="B423" s="34"/>
      <c r="C423" s="35"/>
      <c r="E423" s="51"/>
      <c r="F423" s="42"/>
    </row>
    <row r="424" spans="1:6" s="4" customFormat="1" x14ac:dyDescent="0.25">
      <c r="A424" s="33"/>
      <c r="B424" s="34"/>
      <c r="C424" s="35"/>
      <c r="E424" s="51"/>
      <c r="F424" s="42"/>
    </row>
    <row r="425" spans="1:6" s="4" customFormat="1" x14ac:dyDescent="0.25">
      <c r="A425" s="33"/>
      <c r="B425" s="34"/>
      <c r="C425" s="35"/>
      <c r="E425" s="51"/>
      <c r="F425" s="42"/>
    </row>
    <row r="426" spans="1:6" s="4" customFormat="1" x14ac:dyDescent="0.25">
      <c r="A426" s="33"/>
      <c r="B426" s="34"/>
      <c r="C426" s="35"/>
      <c r="E426" s="51"/>
      <c r="F426" s="42"/>
    </row>
    <row r="427" spans="1:6" s="4" customFormat="1" x14ac:dyDescent="0.25">
      <c r="A427" s="33"/>
      <c r="B427" s="34"/>
      <c r="C427" s="35"/>
      <c r="E427" s="51"/>
      <c r="F427" s="42"/>
    </row>
    <row r="428" spans="1:6" s="4" customFormat="1" x14ac:dyDescent="0.25">
      <c r="A428" s="33"/>
      <c r="B428" s="34"/>
      <c r="C428" s="35"/>
      <c r="E428" s="51"/>
      <c r="F428" s="42"/>
    </row>
    <row r="429" spans="1:6" s="4" customFormat="1" x14ac:dyDescent="0.25">
      <c r="A429" s="33"/>
      <c r="B429" s="34"/>
      <c r="C429" s="35"/>
      <c r="E429" s="51"/>
      <c r="F429" s="42"/>
    </row>
    <row r="430" spans="1:6" s="4" customFormat="1" x14ac:dyDescent="0.25">
      <c r="A430" s="33"/>
      <c r="B430" s="34"/>
      <c r="C430" s="35"/>
      <c r="E430" s="51"/>
      <c r="F430" s="42"/>
    </row>
    <row r="431" spans="1:6" s="4" customFormat="1" x14ac:dyDescent="0.25">
      <c r="A431" s="33"/>
      <c r="B431" s="34"/>
      <c r="C431" s="35"/>
      <c r="E431" s="51"/>
      <c r="F431" s="42"/>
    </row>
    <row r="432" spans="1:6" s="4" customFormat="1" x14ac:dyDescent="0.25">
      <c r="A432" s="33"/>
      <c r="B432" s="34"/>
      <c r="C432" s="35"/>
      <c r="E432" s="51"/>
      <c r="F432" s="42"/>
    </row>
    <row r="433" spans="1:6" s="4" customFormat="1" x14ac:dyDescent="0.25">
      <c r="A433" s="33"/>
      <c r="B433" s="34"/>
      <c r="C433" s="35"/>
      <c r="E433" s="51"/>
      <c r="F433" s="42"/>
    </row>
    <row r="434" spans="1:6" s="4" customFormat="1" x14ac:dyDescent="0.25">
      <c r="A434" s="33"/>
      <c r="B434" s="34"/>
      <c r="C434" s="35"/>
      <c r="E434" s="51"/>
      <c r="F434" s="42"/>
    </row>
    <row r="435" spans="1:6" s="4" customFormat="1" x14ac:dyDescent="0.25">
      <c r="A435" s="33"/>
      <c r="B435" s="34"/>
      <c r="C435" s="35"/>
      <c r="E435" s="51"/>
      <c r="F435" s="42"/>
    </row>
    <row r="436" spans="1:6" s="4" customFormat="1" x14ac:dyDescent="0.25">
      <c r="A436" s="33"/>
      <c r="B436" s="34"/>
      <c r="C436" s="35"/>
      <c r="E436" s="51"/>
      <c r="F436" s="42"/>
    </row>
    <row r="437" spans="1:6" s="4" customFormat="1" x14ac:dyDescent="0.25">
      <c r="A437" s="33"/>
      <c r="B437" s="34"/>
      <c r="C437" s="35"/>
      <c r="E437" s="51"/>
      <c r="F437" s="42"/>
    </row>
    <row r="438" spans="1:6" s="4" customFormat="1" x14ac:dyDescent="0.25">
      <c r="A438" s="33"/>
      <c r="B438" s="34"/>
      <c r="C438" s="35"/>
      <c r="E438" s="51"/>
      <c r="F438" s="42"/>
    </row>
    <row r="439" spans="1:6" s="4" customFormat="1" x14ac:dyDescent="0.25">
      <c r="A439" s="33"/>
      <c r="B439" s="34"/>
      <c r="C439" s="35"/>
      <c r="E439" s="51"/>
      <c r="F439" s="42"/>
    </row>
    <row r="440" spans="1:6" s="4" customFormat="1" x14ac:dyDescent="0.25">
      <c r="A440" s="33"/>
      <c r="B440" s="34"/>
      <c r="C440" s="35"/>
      <c r="E440" s="51"/>
      <c r="F440" s="42"/>
    </row>
    <row r="441" spans="1:6" s="4" customFormat="1" x14ac:dyDescent="0.25">
      <c r="A441" s="33"/>
      <c r="B441" s="34"/>
      <c r="C441" s="35"/>
      <c r="E441" s="51"/>
      <c r="F441" s="42"/>
    </row>
    <row r="442" spans="1:6" s="4" customFormat="1" x14ac:dyDescent="0.25">
      <c r="A442" s="33"/>
      <c r="B442" s="34"/>
      <c r="C442" s="35"/>
      <c r="E442" s="51"/>
      <c r="F442" s="42"/>
    </row>
    <row r="443" spans="1:6" s="4" customFormat="1" x14ac:dyDescent="0.25">
      <c r="A443" s="33"/>
      <c r="B443" s="34"/>
      <c r="C443" s="35"/>
      <c r="E443" s="51"/>
      <c r="F443" s="42"/>
    </row>
    <row r="444" spans="1:6" s="4" customFormat="1" x14ac:dyDescent="0.25">
      <c r="A444" s="33"/>
      <c r="B444" s="34"/>
      <c r="C444" s="35"/>
      <c r="E444" s="51"/>
      <c r="F444" s="42"/>
    </row>
    <row r="445" spans="1:6" s="4" customFormat="1" x14ac:dyDescent="0.25">
      <c r="A445" s="33"/>
      <c r="B445" s="34"/>
      <c r="C445" s="35"/>
      <c r="E445" s="51"/>
      <c r="F445" s="42"/>
    </row>
    <row r="446" spans="1:6" s="4" customFormat="1" x14ac:dyDescent="0.25">
      <c r="A446" s="33"/>
      <c r="B446" s="34"/>
      <c r="C446" s="35"/>
      <c r="E446" s="51"/>
      <c r="F446" s="42"/>
    </row>
    <row r="447" spans="1:6" s="4" customFormat="1" x14ac:dyDescent="0.25">
      <c r="A447" s="33"/>
      <c r="B447" s="34"/>
      <c r="C447" s="35"/>
      <c r="E447" s="51"/>
      <c r="F447" s="42"/>
    </row>
    <row r="448" spans="1:6" s="4" customFormat="1" x14ac:dyDescent="0.25">
      <c r="A448" s="33"/>
      <c r="B448" s="34"/>
      <c r="C448" s="35"/>
      <c r="E448" s="51"/>
      <c r="F448" s="42"/>
    </row>
    <row r="449" spans="1:6" s="4" customFormat="1" x14ac:dyDescent="0.25">
      <c r="A449" s="33"/>
      <c r="B449" s="34"/>
      <c r="C449" s="35"/>
      <c r="E449" s="51"/>
      <c r="F449" s="42"/>
    </row>
    <row r="450" spans="1:6" s="4" customFormat="1" x14ac:dyDescent="0.25">
      <c r="A450" s="33"/>
      <c r="B450" s="34"/>
      <c r="C450" s="35"/>
      <c r="E450" s="51"/>
      <c r="F450" s="42"/>
    </row>
    <row r="451" spans="1:6" s="4" customFormat="1" x14ac:dyDescent="0.25">
      <c r="A451" s="33"/>
      <c r="B451" s="34"/>
      <c r="C451" s="35"/>
      <c r="E451" s="51"/>
      <c r="F451" s="42"/>
    </row>
    <row r="452" spans="1:6" s="4" customFormat="1" x14ac:dyDescent="0.25">
      <c r="A452" s="33"/>
      <c r="B452" s="34"/>
      <c r="C452" s="35"/>
      <c r="E452" s="51"/>
      <c r="F452" s="42"/>
    </row>
    <row r="453" spans="1:6" s="4" customFormat="1" x14ac:dyDescent="0.25">
      <c r="A453" s="33"/>
      <c r="B453" s="34"/>
      <c r="C453" s="35"/>
      <c r="E453" s="51"/>
      <c r="F453" s="42"/>
    </row>
    <row r="454" spans="1:6" s="4" customFormat="1" x14ac:dyDescent="0.25">
      <c r="A454" s="33"/>
      <c r="B454" s="34"/>
      <c r="C454" s="35"/>
      <c r="E454" s="51"/>
      <c r="F454" s="42"/>
    </row>
    <row r="455" spans="1:6" s="4" customFormat="1" x14ac:dyDescent="0.25">
      <c r="A455" s="33"/>
      <c r="B455" s="34"/>
      <c r="C455" s="35"/>
      <c r="E455" s="51"/>
      <c r="F455" s="42"/>
    </row>
    <row r="456" spans="1:6" s="4" customFormat="1" x14ac:dyDescent="0.25">
      <c r="A456" s="33"/>
      <c r="B456" s="34"/>
      <c r="C456" s="35"/>
      <c r="E456" s="51"/>
      <c r="F456" s="42"/>
    </row>
    <row r="457" spans="1:6" s="4" customFormat="1" x14ac:dyDescent="0.25">
      <c r="A457" s="33"/>
      <c r="B457" s="34"/>
      <c r="C457" s="35"/>
      <c r="E457" s="51"/>
      <c r="F457" s="42"/>
    </row>
    <row r="458" spans="1:6" s="4" customFormat="1" x14ac:dyDescent="0.25">
      <c r="A458" s="33"/>
      <c r="B458" s="34"/>
      <c r="C458" s="35"/>
      <c r="E458" s="51"/>
      <c r="F458" s="42"/>
    </row>
    <row r="459" spans="1:6" s="4" customFormat="1" x14ac:dyDescent="0.25">
      <c r="A459" s="33"/>
      <c r="B459" s="34"/>
      <c r="C459" s="35"/>
      <c r="E459" s="51"/>
      <c r="F459" s="42"/>
    </row>
    <row r="460" spans="1:6" s="4" customFormat="1" x14ac:dyDescent="0.25">
      <c r="A460" s="33"/>
      <c r="B460" s="34"/>
      <c r="C460" s="35"/>
      <c r="E460" s="51"/>
      <c r="F460" s="42"/>
    </row>
    <row r="461" spans="1:6" s="4" customFormat="1" x14ac:dyDescent="0.25">
      <c r="A461" s="33"/>
      <c r="B461" s="34"/>
      <c r="C461" s="35"/>
      <c r="E461" s="51"/>
      <c r="F461" s="42"/>
    </row>
    <row r="462" spans="1:6" s="4" customFormat="1" x14ac:dyDescent="0.25">
      <c r="A462" s="33"/>
      <c r="B462" s="34"/>
      <c r="C462" s="35"/>
      <c r="E462" s="51"/>
      <c r="F462" s="42"/>
    </row>
    <row r="463" spans="1:6" s="4" customFormat="1" x14ac:dyDescent="0.25">
      <c r="A463" s="33"/>
      <c r="B463" s="34"/>
      <c r="C463" s="35"/>
      <c r="E463" s="51"/>
      <c r="F463" s="42"/>
    </row>
    <row r="464" spans="1:6" s="4" customFormat="1" x14ac:dyDescent="0.25">
      <c r="A464" s="33"/>
      <c r="B464" s="34"/>
      <c r="C464" s="35"/>
      <c r="E464" s="51"/>
      <c r="F464" s="42"/>
    </row>
    <row r="465" spans="1:6" s="4" customFormat="1" x14ac:dyDescent="0.25">
      <c r="A465" s="33"/>
      <c r="B465" s="34"/>
      <c r="C465" s="35"/>
      <c r="E465" s="51"/>
      <c r="F465" s="42"/>
    </row>
    <row r="466" spans="1:6" s="4" customFormat="1" x14ac:dyDescent="0.25">
      <c r="A466" s="33"/>
      <c r="B466" s="34"/>
      <c r="C466" s="35"/>
      <c r="E466" s="51"/>
      <c r="F466" s="42"/>
    </row>
    <row r="467" spans="1:6" s="4" customFormat="1" x14ac:dyDescent="0.25">
      <c r="A467" s="33"/>
      <c r="B467" s="34"/>
      <c r="C467" s="35"/>
      <c r="E467" s="51"/>
      <c r="F467" s="42"/>
    </row>
    <row r="468" spans="1:6" s="4" customFormat="1" x14ac:dyDescent="0.25">
      <c r="A468" s="33"/>
      <c r="B468" s="34"/>
      <c r="C468" s="35"/>
      <c r="E468" s="51"/>
      <c r="F468" s="42"/>
    </row>
    <row r="469" spans="1:6" s="4" customFormat="1" x14ac:dyDescent="0.25">
      <c r="A469" s="33"/>
      <c r="B469" s="34"/>
      <c r="C469" s="35"/>
      <c r="E469" s="51"/>
      <c r="F469" s="42"/>
    </row>
    <row r="470" spans="1:6" s="4" customFormat="1" x14ac:dyDescent="0.25">
      <c r="A470" s="33"/>
      <c r="B470" s="34"/>
      <c r="C470" s="35"/>
      <c r="E470" s="51"/>
      <c r="F470" s="42"/>
    </row>
    <row r="471" spans="1:6" s="4" customFormat="1" x14ac:dyDescent="0.25">
      <c r="A471" s="33"/>
      <c r="B471" s="34"/>
      <c r="C471" s="35"/>
      <c r="E471" s="51"/>
      <c r="F471" s="42"/>
    </row>
    <row r="472" spans="1:6" s="4" customFormat="1" x14ac:dyDescent="0.25">
      <c r="A472" s="33"/>
      <c r="B472" s="34"/>
      <c r="C472" s="35"/>
      <c r="E472" s="51"/>
      <c r="F472" s="42"/>
    </row>
    <row r="473" spans="1:6" s="4" customFormat="1" x14ac:dyDescent="0.25">
      <c r="A473" s="33"/>
      <c r="B473" s="34"/>
      <c r="C473" s="35"/>
      <c r="E473" s="51"/>
      <c r="F473" s="42"/>
    </row>
    <row r="474" spans="1:6" s="4" customFormat="1" x14ac:dyDescent="0.25">
      <c r="A474" s="33"/>
      <c r="B474" s="34"/>
      <c r="C474" s="35"/>
      <c r="E474" s="51"/>
      <c r="F474" s="42"/>
    </row>
    <row r="475" spans="1:6" s="4" customFormat="1" x14ac:dyDescent="0.25">
      <c r="A475" s="33"/>
      <c r="B475" s="34"/>
      <c r="C475" s="35"/>
      <c r="E475" s="51"/>
      <c r="F475" s="42"/>
    </row>
    <row r="476" spans="1:6" s="4" customFormat="1" x14ac:dyDescent="0.25">
      <c r="A476" s="33"/>
      <c r="B476" s="34"/>
      <c r="C476" s="35"/>
      <c r="E476" s="51"/>
      <c r="F476" s="42"/>
    </row>
    <row r="477" spans="1:6" s="4" customFormat="1" x14ac:dyDescent="0.25">
      <c r="A477" s="33"/>
      <c r="B477" s="34"/>
      <c r="C477" s="35"/>
      <c r="E477" s="51"/>
      <c r="F477" s="42"/>
    </row>
    <row r="478" spans="1:6" s="4" customFormat="1" x14ac:dyDescent="0.25">
      <c r="A478" s="33"/>
      <c r="B478" s="34"/>
      <c r="C478" s="35"/>
      <c r="E478" s="51"/>
      <c r="F478" s="42"/>
    </row>
    <row r="479" spans="1:6" s="4" customFormat="1" x14ac:dyDescent="0.25">
      <c r="A479" s="33"/>
      <c r="B479" s="34"/>
      <c r="C479" s="35"/>
      <c r="E479" s="51"/>
      <c r="F479" s="42"/>
    </row>
    <row r="480" spans="1:6" s="4" customFormat="1" x14ac:dyDescent="0.25">
      <c r="A480" s="33"/>
      <c r="B480" s="34"/>
      <c r="C480" s="35"/>
      <c r="E480" s="51"/>
      <c r="F480" s="42"/>
    </row>
    <row r="481" spans="1:6" s="4" customFormat="1" x14ac:dyDescent="0.25">
      <c r="A481" s="33"/>
      <c r="B481" s="34"/>
      <c r="C481" s="35"/>
      <c r="E481" s="51"/>
      <c r="F481" s="42"/>
    </row>
    <row r="482" spans="1:6" s="4" customFormat="1" x14ac:dyDescent="0.25">
      <c r="A482" s="33"/>
      <c r="B482" s="34"/>
      <c r="C482" s="35"/>
      <c r="E482" s="51"/>
      <c r="F482" s="42"/>
    </row>
    <row r="483" spans="1:6" s="4" customFormat="1" x14ac:dyDescent="0.25">
      <c r="A483" s="33"/>
      <c r="B483" s="34"/>
      <c r="C483" s="35"/>
      <c r="E483" s="51"/>
      <c r="F483" s="42"/>
    </row>
    <row r="484" spans="1:6" s="4" customFormat="1" x14ac:dyDescent="0.25">
      <c r="A484" s="33"/>
      <c r="B484" s="34"/>
      <c r="C484" s="35"/>
      <c r="E484" s="51"/>
      <c r="F484" s="42"/>
    </row>
    <row r="485" spans="1:6" s="4" customFormat="1" x14ac:dyDescent="0.25">
      <c r="A485" s="33"/>
      <c r="B485" s="34"/>
      <c r="C485" s="35"/>
      <c r="E485" s="51"/>
      <c r="F485" s="42"/>
    </row>
    <row r="486" spans="1:6" s="4" customFormat="1" x14ac:dyDescent="0.25">
      <c r="A486" s="33"/>
      <c r="B486" s="34"/>
      <c r="C486" s="35"/>
      <c r="E486" s="51"/>
      <c r="F486" s="42"/>
    </row>
    <row r="487" spans="1:6" s="4" customFormat="1" x14ac:dyDescent="0.25">
      <c r="A487" s="33"/>
      <c r="B487" s="34"/>
      <c r="C487" s="35"/>
      <c r="E487" s="51"/>
      <c r="F487" s="42"/>
    </row>
    <row r="488" spans="1:6" s="4" customFormat="1" x14ac:dyDescent="0.25">
      <c r="A488" s="33"/>
      <c r="B488" s="34"/>
      <c r="C488" s="35"/>
      <c r="E488" s="51"/>
      <c r="F488" s="42"/>
    </row>
    <row r="489" spans="1:6" s="4" customFormat="1" x14ac:dyDescent="0.25">
      <c r="A489" s="33"/>
      <c r="B489" s="34"/>
      <c r="C489" s="35"/>
      <c r="E489" s="51"/>
      <c r="F489" s="42"/>
    </row>
    <row r="490" spans="1:6" s="4" customFormat="1" x14ac:dyDescent="0.25">
      <c r="A490" s="33"/>
      <c r="B490" s="34"/>
      <c r="C490" s="35"/>
      <c r="E490" s="51"/>
      <c r="F490" s="42"/>
    </row>
    <row r="491" spans="1:6" s="4" customFormat="1" x14ac:dyDescent="0.25">
      <c r="A491" s="33"/>
      <c r="B491" s="34"/>
      <c r="C491" s="35"/>
      <c r="E491" s="51"/>
      <c r="F491" s="42"/>
    </row>
    <row r="492" spans="1:6" s="4" customFormat="1" x14ac:dyDescent="0.25">
      <c r="A492" s="33"/>
      <c r="B492" s="34"/>
      <c r="C492" s="35"/>
      <c r="E492" s="51"/>
      <c r="F492" s="42"/>
    </row>
    <row r="493" spans="1:6" s="4" customFormat="1" x14ac:dyDescent="0.25">
      <c r="A493" s="33"/>
      <c r="B493" s="34"/>
      <c r="C493" s="35"/>
      <c r="E493" s="51"/>
      <c r="F493" s="42"/>
    </row>
    <row r="494" spans="1:6" s="4" customFormat="1" x14ac:dyDescent="0.25">
      <c r="A494" s="33"/>
      <c r="B494" s="34"/>
      <c r="C494" s="35"/>
      <c r="E494" s="51"/>
      <c r="F494" s="42"/>
    </row>
    <row r="495" spans="1:6" s="4" customFormat="1" x14ac:dyDescent="0.25">
      <c r="A495" s="33"/>
      <c r="B495" s="34"/>
      <c r="C495" s="35"/>
      <c r="E495" s="51"/>
      <c r="F495" s="42"/>
    </row>
    <row r="496" spans="1:6" s="4" customFormat="1" x14ac:dyDescent="0.25">
      <c r="A496" s="33"/>
      <c r="B496" s="34"/>
      <c r="C496" s="35"/>
      <c r="E496" s="51"/>
      <c r="F496" s="42"/>
    </row>
    <row r="497" spans="1:6" s="4" customFormat="1" x14ac:dyDescent="0.25">
      <c r="A497" s="33"/>
      <c r="B497" s="34"/>
      <c r="C497" s="35"/>
      <c r="E497" s="51"/>
      <c r="F497" s="42"/>
    </row>
    <row r="498" spans="1:6" s="4" customFormat="1" x14ac:dyDescent="0.25">
      <c r="A498" s="33"/>
      <c r="B498" s="34"/>
      <c r="C498" s="35"/>
      <c r="E498" s="51"/>
      <c r="F498" s="42"/>
    </row>
    <row r="499" spans="1:6" s="4" customFormat="1" x14ac:dyDescent="0.25">
      <c r="A499" s="33"/>
      <c r="B499" s="34"/>
      <c r="C499" s="35"/>
      <c r="E499" s="51"/>
      <c r="F499" s="42"/>
    </row>
    <row r="500" spans="1:6" s="4" customFormat="1" x14ac:dyDescent="0.25">
      <c r="A500" s="33"/>
      <c r="B500" s="34"/>
      <c r="C500" s="35"/>
      <c r="E500" s="51"/>
      <c r="F500" s="42"/>
    </row>
    <row r="501" spans="1:6" s="4" customFormat="1" x14ac:dyDescent="0.25">
      <c r="A501" s="33"/>
      <c r="B501" s="34"/>
      <c r="C501" s="35"/>
      <c r="E501" s="51"/>
      <c r="F501" s="42"/>
    </row>
    <row r="502" spans="1:6" s="4" customFormat="1" x14ac:dyDescent="0.25">
      <c r="A502" s="33"/>
      <c r="B502" s="34"/>
      <c r="C502" s="35"/>
      <c r="E502" s="51"/>
      <c r="F502" s="42"/>
    </row>
    <row r="503" spans="1:6" s="4" customFormat="1" x14ac:dyDescent="0.25">
      <c r="A503" s="33"/>
      <c r="B503" s="34"/>
      <c r="C503" s="35"/>
      <c r="E503" s="51"/>
      <c r="F503" s="42"/>
    </row>
    <row r="504" spans="1:6" s="4" customFormat="1" x14ac:dyDescent="0.25">
      <c r="A504" s="33"/>
      <c r="B504" s="34"/>
      <c r="C504" s="35"/>
      <c r="E504" s="51"/>
      <c r="F504" s="42"/>
    </row>
    <row r="505" spans="1:6" s="4" customFormat="1" x14ac:dyDescent="0.25">
      <c r="A505" s="33"/>
      <c r="B505" s="34"/>
      <c r="C505" s="35"/>
      <c r="E505" s="51"/>
      <c r="F505" s="42"/>
    </row>
    <row r="506" spans="1:6" s="4" customFormat="1" x14ac:dyDescent="0.25">
      <c r="A506" s="33"/>
      <c r="B506" s="34"/>
      <c r="C506" s="35"/>
      <c r="E506" s="51"/>
      <c r="F506" s="42"/>
    </row>
    <row r="507" spans="1:6" s="4" customFormat="1" x14ac:dyDescent="0.25">
      <c r="A507" s="33"/>
      <c r="B507" s="34"/>
      <c r="C507" s="35"/>
      <c r="E507" s="51"/>
      <c r="F507" s="42"/>
    </row>
    <row r="508" spans="1:6" s="4" customFormat="1" x14ac:dyDescent="0.25">
      <c r="A508" s="33"/>
      <c r="B508" s="34"/>
      <c r="C508" s="35"/>
      <c r="E508" s="51"/>
      <c r="F508" s="42"/>
    </row>
    <row r="509" spans="1:6" s="4" customFormat="1" x14ac:dyDescent="0.25">
      <c r="A509" s="33"/>
      <c r="B509" s="34"/>
      <c r="C509" s="35"/>
      <c r="E509" s="51"/>
      <c r="F509" s="42"/>
    </row>
    <row r="510" spans="1:6" s="4" customFormat="1" x14ac:dyDescent="0.25">
      <c r="A510" s="33"/>
      <c r="B510" s="34"/>
      <c r="C510" s="35"/>
      <c r="E510" s="51"/>
      <c r="F510" s="42"/>
    </row>
    <row r="511" spans="1:6" s="4" customFormat="1" x14ac:dyDescent="0.25">
      <c r="A511" s="33"/>
      <c r="B511" s="34"/>
      <c r="C511" s="35"/>
      <c r="E511" s="51"/>
      <c r="F511" s="42"/>
    </row>
    <row r="512" spans="1:6" s="4" customFormat="1" x14ac:dyDescent="0.25">
      <c r="A512" s="33"/>
      <c r="B512" s="34"/>
      <c r="C512" s="35"/>
      <c r="E512" s="51"/>
      <c r="F512" s="42"/>
    </row>
    <row r="513" spans="1:6" s="4" customFormat="1" x14ac:dyDescent="0.25">
      <c r="A513" s="33"/>
      <c r="B513" s="34"/>
      <c r="C513" s="35"/>
      <c r="E513" s="51"/>
      <c r="F513" s="42"/>
    </row>
    <row r="514" spans="1:6" s="4" customFormat="1" x14ac:dyDescent="0.25">
      <c r="A514" s="33"/>
      <c r="B514" s="34"/>
      <c r="C514" s="35"/>
      <c r="E514" s="51"/>
      <c r="F514" s="42"/>
    </row>
    <row r="515" spans="1:6" s="4" customFormat="1" x14ac:dyDescent="0.25">
      <c r="A515" s="33"/>
      <c r="B515" s="34"/>
      <c r="C515" s="35"/>
      <c r="E515" s="51"/>
      <c r="F515" s="42"/>
    </row>
    <row r="516" spans="1:6" s="4" customFormat="1" x14ac:dyDescent="0.25">
      <c r="A516" s="33"/>
      <c r="B516" s="34"/>
      <c r="C516" s="35"/>
      <c r="E516" s="51"/>
      <c r="F516" s="42"/>
    </row>
    <row r="517" spans="1:6" s="4" customFormat="1" x14ac:dyDescent="0.25">
      <c r="A517" s="33"/>
      <c r="B517" s="34"/>
      <c r="C517" s="35"/>
      <c r="E517" s="51"/>
      <c r="F517" s="42"/>
    </row>
    <row r="518" spans="1:6" s="4" customFormat="1" x14ac:dyDescent="0.25">
      <c r="A518" s="33"/>
      <c r="B518" s="34"/>
      <c r="C518" s="35"/>
      <c r="E518" s="51"/>
      <c r="F518" s="42"/>
    </row>
    <row r="519" spans="1:6" s="4" customFormat="1" x14ac:dyDescent="0.25">
      <c r="A519" s="33"/>
      <c r="B519" s="34"/>
      <c r="C519" s="35"/>
      <c r="E519" s="51"/>
      <c r="F519" s="42"/>
    </row>
    <row r="520" spans="1:6" s="4" customFormat="1" x14ac:dyDescent="0.25">
      <c r="A520" s="33"/>
      <c r="B520" s="34"/>
      <c r="C520" s="35"/>
      <c r="E520" s="51"/>
      <c r="F520" s="42"/>
    </row>
    <row r="521" spans="1:6" s="4" customFormat="1" x14ac:dyDescent="0.25">
      <c r="A521" s="33"/>
      <c r="B521" s="34"/>
      <c r="C521" s="35"/>
      <c r="E521" s="51"/>
      <c r="F521" s="42"/>
    </row>
    <row r="522" spans="1:6" s="4" customFormat="1" x14ac:dyDescent="0.25">
      <c r="A522" s="33"/>
      <c r="B522" s="34"/>
      <c r="C522" s="35"/>
      <c r="E522" s="51"/>
      <c r="F522" s="42"/>
    </row>
    <row r="523" spans="1:6" s="4" customFormat="1" x14ac:dyDescent="0.25">
      <c r="A523" s="33"/>
      <c r="B523" s="34"/>
      <c r="C523" s="35"/>
      <c r="E523" s="51"/>
      <c r="F523" s="42"/>
    </row>
    <row r="524" spans="1:6" s="4" customFormat="1" x14ac:dyDescent="0.25">
      <c r="A524" s="33"/>
      <c r="B524" s="34"/>
      <c r="C524" s="35"/>
      <c r="E524" s="51"/>
      <c r="F524" s="42"/>
    </row>
    <row r="525" spans="1:6" s="4" customFormat="1" x14ac:dyDescent="0.25">
      <c r="A525" s="33"/>
      <c r="B525" s="34"/>
      <c r="C525" s="35"/>
      <c r="E525" s="51"/>
      <c r="F525" s="42"/>
    </row>
    <row r="526" spans="1:6" s="4" customFormat="1" x14ac:dyDescent="0.25">
      <c r="A526" s="33"/>
      <c r="B526" s="34"/>
      <c r="C526" s="35"/>
      <c r="E526" s="51"/>
      <c r="F526" s="42"/>
    </row>
    <row r="527" spans="1:6" s="4" customFormat="1" x14ac:dyDescent="0.25">
      <c r="A527" s="33"/>
      <c r="B527" s="34"/>
      <c r="C527" s="35"/>
      <c r="E527" s="51"/>
      <c r="F527" s="42"/>
    </row>
    <row r="528" spans="1:6" s="4" customFormat="1" x14ac:dyDescent="0.25">
      <c r="A528" s="33"/>
      <c r="B528" s="34"/>
      <c r="C528" s="35"/>
      <c r="E528" s="51"/>
      <c r="F528" s="42"/>
    </row>
    <row r="529" spans="1:6" s="4" customFormat="1" x14ac:dyDescent="0.25">
      <c r="A529" s="33"/>
      <c r="B529" s="34"/>
      <c r="C529" s="35"/>
      <c r="E529" s="51"/>
      <c r="F529" s="42"/>
    </row>
    <row r="530" spans="1:6" s="4" customFormat="1" x14ac:dyDescent="0.25">
      <c r="A530" s="33"/>
      <c r="B530" s="34"/>
      <c r="C530" s="35"/>
      <c r="E530" s="51"/>
      <c r="F530" s="42"/>
    </row>
    <row r="531" spans="1:6" s="4" customFormat="1" x14ac:dyDescent="0.25">
      <c r="A531" s="33"/>
      <c r="B531" s="34"/>
      <c r="C531" s="35"/>
      <c r="E531" s="51"/>
      <c r="F531" s="42"/>
    </row>
    <row r="532" spans="1:6" s="4" customFormat="1" x14ac:dyDescent="0.25">
      <c r="A532" s="33"/>
      <c r="B532" s="34"/>
      <c r="C532" s="35"/>
      <c r="E532" s="51"/>
      <c r="F532" s="42"/>
    </row>
    <row r="533" spans="1:6" s="4" customFormat="1" x14ac:dyDescent="0.25">
      <c r="A533" s="33"/>
      <c r="B533" s="34"/>
      <c r="C533" s="35"/>
      <c r="E533" s="51"/>
      <c r="F533" s="42"/>
    </row>
    <row r="534" spans="1:6" s="4" customFormat="1" x14ac:dyDescent="0.25">
      <c r="A534" s="33"/>
      <c r="B534" s="34"/>
      <c r="C534" s="35"/>
      <c r="E534" s="51"/>
      <c r="F534" s="42"/>
    </row>
    <row r="535" spans="1:6" s="4" customFormat="1" x14ac:dyDescent="0.25">
      <c r="A535" s="33"/>
      <c r="B535" s="34"/>
      <c r="C535" s="35"/>
      <c r="E535" s="51"/>
      <c r="F535" s="42"/>
    </row>
    <row r="536" spans="1:6" s="4" customFormat="1" x14ac:dyDescent="0.25">
      <c r="A536" s="33"/>
      <c r="B536" s="34"/>
      <c r="C536" s="35"/>
      <c r="E536" s="51"/>
      <c r="F536" s="42"/>
    </row>
    <row r="537" spans="1:6" s="4" customFormat="1" x14ac:dyDescent="0.25">
      <c r="A537" s="33"/>
      <c r="B537" s="34"/>
      <c r="C537" s="35"/>
      <c r="E537" s="51"/>
      <c r="F537" s="42"/>
    </row>
    <row r="538" spans="1:6" s="4" customFormat="1" x14ac:dyDescent="0.25">
      <c r="A538" s="33"/>
      <c r="B538" s="34"/>
      <c r="C538" s="35"/>
      <c r="E538" s="51"/>
      <c r="F538" s="42"/>
    </row>
    <row r="539" spans="1:6" s="4" customFormat="1" x14ac:dyDescent="0.25">
      <c r="A539" s="33"/>
      <c r="B539" s="34"/>
      <c r="C539" s="35"/>
      <c r="E539" s="51"/>
      <c r="F539" s="42"/>
    </row>
    <row r="540" spans="1:6" s="4" customFormat="1" x14ac:dyDescent="0.25">
      <c r="A540" s="33"/>
      <c r="B540" s="34"/>
      <c r="C540" s="35"/>
      <c r="E540" s="51"/>
      <c r="F540" s="42"/>
    </row>
    <row r="541" spans="1:6" s="4" customFormat="1" x14ac:dyDescent="0.25">
      <c r="A541" s="33"/>
      <c r="B541" s="34"/>
      <c r="C541" s="35"/>
      <c r="E541" s="51"/>
      <c r="F541" s="42"/>
    </row>
    <row r="542" spans="1:6" s="4" customFormat="1" x14ac:dyDescent="0.25">
      <c r="A542" s="33"/>
      <c r="B542" s="34"/>
      <c r="C542" s="35"/>
      <c r="E542" s="51"/>
      <c r="F542" s="42"/>
    </row>
    <row r="543" spans="1:6" s="4" customFormat="1" x14ac:dyDescent="0.25">
      <c r="A543" s="33"/>
      <c r="B543" s="34"/>
      <c r="C543" s="35"/>
      <c r="E543" s="51"/>
      <c r="F543" s="42"/>
    </row>
    <row r="544" spans="1:6" s="4" customFormat="1" x14ac:dyDescent="0.25">
      <c r="A544" s="33"/>
      <c r="B544" s="34"/>
      <c r="C544" s="35"/>
      <c r="E544" s="51"/>
      <c r="F544" s="42"/>
    </row>
    <row r="545" spans="1:6" s="4" customFormat="1" x14ac:dyDescent="0.25">
      <c r="A545" s="33"/>
      <c r="B545" s="34"/>
      <c r="C545" s="35"/>
      <c r="E545" s="51"/>
      <c r="F545" s="42"/>
    </row>
    <row r="546" spans="1:6" s="4" customFormat="1" x14ac:dyDescent="0.25">
      <c r="A546" s="33"/>
      <c r="B546" s="34"/>
      <c r="C546" s="35"/>
      <c r="E546" s="51"/>
      <c r="F546" s="42"/>
    </row>
    <row r="547" spans="1:6" s="4" customFormat="1" x14ac:dyDescent="0.25">
      <c r="A547" s="33"/>
      <c r="B547" s="34"/>
      <c r="C547" s="35"/>
      <c r="E547" s="51"/>
      <c r="F547" s="42"/>
    </row>
    <row r="548" spans="1:6" s="4" customFormat="1" x14ac:dyDescent="0.25">
      <c r="A548" s="33"/>
      <c r="B548" s="34"/>
      <c r="C548" s="35"/>
      <c r="E548" s="51"/>
      <c r="F548" s="42"/>
    </row>
    <row r="549" spans="1:6" s="4" customFormat="1" x14ac:dyDescent="0.25">
      <c r="A549" s="33"/>
      <c r="B549" s="34"/>
      <c r="C549" s="35"/>
      <c r="E549" s="51"/>
      <c r="F549" s="42"/>
    </row>
    <row r="550" spans="1:6" s="4" customFormat="1" x14ac:dyDescent="0.25">
      <c r="A550" s="33"/>
      <c r="B550" s="34"/>
      <c r="C550" s="35"/>
      <c r="E550" s="51"/>
      <c r="F550" s="42"/>
    </row>
    <row r="551" spans="1:6" s="4" customFormat="1" x14ac:dyDescent="0.25">
      <c r="A551" s="33"/>
      <c r="B551" s="34"/>
      <c r="C551" s="35"/>
      <c r="E551" s="51"/>
      <c r="F551" s="42"/>
    </row>
    <row r="552" spans="1:6" s="4" customFormat="1" x14ac:dyDescent="0.25">
      <c r="A552" s="33"/>
      <c r="B552" s="34"/>
      <c r="C552" s="35"/>
      <c r="E552" s="51"/>
      <c r="F552" s="42"/>
    </row>
    <row r="553" spans="1:6" s="4" customFormat="1" x14ac:dyDescent="0.25">
      <c r="A553" s="33"/>
      <c r="B553" s="34"/>
      <c r="C553" s="35"/>
      <c r="E553" s="51"/>
      <c r="F553" s="42"/>
    </row>
    <row r="554" spans="1:6" s="4" customFormat="1" x14ac:dyDescent="0.25">
      <c r="A554" s="33"/>
      <c r="B554" s="34"/>
      <c r="C554" s="35"/>
      <c r="E554" s="51"/>
      <c r="F554" s="42"/>
    </row>
    <row r="555" spans="1:6" s="4" customFormat="1" x14ac:dyDescent="0.25">
      <c r="A555" s="33"/>
      <c r="B555" s="34"/>
      <c r="C555" s="35"/>
      <c r="E555" s="51"/>
      <c r="F555" s="42"/>
    </row>
    <row r="556" spans="1:6" s="4" customFormat="1" x14ac:dyDescent="0.25">
      <c r="A556" s="33"/>
      <c r="B556" s="34"/>
      <c r="C556" s="35"/>
      <c r="E556" s="51"/>
      <c r="F556" s="42"/>
    </row>
    <row r="557" spans="1:6" s="4" customFormat="1" x14ac:dyDescent="0.25">
      <c r="A557" s="33"/>
      <c r="B557" s="34"/>
      <c r="C557" s="35"/>
      <c r="E557" s="51"/>
      <c r="F557" s="42"/>
    </row>
    <row r="558" spans="1:6" s="4" customFormat="1" x14ac:dyDescent="0.25">
      <c r="A558" s="33"/>
      <c r="B558" s="34"/>
      <c r="C558" s="35"/>
      <c r="E558" s="51"/>
      <c r="F558" s="42"/>
    </row>
    <row r="559" spans="1:6" s="4" customFormat="1" x14ac:dyDescent="0.25">
      <c r="A559" s="33"/>
      <c r="B559" s="34"/>
      <c r="C559" s="35"/>
      <c r="E559" s="51"/>
      <c r="F559" s="42"/>
    </row>
    <row r="560" spans="1:6" s="4" customFormat="1" x14ac:dyDescent="0.25">
      <c r="A560" s="33"/>
      <c r="B560" s="34"/>
      <c r="C560" s="35"/>
      <c r="E560" s="51"/>
      <c r="F560" s="42"/>
    </row>
    <row r="561" spans="1:6" s="4" customFormat="1" x14ac:dyDescent="0.25">
      <c r="A561" s="33"/>
      <c r="B561" s="34"/>
      <c r="C561" s="35"/>
      <c r="E561" s="51"/>
      <c r="F561" s="42"/>
    </row>
    <row r="562" spans="1:6" s="4" customFormat="1" x14ac:dyDescent="0.25">
      <c r="A562" s="33"/>
      <c r="B562" s="34"/>
      <c r="C562" s="35"/>
      <c r="E562" s="51"/>
      <c r="F562" s="42"/>
    </row>
    <row r="563" spans="1:6" s="4" customFormat="1" x14ac:dyDescent="0.25">
      <c r="A563" s="33"/>
      <c r="B563" s="34"/>
      <c r="C563" s="35"/>
      <c r="E563" s="51"/>
      <c r="F563" s="42"/>
    </row>
    <row r="564" spans="1:6" s="4" customFormat="1" x14ac:dyDescent="0.25">
      <c r="A564" s="33"/>
      <c r="B564" s="34"/>
      <c r="C564" s="35"/>
      <c r="E564" s="51"/>
      <c r="F564" s="42"/>
    </row>
    <row r="565" spans="1:6" s="4" customFormat="1" x14ac:dyDescent="0.25">
      <c r="A565" s="33"/>
      <c r="B565" s="34"/>
      <c r="C565" s="35"/>
      <c r="E565" s="51"/>
      <c r="F565" s="42"/>
    </row>
    <row r="566" spans="1:6" s="4" customFormat="1" x14ac:dyDescent="0.25">
      <c r="A566" s="33"/>
      <c r="B566" s="34"/>
      <c r="C566" s="35"/>
      <c r="E566" s="51"/>
      <c r="F566" s="42"/>
    </row>
    <row r="567" spans="1:6" s="4" customFormat="1" x14ac:dyDescent="0.25">
      <c r="A567" s="33"/>
      <c r="B567" s="34"/>
      <c r="C567" s="35"/>
      <c r="E567" s="51"/>
      <c r="F567" s="42"/>
    </row>
    <row r="568" spans="1:6" s="4" customFormat="1" x14ac:dyDescent="0.25">
      <c r="A568" s="33"/>
      <c r="B568" s="34"/>
      <c r="C568" s="35"/>
      <c r="E568" s="51"/>
      <c r="F568" s="42"/>
    </row>
    <row r="569" spans="1:6" s="4" customFormat="1" x14ac:dyDescent="0.25">
      <c r="A569" s="33"/>
      <c r="B569" s="34"/>
      <c r="C569" s="35"/>
      <c r="E569" s="51"/>
      <c r="F569" s="42"/>
    </row>
    <row r="570" spans="1:6" s="4" customFormat="1" x14ac:dyDescent="0.25">
      <c r="A570" s="33"/>
      <c r="B570" s="34"/>
      <c r="C570" s="35"/>
      <c r="E570" s="51"/>
      <c r="F570" s="42"/>
    </row>
    <row r="571" spans="1:6" s="4" customFormat="1" x14ac:dyDescent="0.25">
      <c r="A571" s="33"/>
      <c r="B571" s="34"/>
      <c r="C571" s="35"/>
      <c r="E571" s="51"/>
      <c r="F571" s="42"/>
    </row>
    <row r="572" spans="1:6" s="4" customFormat="1" x14ac:dyDescent="0.25">
      <c r="A572" s="33"/>
      <c r="B572" s="34"/>
      <c r="C572" s="35"/>
      <c r="E572" s="51"/>
      <c r="F572" s="42"/>
    </row>
    <row r="573" spans="1:6" s="4" customFormat="1" x14ac:dyDescent="0.25">
      <c r="A573" s="33"/>
      <c r="B573" s="34"/>
      <c r="C573" s="35"/>
      <c r="E573" s="51"/>
      <c r="F573" s="42"/>
    </row>
    <row r="574" spans="1:6" s="4" customFormat="1" x14ac:dyDescent="0.25">
      <c r="A574" s="33"/>
      <c r="B574" s="34"/>
      <c r="C574" s="35"/>
      <c r="E574" s="51"/>
      <c r="F574" s="42"/>
    </row>
    <row r="575" spans="1:6" s="4" customFormat="1" x14ac:dyDescent="0.25">
      <c r="A575" s="33"/>
      <c r="B575" s="34"/>
      <c r="C575" s="35"/>
      <c r="E575" s="51"/>
      <c r="F575" s="42"/>
    </row>
    <row r="576" spans="1:6" s="4" customFormat="1" x14ac:dyDescent="0.25">
      <c r="A576" s="33"/>
      <c r="B576" s="34"/>
      <c r="C576" s="35"/>
      <c r="E576" s="51"/>
      <c r="F576" s="42"/>
    </row>
    <row r="577" spans="1:6" s="4" customFormat="1" x14ac:dyDescent="0.25">
      <c r="A577" s="33"/>
      <c r="B577" s="34"/>
      <c r="C577" s="35"/>
      <c r="E577" s="51"/>
      <c r="F577" s="42"/>
    </row>
    <row r="578" spans="1:6" s="4" customFormat="1" x14ac:dyDescent="0.25">
      <c r="A578" s="33"/>
      <c r="B578" s="34"/>
      <c r="C578" s="35"/>
      <c r="E578" s="51"/>
      <c r="F578" s="42"/>
    </row>
    <row r="579" spans="1:6" s="4" customFormat="1" x14ac:dyDescent="0.25">
      <c r="A579" s="33"/>
      <c r="B579" s="34"/>
      <c r="C579" s="35"/>
      <c r="E579" s="51"/>
      <c r="F579" s="42"/>
    </row>
    <row r="580" spans="1:6" s="4" customFormat="1" x14ac:dyDescent="0.25">
      <c r="A580" s="33"/>
      <c r="B580" s="34"/>
      <c r="C580" s="35"/>
      <c r="E580" s="51"/>
      <c r="F580" s="42"/>
    </row>
    <row r="581" spans="1:6" s="4" customFormat="1" x14ac:dyDescent="0.25">
      <c r="A581" s="33"/>
      <c r="B581" s="34"/>
      <c r="C581" s="35"/>
      <c r="E581" s="51"/>
      <c r="F581" s="42"/>
    </row>
    <row r="582" spans="1:6" s="4" customFormat="1" x14ac:dyDescent="0.25">
      <c r="A582" s="33"/>
      <c r="B582" s="34"/>
      <c r="C582" s="35"/>
      <c r="E582" s="51"/>
      <c r="F582" s="42"/>
    </row>
    <row r="583" spans="1:6" s="4" customFormat="1" x14ac:dyDescent="0.25">
      <c r="A583" s="33"/>
      <c r="B583" s="34"/>
      <c r="C583" s="35"/>
      <c r="E583" s="51"/>
      <c r="F583" s="42"/>
    </row>
    <row r="584" spans="1:6" s="4" customFormat="1" x14ac:dyDescent="0.25">
      <c r="A584" s="33"/>
      <c r="B584" s="34"/>
      <c r="C584" s="35"/>
      <c r="E584" s="51"/>
      <c r="F584" s="42"/>
    </row>
    <row r="585" spans="1:6" s="4" customFormat="1" x14ac:dyDescent="0.25">
      <c r="A585" s="33"/>
      <c r="B585" s="34"/>
      <c r="C585" s="35"/>
      <c r="E585" s="51"/>
      <c r="F585" s="42"/>
    </row>
    <row r="586" spans="1:6" s="4" customFormat="1" x14ac:dyDescent="0.25">
      <c r="A586" s="33"/>
      <c r="B586" s="34"/>
      <c r="C586" s="35"/>
      <c r="E586" s="51"/>
      <c r="F586" s="42"/>
    </row>
    <row r="587" spans="1:6" s="4" customFormat="1" x14ac:dyDescent="0.25">
      <c r="A587" s="33"/>
      <c r="B587" s="34"/>
      <c r="C587" s="35"/>
      <c r="E587" s="51"/>
      <c r="F587" s="42"/>
    </row>
    <row r="588" spans="1:6" s="4" customFormat="1" x14ac:dyDescent="0.25">
      <c r="A588" s="33"/>
      <c r="B588" s="34"/>
      <c r="C588" s="35"/>
      <c r="E588" s="51"/>
      <c r="F588" s="42"/>
    </row>
    <row r="589" spans="1:6" s="4" customFormat="1" x14ac:dyDescent="0.25">
      <c r="A589" s="33"/>
      <c r="B589" s="34"/>
      <c r="C589" s="35"/>
      <c r="E589" s="51"/>
      <c r="F589" s="42"/>
    </row>
    <row r="590" spans="1:6" s="4" customFormat="1" x14ac:dyDescent="0.25">
      <c r="A590" s="33"/>
      <c r="B590" s="34"/>
      <c r="C590" s="35"/>
      <c r="E590" s="51"/>
      <c r="F590" s="42"/>
    </row>
    <row r="591" spans="1:6" s="4" customFormat="1" x14ac:dyDescent="0.25">
      <c r="A591" s="33"/>
      <c r="B591" s="34"/>
      <c r="C591" s="35"/>
      <c r="E591" s="51"/>
      <c r="F591" s="42"/>
    </row>
    <row r="592" spans="1:6" s="4" customFormat="1" x14ac:dyDescent="0.25">
      <c r="A592" s="33"/>
      <c r="B592" s="34"/>
      <c r="C592" s="35"/>
      <c r="E592" s="51"/>
      <c r="F592" s="42"/>
    </row>
    <row r="593" spans="1:6" s="4" customFormat="1" x14ac:dyDescent="0.25">
      <c r="A593" s="33"/>
      <c r="B593" s="34"/>
      <c r="C593" s="35"/>
      <c r="E593" s="51"/>
      <c r="F593" s="42"/>
    </row>
    <row r="594" spans="1:6" s="4" customFormat="1" x14ac:dyDescent="0.25">
      <c r="A594" s="33"/>
      <c r="B594" s="34"/>
      <c r="C594" s="35"/>
      <c r="E594" s="51"/>
      <c r="F594" s="42"/>
    </row>
    <row r="595" spans="1:6" s="4" customFormat="1" x14ac:dyDescent="0.25">
      <c r="A595" s="33"/>
      <c r="B595" s="34"/>
      <c r="C595" s="35"/>
      <c r="E595" s="51"/>
      <c r="F595" s="42"/>
    </row>
    <row r="596" spans="1:6" s="4" customFormat="1" x14ac:dyDescent="0.25">
      <c r="A596" s="33"/>
      <c r="B596" s="34"/>
      <c r="C596" s="35"/>
      <c r="E596" s="51"/>
      <c r="F596" s="42"/>
    </row>
    <row r="597" spans="1:6" s="4" customFormat="1" x14ac:dyDescent="0.25">
      <c r="A597" s="33"/>
      <c r="B597" s="34"/>
      <c r="C597" s="35"/>
      <c r="E597" s="51"/>
      <c r="F597" s="42"/>
    </row>
    <row r="598" spans="1:6" s="4" customFormat="1" x14ac:dyDescent="0.25">
      <c r="A598" s="33"/>
      <c r="B598" s="34"/>
      <c r="C598" s="35"/>
      <c r="E598" s="51"/>
      <c r="F598" s="42"/>
    </row>
    <row r="599" spans="1:6" s="4" customFormat="1" x14ac:dyDescent="0.25">
      <c r="A599" s="33"/>
      <c r="B599" s="34"/>
      <c r="C599" s="35"/>
      <c r="E599" s="51"/>
      <c r="F599" s="42"/>
    </row>
    <row r="600" spans="1:6" s="4" customFormat="1" x14ac:dyDescent="0.25">
      <c r="A600" s="33"/>
      <c r="B600" s="34"/>
      <c r="C600" s="35"/>
      <c r="E600" s="51"/>
      <c r="F600" s="42"/>
    </row>
    <row r="601" spans="1:6" s="4" customFormat="1" x14ac:dyDescent="0.25">
      <c r="A601" s="33"/>
      <c r="B601" s="34"/>
      <c r="C601" s="35"/>
      <c r="E601" s="51"/>
      <c r="F601" s="42"/>
    </row>
    <row r="602" spans="1:6" s="4" customFormat="1" x14ac:dyDescent="0.25">
      <c r="A602" s="33"/>
      <c r="B602" s="34"/>
      <c r="C602" s="35"/>
      <c r="E602" s="51"/>
      <c r="F602" s="42"/>
    </row>
    <row r="603" spans="1:6" s="4" customFormat="1" x14ac:dyDescent="0.25">
      <c r="A603" s="33"/>
      <c r="B603" s="34"/>
      <c r="C603" s="35"/>
      <c r="E603" s="51"/>
      <c r="F603" s="42"/>
    </row>
    <row r="604" spans="1:6" s="4" customFormat="1" x14ac:dyDescent="0.25">
      <c r="A604" s="33"/>
      <c r="B604" s="34"/>
      <c r="C604" s="35"/>
      <c r="E604" s="51"/>
      <c r="F604" s="42"/>
    </row>
    <row r="605" spans="1:6" s="4" customFormat="1" x14ac:dyDescent="0.25">
      <c r="A605" s="33"/>
      <c r="B605" s="34"/>
      <c r="C605" s="35"/>
      <c r="E605" s="51"/>
      <c r="F605" s="42"/>
    </row>
    <row r="606" spans="1:6" s="4" customFormat="1" x14ac:dyDescent="0.25">
      <c r="A606" s="33"/>
      <c r="B606" s="34"/>
      <c r="C606" s="35"/>
      <c r="E606" s="51"/>
      <c r="F606" s="42"/>
    </row>
    <row r="607" spans="1:6" s="4" customFormat="1" x14ac:dyDescent="0.25">
      <c r="A607" s="33"/>
      <c r="B607" s="34"/>
      <c r="C607" s="35"/>
      <c r="E607" s="51"/>
      <c r="F607" s="42"/>
    </row>
    <row r="608" spans="1:6" s="4" customFormat="1" x14ac:dyDescent="0.25">
      <c r="A608" s="33"/>
      <c r="B608" s="34"/>
      <c r="C608" s="35"/>
      <c r="E608" s="51"/>
      <c r="F608" s="42"/>
    </row>
    <row r="609" spans="1:6" s="4" customFormat="1" x14ac:dyDescent="0.25">
      <c r="A609" s="33"/>
      <c r="B609" s="34"/>
      <c r="C609" s="35"/>
      <c r="E609" s="51"/>
      <c r="F609" s="42"/>
    </row>
    <row r="610" spans="1:6" s="4" customFormat="1" x14ac:dyDescent="0.25">
      <c r="A610" s="33"/>
      <c r="B610" s="34"/>
      <c r="C610" s="35"/>
      <c r="E610" s="51"/>
      <c r="F610" s="42"/>
    </row>
    <row r="611" spans="1:6" s="4" customFormat="1" x14ac:dyDescent="0.25">
      <c r="A611" s="33"/>
      <c r="B611" s="34"/>
      <c r="C611" s="35"/>
      <c r="E611" s="51"/>
      <c r="F611" s="42"/>
    </row>
    <row r="612" spans="1:6" s="4" customFormat="1" x14ac:dyDescent="0.25">
      <c r="A612" s="33"/>
      <c r="B612" s="34"/>
      <c r="C612" s="35"/>
      <c r="E612" s="51"/>
      <c r="F612" s="42"/>
    </row>
    <row r="613" spans="1:6" s="4" customFormat="1" x14ac:dyDescent="0.25">
      <c r="A613" s="33"/>
      <c r="B613" s="34"/>
      <c r="C613" s="35"/>
      <c r="E613" s="51"/>
      <c r="F613" s="42"/>
    </row>
    <row r="614" spans="1:6" s="4" customFormat="1" x14ac:dyDescent="0.25">
      <c r="A614" s="33"/>
      <c r="B614" s="34"/>
      <c r="C614" s="35"/>
      <c r="E614" s="51"/>
      <c r="F614" s="42"/>
    </row>
    <row r="615" spans="1:6" s="4" customFormat="1" x14ac:dyDescent="0.25">
      <c r="A615" s="33"/>
      <c r="B615" s="34"/>
      <c r="C615" s="35"/>
      <c r="E615" s="51"/>
      <c r="F615" s="42"/>
    </row>
    <row r="616" spans="1:6" s="4" customFormat="1" x14ac:dyDescent="0.25">
      <c r="A616" s="33"/>
      <c r="B616" s="34"/>
      <c r="C616" s="35"/>
      <c r="E616" s="51"/>
      <c r="F616" s="42"/>
    </row>
    <row r="617" spans="1:6" s="4" customFormat="1" x14ac:dyDescent="0.25">
      <c r="A617" s="33"/>
      <c r="B617" s="34"/>
      <c r="C617" s="35"/>
      <c r="E617" s="51"/>
      <c r="F617" s="42"/>
    </row>
    <row r="618" spans="1:6" s="4" customFormat="1" x14ac:dyDescent="0.25">
      <c r="A618" s="33"/>
      <c r="B618" s="34"/>
      <c r="C618" s="35"/>
      <c r="E618" s="51"/>
      <c r="F618" s="42"/>
    </row>
    <row r="619" spans="1:6" s="4" customFormat="1" x14ac:dyDescent="0.25">
      <c r="A619" s="33"/>
      <c r="B619" s="34"/>
      <c r="C619" s="35"/>
      <c r="E619" s="51"/>
      <c r="F619" s="42"/>
    </row>
    <row r="620" spans="1:6" s="4" customFormat="1" x14ac:dyDescent="0.25">
      <c r="A620" s="33"/>
      <c r="B620" s="34"/>
      <c r="C620" s="35"/>
      <c r="E620" s="51"/>
      <c r="F620" s="42"/>
    </row>
    <row r="621" spans="1:6" s="4" customFormat="1" x14ac:dyDescent="0.25">
      <c r="A621" s="33"/>
      <c r="B621" s="34"/>
      <c r="C621" s="35"/>
      <c r="E621" s="51"/>
      <c r="F621" s="42"/>
    </row>
    <row r="622" spans="1:6" s="4" customFormat="1" x14ac:dyDescent="0.25">
      <c r="A622" s="33"/>
      <c r="B622" s="34"/>
      <c r="C622" s="35"/>
      <c r="E622" s="51"/>
      <c r="F622" s="42"/>
    </row>
    <row r="623" spans="1:6" s="4" customFormat="1" x14ac:dyDescent="0.25">
      <c r="A623" s="33"/>
      <c r="B623" s="34"/>
      <c r="C623" s="35"/>
      <c r="E623" s="51"/>
      <c r="F623" s="42"/>
    </row>
    <row r="624" spans="1:6" s="4" customFormat="1" x14ac:dyDescent="0.25">
      <c r="A624" s="33"/>
      <c r="B624" s="34"/>
      <c r="C624" s="35"/>
      <c r="E624" s="51"/>
      <c r="F624" s="42"/>
    </row>
    <row r="625" spans="1:6" s="4" customFormat="1" x14ac:dyDescent="0.25">
      <c r="A625" s="33"/>
      <c r="B625" s="34"/>
      <c r="C625" s="35"/>
      <c r="E625" s="51"/>
      <c r="F625" s="42"/>
    </row>
    <row r="626" spans="1:6" s="4" customFormat="1" x14ac:dyDescent="0.25">
      <c r="A626" s="33"/>
      <c r="B626" s="34"/>
      <c r="C626" s="35"/>
      <c r="E626" s="51"/>
      <c r="F626" s="42"/>
    </row>
    <row r="627" spans="1:6" s="4" customFormat="1" x14ac:dyDescent="0.25">
      <c r="A627" s="33"/>
      <c r="B627" s="34"/>
      <c r="C627" s="35"/>
      <c r="E627" s="51"/>
      <c r="F627" s="42"/>
    </row>
    <row r="628" spans="1:6" s="4" customFormat="1" x14ac:dyDescent="0.25">
      <c r="A628" s="33"/>
      <c r="B628" s="34"/>
      <c r="C628" s="35"/>
      <c r="E628" s="51"/>
      <c r="F628" s="42"/>
    </row>
    <row r="629" spans="1:6" s="4" customFormat="1" x14ac:dyDescent="0.25">
      <c r="A629" s="33"/>
      <c r="B629" s="34"/>
      <c r="C629" s="35"/>
      <c r="E629" s="51"/>
      <c r="F629" s="42"/>
    </row>
    <row r="630" spans="1:6" s="4" customFormat="1" x14ac:dyDescent="0.25">
      <c r="A630" s="33"/>
      <c r="B630" s="34"/>
      <c r="C630" s="35"/>
      <c r="E630" s="51"/>
      <c r="F630" s="42"/>
    </row>
    <row r="631" spans="1:6" s="4" customFormat="1" x14ac:dyDescent="0.25">
      <c r="A631" s="33"/>
      <c r="B631" s="34"/>
      <c r="C631" s="35"/>
      <c r="E631" s="51"/>
      <c r="F631" s="42"/>
    </row>
    <row r="632" spans="1:6" s="4" customFormat="1" x14ac:dyDescent="0.25">
      <c r="A632" s="33"/>
      <c r="B632" s="34"/>
      <c r="C632" s="35"/>
      <c r="E632" s="51"/>
      <c r="F632" s="42"/>
    </row>
    <row r="633" spans="1:6" s="4" customFormat="1" x14ac:dyDescent="0.25">
      <c r="A633" s="33"/>
      <c r="B633" s="34"/>
      <c r="C633" s="35"/>
      <c r="E633" s="51"/>
      <c r="F633" s="42"/>
    </row>
    <row r="634" spans="1:6" s="4" customFormat="1" x14ac:dyDescent="0.25">
      <c r="A634" s="33"/>
      <c r="B634" s="34"/>
      <c r="C634" s="35"/>
      <c r="E634" s="51"/>
      <c r="F634" s="42"/>
    </row>
    <row r="635" spans="1:6" s="4" customFormat="1" x14ac:dyDescent="0.25">
      <c r="A635" s="33"/>
      <c r="B635" s="34"/>
      <c r="C635" s="35"/>
      <c r="E635" s="51"/>
      <c r="F635" s="42"/>
    </row>
    <row r="636" spans="1:6" s="4" customFormat="1" x14ac:dyDescent="0.25">
      <c r="A636" s="33"/>
      <c r="B636" s="34"/>
      <c r="C636" s="35"/>
      <c r="E636" s="51"/>
      <c r="F636" s="42"/>
    </row>
    <row r="637" spans="1:6" s="4" customFormat="1" x14ac:dyDescent="0.25">
      <c r="A637" s="33"/>
      <c r="B637" s="34"/>
      <c r="C637" s="35"/>
      <c r="E637" s="51"/>
      <c r="F637" s="42"/>
    </row>
    <row r="638" spans="1:6" s="4" customFormat="1" x14ac:dyDescent="0.25">
      <c r="A638" s="33"/>
      <c r="B638" s="34"/>
      <c r="C638" s="35"/>
      <c r="E638" s="51"/>
      <c r="F638" s="42"/>
    </row>
    <row r="639" spans="1:6" s="4" customFormat="1" x14ac:dyDescent="0.25">
      <c r="A639" s="33"/>
      <c r="B639" s="34"/>
      <c r="C639" s="35"/>
      <c r="E639" s="51"/>
      <c r="F639" s="42"/>
    </row>
    <row r="640" spans="1:6" s="4" customFormat="1" x14ac:dyDescent="0.25">
      <c r="A640" s="33"/>
      <c r="B640" s="34"/>
      <c r="C640" s="35"/>
      <c r="E640" s="51"/>
      <c r="F640" s="42"/>
    </row>
    <row r="641" spans="1:6" s="4" customFormat="1" x14ac:dyDescent="0.25">
      <c r="A641" s="33"/>
      <c r="B641" s="34"/>
      <c r="C641" s="35"/>
      <c r="E641" s="51"/>
      <c r="F641" s="42"/>
    </row>
    <row r="642" spans="1:6" s="4" customFormat="1" x14ac:dyDescent="0.25">
      <c r="A642" s="33"/>
      <c r="B642" s="34"/>
      <c r="C642" s="35"/>
      <c r="E642" s="51"/>
      <c r="F642" s="42"/>
    </row>
    <row r="643" spans="1:6" s="4" customFormat="1" x14ac:dyDescent="0.25">
      <c r="A643" s="33"/>
      <c r="B643" s="34"/>
      <c r="C643" s="35"/>
      <c r="E643" s="51"/>
      <c r="F643" s="42"/>
    </row>
    <row r="644" spans="1:6" s="4" customFormat="1" x14ac:dyDescent="0.25">
      <c r="A644" s="33"/>
      <c r="B644" s="34"/>
      <c r="C644" s="35"/>
      <c r="E644" s="51"/>
      <c r="F644" s="42"/>
    </row>
    <row r="645" spans="1:6" s="4" customFormat="1" x14ac:dyDescent="0.25">
      <c r="A645" s="33"/>
      <c r="B645" s="34"/>
      <c r="C645" s="35"/>
      <c r="E645" s="51"/>
      <c r="F645" s="42"/>
    </row>
    <row r="646" spans="1:6" s="4" customFormat="1" x14ac:dyDescent="0.25">
      <c r="A646" s="33"/>
      <c r="B646" s="34"/>
      <c r="C646" s="35"/>
      <c r="E646" s="51"/>
      <c r="F646" s="42"/>
    </row>
    <row r="647" spans="1:6" s="4" customFormat="1" x14ac:dyDescent="0.25">
      <c r="A647" s="33"/>
      <c r="B647" s="34"/>
      <c r="C647" s="35"/>
      <c r="E647" s="51"/>
      <c r="F647" s="42"/>
    </row>
    <row r="648" spans="1:6" s="4" customFormat="1" x14ac:dyDescent="0.25">
      <c r="A648" s="33"/>
      <c r="B648" s="34"/>
      <c r="C648" s="35"/>
      <c r="E648" s="51"/>
      <c r="F648" s="42"/>
    </row>
    <row r="649" spans="1:6" s="4" customFormat="1" x14ac:dyDescent="0.25">
      <c r="A649" s="33"/>
      <c r="B649" s="34"/>
      <c r="C649" s="35"/>
      <c r="E649" s="51"/>
      <c r="F649" s="42"/>
    </row>
    <row r="650" spans="1:6" s="4" customFormat="1" x14ac:dyDescent="0.25">
      <c r="A650" s="33"/>
      <c r="B650" s="34"/>
      <c r="C650" s="35"/>
      <c r="E650" s="51"/>
      <c r="F650" s="42"/>
    </row>
    <row r="651" spans="1:6" s="4" customFormat="1" x14ac:dyDescent="0.25">
      <c r="A651" s="33"/>
      <c r="B651" s="34"/>
      <c r="C651" s="35"/>
      <c r="E651" s="51"/>
      <c r="F651" s="42"/>
    </row>
    <row r="652" spans="1:6" s="4" customFormat="1" x14ac:dyDescent="0.25">
      <c r="A652" s="33"/>
      <c r="B652" s="34"/>
      <c r="C652" s="35"/>
      <c r="E652" s="51"/>
      <c r="F652" s="42"/>
    </row>
    <row r="653" spans="1:6" s="4" customFormat="1" x14ac:dyDescent="0.25">
      <c r="A653" s="33"/>
      <c r="B653" s="34"/>
      <c r="C653" s="35"/>
      <c r="E653" s="51"/>
      <c r="F653" s="42"/>
    </row>
    <row r="654" spans="1:6" s="4" customFormat="1" x14ac:dyDescent="0.25">
      <c r="A654" s="33"/>
      <c r="B654" s="34"/>
      <c r="C654" s="35"/>
      <c r="E654" s="51"/>
      <c r="F654" s="42"/>
    </row>
    <row r="655" spans="1:6" s="4" customFormat="1" x14ac:dyDescent="0.25">
      <c r="A655" s="33"/>
      <c r="B655" s="34"/>
      <c r="C655" s="35"/>
      <c r="E655" s="51"/>
      <c r="F655" s="42"/>
    </row>
    <row r="656" spans="1:6" s="4" customFormat="1" x14ac:dyDescent="0.25">
      <c r="A656" s="33"/>
      <c r="B656" s="34"/>
      <c r="C656" s="35"/>
      <c r="E656" s="51"/>
      <c r="F656" s="42"/>
    </row>
    <row r="657" spans="1:6" s="4" customFormat="1" x14ac:dyDescent="0.25">
      <c r="A657" s="33"/>
      <c r="B657" s="34"/>
      <c r="C657" s="35"/>
      <c r="E657" s="51"/>
      <c r="F657" s="42"/>
    </row>
    <row r="658" spans="1:6" s="4" customFormat="1" x14ac:dyDescent="0.25">
      <c r="A658" s="33"/>
      <c r="B658" s="34"/>
      <c r="C658" s="35"/>
      <c r="E658" s="51"/>
      <c r="F658" s="42"/>
    </row>
    <row r="659" spans="1:6" s="4" customFormat="1" x14ac:dyDescent="0.25">
      <c r="A659" s="33"/>
      <c r="B659" s="34"/>
      <c r="C659" s="35"/>
      <c r="E659" s="51"/>
      <c r="F659" s="42"/>
    </row>
    <row r="660" spans="1:6" s="4" customFormat="1" x14ac:dyDescent="0.25">
      <c r="A660" s="33"/>
      <c r="B660" s="34"/>
      <c r="C660" s="35"/>
      <c r="E660" s="51"/>
      <c r="F660" s="42"/>
    </row>
    <row r="661" spans="1:6" s="4" customFormat="1" x14ac:dyDescent="0.25">
      <c r="A661" s="33"/>
      <c r="B661" s="34"/>
      <c r="C661" s="35"/>
      <c r="E661" s="51"/>
      <c r="F661" s="42"/>
    </row>
    <row r="662" spans="1:6" s="4" customFormat="1" x14ac:dyDescent="0.25">
      <c r="A662" s="33"/>
      <c r="B662" s="34"/>
      <c r="C662" s="35"/>
      <c r="E662" s="51"/>
      <c r="F662" s="42"/>
    </row>
    <row r="663" spans="1:6" s="4" customFormat="1" x14ac:dyDescent="0.25">
      <c r="A663" s="33"/>
      <c r="B663" s="34"/>
      <c r="C663" s="35"/>
      <c r="E663" s="51"/>
      <c r="F663" s="42"/>
    </row>
    <row r="664" spans="1:6" s="4" customFormat="1" x14ac:dyDescent="0.25">
      <c r="A664" s="33"/>
      <c r="B664" s="34"/>
      <c r="C664" s="35"/>
      <c r="E664" s="51"/>
      <c r="F664" s="42"/>
    </row>
    <row r="665" spans="1:6" s="4" customFormat="1" x14ac:dyDescent="0.25">
      <c r="A665" s="33"/>
      <c r="B665" s="34"/>
      <c r="C665" s="35"/>
      <c r="E665" s="51"/>
      <c r="F665" s="42"/>
    </row>
    <row r="666" spans="1:6" s="4" customFormat="1" x14ac:dyDescent="0.25">
      <c r="A666" s="33"/>
      <c r="B666" s="34"/>
      <c r="C666" s="35"/>
      <c r="E666" s="51"/>
      <c r="F666" s="42"/>
    </row>
    <row r="667" spans="1:6" s="4" customFormat="1" x14ac:dyDescent="0.25">
      <c r="A667" s="33"/>
      <c r="B667" s="34"/>
      <c r="C667" s="35"/>
      <c r="E667" s="51"/>
      <c r="F667" s="42"/>
    </row>
    <row r="668" spans="1:6" s="4" customFormat="1" x14ac:dyDescent="0.25">
      <c r="A668" s="33"/>
      <c r="B668" s="34"/>
      <c r="C668" s="35"/>
      <c r="E668" s="51"/>
      <c r="F668" s="42"/>
    </row>
    <row r="669" spans="1:6" s="4" customFormat="1" x14ac:dyDescent="0.25">
      <c r="A669" s="33"/>
      <c r="B669" s="34"/>
      <c r="C669" s="35"/>
      <c r="E669" s="51"/>
      <c r="F669" s="42"/>
    </row>
    <row r="670" spans="1:6" s="4" customFormat="1" x14ac:dyDescent="0.25">
      <c r="A670" s="33"/>
      <c r="B670" s="34"/>
      <c r="C670" s="35"/>
      <c r="E670" s="51"/>
      <c r="F670" s="42"/>
    </row>
    <row r="671" spans="1:6" s="4" customFormat="1" x14ac:dyDescent="0.25">
      <c r="A671" s="33"/>
      <c r="B671" s="34"/>
      <c r="C671" s="35"/>
      <c r="E671" s="51"/>
      <c r="F671" s="42"/>
    </row>
    <row r="672" spans="1:6" s="4" customFormat="1" x14ac:dyDescent="0.25">
      <c r="A672" s="33"/>
      <c r="B672" s="34"/>
      <c r="C672" s="35"/>
      <c r="E672" s="51"/>
      <c r="F672" s="42"/>
    </row>
    <row r="673" spans="1:6" s="4" customFormat="1" x14ac:dyDescent="0.25">
      <c r="A673" s="33"/>
      <c r="B673" s="34"/>
      <c r="C673" s="35"/>
      <c r="E673" s="51"/>
      <c r="F673" s="42"/>
    </row>
    <row r="674" spans="1:6" s="4" customFormat="1" x14ac:dyDescent="0.25">
      <c r="A674" s="33"/>
      <c r="B674" s="34"/>
      <c r="C674" s="35"/>
      <c r="E674" s="51"/>
      <c r="F674" s="42"/>
    </row>
    <row r="675" spans="1:6" s="4" customFormat="1" x14ac:dyDescent="0.25">
      <c r="A675" s="33"/>
      <c r="B675" s="34"/>
      <c r="C675" s="35"/>
      <c r="E675" s="51"/>
      <c r="F675" s="42"/>
    </row>
    <row r="676" spans="1:6" s="4" customFormat="1" x14ac:dyDescent="0.25">
      <c r="A676" s="33"/>
      <c r="B676" s="34"/>
      <c r="C676" s="35"/>
      <c r="E676" s="51"/>
      <c r="F676" s="42"/>
    </row>
    <row r="677" spans="1:6" s="4" customFormat="1" x14ac:dyDescent="0.25">
      <c r="A677" s="33"/>
      <c r="B677" s="34"/>
      <c r="C677" s="35"/>
      <c r="E677" s="51"/>
      <c r="F677" s="42"/>
    </row>
    <row r="678" spans="1:6" s="4" customFormat="1" x14ac:dyDescent="0.25">
      <c r="A678" s="33"/>
      <c r="B678" s="34"/>
      <c r="C678" s="35"/>
      <c r="E678" s="51"/>
      <c r="F678" s="42"/>
    </row>
    <row r="679" spans="1:6" s="4" customFormat="1" x14ac:dyDescent="0.25">
      <c r="A679" s="33"/>
      <c r="B679" s="34"/>
      <c r="C679" s="35"/>
      <c r="E679" s="51"/>
      <c r="F679" s="42"/>
    </row>
    <row r="680" spans="1:6" s="4" customFormat="1" x14ac:dyDescent="0.25">
      <c r="A680" s="33"/>
      <c r="B680" s="34"/>
      <c r="C680" s="35"/>
      <c r="E680" s="51"/>
      <c r="F680" s="42"/>
    </row>
    <row r="681" spans="1:6" s="4" customFormat="1" x14ac:dyDescent="0.25">
      <c r="A681" s="33"/>
      <c r="B681" s="34"/>
      <c r="C681" s="35"/>
      <c r="E681" s="51"/>
      <c r="F681" s="42"/>
    </row>
    <row r="682" spans="1:6" s="4" customFormat="1" x14ac:dyDescent="0.25">
      <c r="A682" s="33"/>
      <c r="B682" s="34"/>
      <c r="C682" s="35"/>
      <c r="E682" s="51"/>
      <c r="F682" s="42"/>
    </row>
    <row r="683" spans="1:6" s="4" customFormat="1" x14ac:dyDescent="0.25">
      <c r="A683" s="33"/>
      <c r="B683" s="34"/>
      <c r="C683" s="35"/>
      <c r="E683" s="51"/>
      <c r="F683" s="42"/>
    </row>
    <row r="684" spans="1:6" s="4" customFormat="1" x14ac:dyDescent="0.25">
      <c r="A684" s="33"/>
      <c r="B684" s="34"/>
      <c r="C684" s="35"/>
      <c r="E684" s="51"/>
      <c r="F684" s="42"/>
    </row>
    <row r="685" spans="1:6" s="4" customFormat="1" x14ac:dyDescent="0.25">
      <c r="A685" s="33"/>
      <c r="B685" s="34"/>
      <c r="C685" s="35"/>
      <c r="E685" s="51"/>
      <c r="F685" s="42"/>
    </row>
    <row r="686" spans="1:6" s="4" customFormat="1" x14ac:dyDescent="0.25">
      <c r="A686" s="33"/>
      <c r="B686" s="34"/>
      <c r="C686" s="35"/>
      <c r="E686" s="51"/>
      <c r="F686" s="42"/>
    </row>
    <row r="687" spans="1:6" s="4" customFormat="1" x14ac:dyDescent="0.25">
      <c r="A687" s="33"/>
      <c r="B687" s="34"/>
      <c r="C687" s="35"/>
      <c r="E687" s="51"/>
      <c r="F687" s="42"/>
    </row>
    <row r="688" spans="1:6" s="4" customFormat="1" x14ac:dyDescent="0.25">
      <c r="A688" s="33"/>
      <c r="B688" s="34"/>
      <c r="C688" s="35"/>
      <c r="E688" s="51"/>
      <c r="F688" s="42"/>
    </row>
    <row r="689" spans="1:6" s="4" customFormat="1" x14ac:dyDescent="0.25">
      <c r="A689" s="33"/>
      <c r="B689" s="34"/>
      <c r="C689" s="35"/>
      <c r="E689" s="51"/>
      <c r="F689" s="42"/>
    </row>
    <row r="690" spans="1:6" s="4" customFormat="1" x14ac:dyDescent="0.25">
      <c r="A690" s="33"/>
      <c r="B690" s="34"/>
      <c r="C690" s="35"/>
      <c r="E690" s="51"/>
      <c r="F690" s="42"/>
    </row>
    <row r="691" spans="1:6" s="4" customFormat="1" x14ac:dyDescent="0.25">
      <c r="A691" s="33"/>
      <c r="B691" s="34"/>
      <c r="C691" s="35"/>
      <c r="E691" s="51"/>
      <c r="F691" s="42"/>
    </row>
    <row r="692" spans="1:6" s="4" customFormat="1" x14ac:dyDescent="0.25">
      <c r="A692" s="33"/>
      <c r="B692" s="34"/>
      <c r="C692" s="35"/>
      <c r="E692" s="51"/>
      <c r="F692" s="42"/>
    </row>
    <row r="693" spans="1:6" s="4" customFormat="1" x14ac:dyDescent="0.25">
      <c r="A693" s="33"/>
      <c r="B693" s="34"/>
      <c r="C693" s="35"/>
      <c r="E693" s="51"/>
      <c r="F693" s="42"/>
    </row>
    <row r="694" spans="1:6" s="4" customFormat="1" x14ac:dyDescent="0.25">
      <c r="A694" s="33"/>
      <c r="B694" s="34"/>
      <c r="C694" s="35"/>
      <c r="E694" s="51"/>
      <c r="F694" s="42"/>
    </row>
    <row r="695" spans="1:6" s="4" customFormat="1" x14ac:dyDescent="0.25">
      <c r="A695" s="33"/>
      <c r="B695" s="34"/>
      <c r="C695" s="35"/>
      <c r="E695" s="51"/>
      <c r="F695" s="42"/>
    </row>
    <row r="696" spans="1:6" s="4" customFormat="1" x14ac:dyDescent="0.25">
      <c r="A696" s="33"/>
      <c r="B696" s="34"/>
      <c r="C696" s="35"/>
      <c r="E696" s="51"/>
      <c r="F696" s="42"/>
    </row>
  </sheetData>
  <mergeCells count="22">
    <mergeCell ref="A157:D157"/>
    <mergeCell ref="A7:F7"/>
    <mergeCell ref="A12:B12"/>
    <mergeCell ref="A13:D13"/>
    <mergeCell ref="A27:D27"/>
    <mergeCell ref="A41:D41"/>
    <mergeCell ref="A67:D67"/>
    <mergeCell ref="A84:C84"/>
    <mergeCell ref="A85:B85"/>
    <mergeCell ref="A87:B87"/>
    <mergeCell ref="A88:D88"/>
    <mergeCell ref="A138:D138"/>
    <mergeCell ref="A224:D224"/>
    <mergeCell ref="A261:D261"/>
    <mergeCell ref="A284:D284"/>
    <mergeCell ref="A296:C296"/>
    <mergeCell ref="A162:D162"/>
    <mergeCell ref="A166:D166"/>
    <mergeCell ref="A169:C169"/>
    <mergeCell ref="A172:B172"/>
    <mergeCell ref="A173:D173"/>
    <mergeCell ref="A192:D192"/>
  </mergeCells>
  <pageMargins left="0.11811023622047245" right="0" top="0.15748031496062992" bottom="0" header="0.31496062992125984" footer="0.31496062992125984"/>
  <pageSetup scale="62" fitToHeight="0" orientation="landscape" horizontalDpi="4294967295" verticalDpi="4294967295" r:id="rId1"/>
  <rowBreaks count="4" manualBreakCount="4">
    <brk id="33" max="7" man="1"/>
    <brk id="84" max="7" man="1"/>
    <brk id="167" max="7" man="1"/>
    <brk id="257"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87C74-1E52-4E0C-9377-81250BEEC96E}">
  <sheetPr>
    <tabColor rgb="FFFF0000"/>
    <outlinePr summaryBelow="0" summaryRight="0"/>
    <pageSetUpPr fitToPage="1"/>
  </sheetPr>
  <dimension ref="A6:F696"/>
  <sheetViews>
    <sheetView showGridLines="0" zoomScale="70" zoomScaleNormal="70" zoomScaleSheetLayoutView="80" workbookViewId="0">
      <selection activeCell="B19" sqref="B19"/>
    </sheetView>
  </sheetViews>
  <sheetFormatPr baseColWidth="10" defaultColWidth="26.7109375" defaultRowHeight="16.5" x14ac:dyDescent="0.25"/>
  <cols>
    <col min="1" max="1" width="13.85546875" style="1" bestFit="1" customWidth="1"/>
    <col min="2" max="2" width="167.42578125" style="2" customWidth="1"/>
    <col min="3" max="3" width="21.42578125" style="3" bestFit="1" customWidth="1"/>
    <col min="4" max="4" width="25.42578125" style="4" bestFit="1" customWidth="1"/>
    <col min="5" max="5" width="17.85546875" style="51" bestFit="1" customWidth="1"/>
    <col min="6" max="6" width="61.42578125" style="42" customWidth="1"/>
    <col min="7" max="16384" width="26.7109375" style="1"/>
  </cols>
  <sheetData>
    <row r="6" spans="1:6" ht="17.25" thickBot="1" x14ac:dyDescent="0.3"/>
    <row r="7" spans="1:6" ht="23.25" thickBot="1" x14ac:dyDescent="0.3">
      <c r="A7" s="144" t="s">
        <v>0</v>
      </c>
      <c r="B7" s="145"/>
      <c r="C7" s="145"/>
      <c r="D7" s="145"/>
      <c r="E7" s="145"/>
      <c r="F7" s="146"/>
    </row>
    <row r="8" spans="1:6" x14ac:dyDescent="0.25">
      <c r="A8" s="38"/>
      <c r="B8" s="36"/>
      <c r="C8" s="36"/>
      <c r="D8" s="36"/>
      <c r="E8" s="52"/>
      <c r="F8" s="43"/>
    </row>
    <row r="9" spans="1:6" x14ac:dyDescent="0.25">
      <c r="A9" s="40" t="s">
        <v>286</v>
      </c>
      <c r="B9" s="39" t="s">
        <v>295</v>
      </c>
      <c r="C9" s="39"/>
      <c r="D9" s="39"/>
      <c r="E9" s="53"/>
      <c r="F9" s="44"/>
    </row>
    <row r="10" spans="1:6" x14ac:dyDescent="0.25">
      <c r="A10" s="40" t="s">
        <v>285</v>
      </c>
      <c r="B10" s="1" t="s">
        <v>294</v>
      </c>
      <c r="C10" s="1"/>
      <c r="D10" s="1"/>
      <c r="E10" s="54"/>
      <c r="F10" s="37"/>
    </row>
    <row r="11" spans="1:6" s="7" customFormat="1" ht="14.25" x14ac:dyDescent="0.25">
      <c r="A11" s="5"/>
      <c r="B11" s="5"/>
      <c r="C11" s="5"/>
      <c r="D11" s="6"/>
      <c r="E11" s="55"/>
      <c r="F11" s="6"/>
    </row>
    <row r="12" spans="1:6" s="9" customFormat="1" ht="28.5" x14ac:dyDescent="0.25">
      <c r="A12" s="138" t="s">
        <v>1</v>
      </c>
      <c r="B12" s="139"/>
      <c r="C12" s="8" t="s">
        <v>2</v>
      </c>
      <c r="D12" s="8" t="s">
        <v>284</v>
      </c>
      <c r="E12" s="56" t="s">
        <v>293</v>
      </c>
      <c r="F12" s="8" t="s">
        <v>287</v>
      </c>
    </row>
    <row r="13" spans="1:6" s="9" customFormat="1" x14ac:dyDescent="0.25">
      <c r="A13" s="147" t="s">
        <v>3</v>
      </c>
      <c r="B13" s="148"/>
      <c r="C13" s="148"/>
      <c r="D13" s="149"/>
      <c r="E13" s="57">
        <f>SUM(D14:D26)</f>
        <v>0</v>
      </c>
      <c r="F13" s="48"/>
    </row>
    <row r="14" spans="1:6" s="9" customFormat="1" x14ac:dyDescent="0.25">
      <c r="A14" s="10">
        <v>1</v>
      </c>
      <c r="B14" s="11" t="s">
        <v>4</v>
      </c>
      <c r="C14" s="12">
        <v>1657345.4545454544</v>
      </c>
      <c r="D14" s="13"/>
      <c r="E14" s="58">
        <f>+C14-D14</f>
        <v>1657345.4545454544</v>
      </c>
      <c r="F14" s="45"/>
    </row>
    <row r="15" spans="1:6" s="9" customFormat="1" x14ac:dyDescent="0.25">
      <c r="A15" s="14">
        <v>2</v>
      </c>
      <c r="B15" s="15" t="s">
        <v>5</v>
      </c>
      <c r="C15" s="12">
        <v>2819578.7878787876</v>
      </c>
      <c r="D15" s="13"/>
      <c r="E15" s="58">
        <f t="shared" ref="E15:E40" si="0">+C15-D15</f>
        <v>2819578.7878787876</v>
      </c>
      <c r="F15" s="45"/>
    </row>
    <row r="16" spans="1:6" s="9" customFormat="1" ht="33" x14ac:dyDescent="0.25">
      <c r="A16" s="10">
        <v>3</v>
      </c>
      <c r="B16" s="11" t="s">
        <v>6</v>
      </c>
      <c r="C16" s="12">
        <v>5458133.333333333</v>
      </c>
      <c r="D16" s="13"/>
      <c r="E16" s="58">
        <f t="shared" si="0"/>
        <v>5458133.333333333</v>
      </c>
      <c r="F16" s="45"/>
    </row>
    <row r="17" spans="1:6" s="9" customFormat="1" ht="33" x14ac:dyDescent="0.25">
      <c r="A17" s="10">
        <v>4</v>
      </c>
      <c r="B17" s="11" t="s">
        <v>7</v>
      </c>
      <c r="C17" s="12">
        <v>9066213.333333334</v>
      </c>
      <c r="D17" s="13"/>
      <c r="E17" s="58">
        <f t="shared" si="0"/>
        <v>9066213.333333334</v>
      </c>
      <c r="F17" s="45"/>
    </row>
    <row r="18" spans="1:6" s="9" customFormat="1" x14ac:dyDescent="0.25">
      <c r="A18" s="14">
        <v>5</v>
      </c>
      <c r="B18" s="15" t="s">
        <v>8</v>
      </c>
      <c r="C18" s="12">
        <v>4210075.7575757578</v>
      </c>
      <c r="D18" s="13"/>
      <c r="E18" s="58">
        <f t="shared" si="0"/>
        <v>4210075.7575757578</v>
      </c>
      <c r="F18" s="45"/>
    </row>
    <row r="19" spans="1:6" s="9" customFormat="1" ht="33" x14ac:dyDescent="0.25">
      <c r="A19" s="10">
        <v>6</v>
      </c>
      <c r="B19" s="15" t="s">
        <v>9</v>
      </c>
      <c r="C19" s="12">
        <v>6982775.7575757578</v>
      </c>
      <c r="D19" s="13"/>
      <c r="E19" s="58">
        <f t="shared" si="0"/>
        <v>6982775.7575757578</v>
      </c>
      <c r="F19" s="45"/>
    </row>
    <row r="20" spans="1:6" s="9" customFormat="1" x14ac:dyDescent="0.25">
      <c r="A20" s="10">
        <v>7</v>
      </c>
      <c r="B20" s="11" t="s">
        <v>10</v>
      </c>
      <c r="C20" s="12">
        <v>328151.51515151508</v>
      </c>
      <c r="D20" s="13"/>
      <c r="E20" s="58">
        <f t="shared" si="0"/>
        <v>328151.51515151508</v>
      </c>
      <c r="F20" s="45"/>
    </row>
    <row r="21" spans="1:6" s="9" customFormat="1" x14ac:dyDescent="0.25">
      <c r="A21" s="14">
        <v>8</v>
      </c>
      <c r="B21" s="11" t="s">
        <v>11</v>
      </c>
      <c r="C21" s="12">
        <v>226100</v>
      </c>
      <c r="D21" s="13"/>
      <c r="E21" s="58">
        <f t="shared" si="0"/>
        <v>226100</v>
      </c>
      <c r="F21" s="45"/>
    </row>
    <row r="22" spans="1:6" s="9" customFormat="1" x14ac:dyDescent="0.25">
      <c r="A22" s="10">
        <v>9</v>
      </c>
      <c r="B22" s="11" t="s">
        <v>12</v>
      </c>
      <c r="C22" s="12">
        <v>210233.33333333334</v>
      </c>
      <c r="D22" s="13"/>
      <c r="E22" s="58">
        <f t="shared" si="0"/>
        <v>210233.33333333334</v>
      </c>
      <c r="F22" s="45"/>
    </row>
    <row r="23" spans="1:6" s="9" customFormat="1" x14ac:dyDescent="0.25">
      <c r="A23" s="10">
        <v>10</v>
      </c>
      <c r="B23" s="11" t="s">
        <v>13</v>
      </c>
      <c r="C23" s="12">
        <v>209692.42424242423</v>
      </c>
      <c r="D23" s="13"/>
      <c r="E23" s="58">
        <f t="shared" si="0"/>
        <v>209692.42424242423</v>
      </c>
      <c r="F23" s="45"/>
    </row>
    <row r="24" spans="1:6" s="9" customFormat="1" x14ac:dyDescent="0.25">
      <c r="A24" s="14">
        <v>11</v>
      </c>
      <c r="B24" s="11" t="s">
        <v>14</v>
      </c>
      <c r="C24" s="12">
        <v>265766.66666666669</v>
      </c>
      <c r="D24" s="13"/>
      <c r="E24" s="58">
        <f t="shared" si="0"/>
        <v>265766.66666666669</v>
      </c>
      <c r="F24" s="45"/>
    </row>
    <row r="25" spans="1:6" s="9" customFormat="1" x14ac:dyDescent="0.25">
      <c r="A25" s="10">
        <v>12</v>
      </c>
      <c r="B25" s="11" t="s">
        <v>15</v>
      </c>
      <c r="C25" s="12">
        <v>781793.93939393945</v>
      </c>
      <c r="D25" s="13"/>
      <c r="E25" s="58">
        <f t="shared" si="0"/>
        <v>781793.93939393945</v>
      </c>
      <c r="F25" s="45"/>
    </row>
    <row r="26" spans="1:6" s="9" customFormat="1" x14ac:dyDescent="0.25">
      <c r="A26" s="10">
        <v>13</v>
      </c>
      <c r="B26" s="11" t="s">
        <v>16</v>
      </c>
      <c r="C26" s="12">
        <v>971400.60606060608</v>
      </c>
      <c r="D26" s="13"/>
      <c r="E26" s="58">
        <f t="shared" si="0"/>
        <v>971400.60606060608</v>
      </c>
      <c r="F26" s="45"/>
    </row>
    <row r="27" spans="1:6" s="9" customFormat="1" x14ac:dyDescent="0.25">
      <c r="A27" s="147" t="s">
        <v>17</v>
      </c>
      <c r="B27" s="148"/>
      <c r="C27" s="148"/>
      <c r="D27" s="149"/>
      <c r="E27" s="59">
        <f>SUM(D28:D40)</f>
        <v>0</v>
      </c>
      <c r="F27" s="48"/>
    </row>
    <row r="28" spans="1:6" s="9" customFormat="1" x14ac:dyDescent="0.25">
      <c r="A28" s="10">
        <v>14</v>
      </c>
      <c r="B28" s="11" t="s">
        <v>18</v>
      </c>
      <c r="C28" s="12">
        <v>166316.92424242423</v>
      </c>
      <c r="D28" s="13"/>
      <c r="E28" s="58">
        <f t="shared" si="0"/>
        <v>166316.92424242423</v>
      </c>
      <c r="F28" s="45"/>
    </row>
    <row r="29" spans="1:6" s="9" customFormat="1" x14ac:dyDescent="0.25">
      <c r="A29" s="10">
        <v>15</v>
      </c>
      <c r="B29" s="11" t="s">
        <v>19</v>
      </c>
      <c r="C29" s="12">
        <v>117914.57575757576</v>
      </c>
      <c r="D29" s="13"/>
      <c r="E29" s="58">
        <f t="shared" si="0"/>
        <v>117914.57575757576</v>
      </c>
      <c r="F29" s="45"/>
    </row>
    <row r="30" spans="1:6" s="9" customFormat="1" x14ac:dyDescent="0.25">
      <c r="A30" s="10">
        <v>16</v>
      </c>
      <c r="B30" s="11" t="s">
        <v>20</v>
      </c>
      <c r="C30" s="12">
        <v>153717.34848484848</v>
      </c>
      <c r="D30" s="13"/>
      <c r="E30" s="58">
        <f t="shared" si="0"/>
        <v>153717.34848484848</v>
      </c>
      <c r="F30" s="45"/>
    </row>
    <row r="31" spans="1:6" s="9" customFormat="1" x14ac:dyDescent="0.25">
      <c r="A31" s="10">
        <v>17</v>
      </c>
      <c r="B31" s="11" t="s">
        <v>21</v>
      </c>
      <c r="C31" s="12">
        <v>246654.54545454544</v>
      </c>
      <c r="D31" s="13"/>
      <c r="E31" s="58">
        <f t="shared" si="0"/>
        <v>246654.54545454544</v>
      </c>
      <c r="F31" s="45"/>
    </row>
    <row r="32" spans="1:6" s="9" customFormat="1" x14ac:dyDescent="0.25">
      <c r="A32" s="10">
        <v>18</v>
      </c>
      <c r="B32" s="15" t="s">
        <v>22</v>
      </c>
      <c r="C32" s="12">
        <v>488332.72727272724</v>
      </c>
      <c r="D32" s="13"/>
      <c r="E32" s="58">
        <f t="shared" si="0"/>
        <v>488332.72727272724</v>
      </c>
      <c r="F32" s="45"/>
    </row>
    <row r="33" spans="1:6" s="9" customFormat="1" x14ac:dyDescent="0.25">
      <c r="A33" s="10">
        <v>19</v>
      </c>
      <c r="B33" s="15" t="s">
        <v>23</v>
      </c>
      <c r="C33" s="12">
        <v>749339.39393939392</v>
      </c>
      <c r="D33" s="13"/>
      <c r="E33" s="58">
        <f t="shared" si="0"/>
        <v>749339.39393939392</v>
      </c>
      <c r="F33" s="45"/>
    </row>
    <row r="34" spans="1:6" s="9" customFormat="1" x14ac:dyDescent="0.25">
      <c r="A34" s="10">
        <v>20</v>
      </c>
      <c r="B34" s="11" t="s">
        <v>24</v>
      </c>
      <c r="C34" s="12">
        <v>681833.93939393933</v>
      </c>
      <c r="D34" s="13"/>
      <c r="E34" s="58">
        <f t="shared" si="0"/>
        <v>681833.93939393933</v>
      </c>
      <c r="F34" s="45"/>
    </row>
    <row r="35" spans="1:6" s="9" customFormat="1" x14ac:dyDescent="0.25">
      <c r="A35" s="10">
        <v>21</v>
      </c>
      <c r="B35" s="11" t="s">
        <v>25</v>
      </c>
      <c r="C35" s="12">
        <v>374850</v>
      </c>
      <c r="D35" s="13"/>
      <c r="E35" s="58">
        <f t="shared" si="0"/>
        <v>374850</v>
      </c>
      <c r="F35" s="45"/>
    </row>
    <row r="36" spans="1:6" s="9" customFormat="1" x14ac:dyDescent="0.25">
      <c r="A36" s="10">
        <v>22</v>
      </c>
      <c r="B36" s="11" t="s">
        <v>26</v>
      </c>
      <c r="C36" s="12">
        <v>733472.72727272718</v>
      </c>
      <c r="D36" s="13"/>
      <c r="E36" s="58">
        <f t="shared" si="0"/>
        <v>733472.72727272718</v>
      </c>
      <c r="F36" s="45"/>
    </row>
    <row r="37" spans="1:6" s="9" customFormat="1" x14ac:dyDescent="0.25">
      <c r="A37" s="10">
        <v>23</v>
      </c>
      <c r="B37" s="11" t="s">
        <v>27</v>
      </c>
      <c r="C37" s="12">
        <v>763222.72727272718</v>
      </c>
      <c r="D37" s="13"/>
      <c r="E37" s="58">
        <f t="shared" si="0"/>
        <v>763222.72727272718</v>
      </c>
      <c r="F37" s="45"/>
    </row>
    <row r="38" spans="1:6" s="9" customFormat="1" x14ac:dyDescent="0.25">
      <c r="A38" s="10">
        <v>24</v>
      </c>
      <c r="B38" s="11" t="s">
        <v>28</v>
      </c>
      <c r="C38" s="12">
        <v>374850</v>
      </c>
      <c r="D38" s="13"/>
      <c r="E38" s="58">
        <f t="shared" si="0"/>
        <v>374850</v>
      </c>
      <c r="F38" s="45"/>
    </row>
    <row r="39" spans="1:6" s="9" customFormat="1" x14ac:dyDescent="0.25">
      <c r="A39" s="10">
        <v>25</v>
      </c>
      <c r="B39" s="11" t="s">
        <v>29</v>
      </c>
      <c r="C39" s="12">
        <v>859612.72727272718</v>
      </c>
      <c r="D39" s="13"/>
      <c r="E39" s="58">
        <f t="shared" si="0"/>
        <v>859612.72727272718</v>
      </c>
      <c r="F39" s="45"/>
    </row>
    <row r="40" spans="1:6" s="9" customFormat="1" x14ac:dyDescent="0.25">
      <c r="A40" s="10">
        <v>26</v>
      </c>
      <c r="B40" s="11" t="s">
        <v>30</v>
      </c>
      <c r="C40" s="12">
        <v>775663.63636363635</v>
      </c>
      <c r="D40" s="13"/>
      <c r="E40" s="58">
        <f t="shared" si="0"/>
        <v>775663.63636363635</v>
      </c>
      <c r="F40" s="45"/>
    </row>
    <row r="41" spans="1:6" s="9" customFormat="1" x14ac:dyDescent="0.25">
      <c r="A41" s="147" t="s">
        <v>31</v>
      </c>
      <c r="B41" s="148"/>
      <c r="C41" s="148"/>
      <c r="D41" s="149"/>
      <c r="E41" s="59">
        <f>SUM(D42:D66)</f>
        <v>0</v>
      </c>
      <c r="F41" s="48"/>
    </row>
    <row r="42" spans="1:6" s="9" customFormat="1" x14ac:dyDescent="0.25">
      <c r="A42" s="10">
        <v>27</v>
      </c>
      <c r="B42" s="11" t="s">
        <v>32</v>
      </c>
      <c r="C42" s="12">
        <v>2023000</v>
      </c>
      <c r="D42" s="13"/>
      <c r="E42" s="58">
        <f>+C42-D42</f>
        <v>2023000</v>
      </c>
      <c r="F42" s="45"/>
    </row>
    <row r="43" spans="1:6" s="9" customFormat="1" x14ac:dyDescent="0.25">
      <c r="A43" s="10">
        <v>28</v>
      </c>
      <c r="B43" s="11" t="s">
        <v>33</v>
      </c>
      <c r="C43" s="12">
        <v>2291651.5151515151</v>
      </c>
      <c r="D43" s="13"/>
      <c r="E43" s="58">
        <f t="shared" ref="E43:E83" si="1">+C43-D43</f>
        <v>2291651.5151515151</v>
      </c>
      <c r="F43" s="45"/>
    </row>
    <row r="44" spans="1:6" s="9" customFormat="1" x14ac:dyDescent="0.25">
      <c r="A44" s="10">
        <v>29</v>
      </c>
      <c r="B44" s="11" t="s">
        <v>34</v>
      </c>
      <c r="C44" s="12">
        <v>3169727.2727272729</v>
      </c>
      <c r="D44" s="13"/>
      <c r="E44" s="58">
        <f t="shared" si="1"/>
        <v>3169727.2727272729</v>
      </c>
      <c r="F44" s="45"/>
    </row>
    <row r="45" spans="1:6" s="9" customFormat="1" x14ac:dyDescent="0.25">
      <c r="A45" s="10">
        <v>30</v>
      </c>
      <c r="B45" s="11" t="s">
        <v>35</v>
      </c>
      <c r="C45" s="12">
        <v>4454061.8181818174</v>
      </c>
      <c r="D45" s="13"/>
      <c r="E45" s="58">
        <f t="shared" si="1"/>
        <v>4454061.8181818174</v>
      </c>
      <c r="F45" s="45"/>
    </row>
    <row r="46" spans="1:6" s="9" customFormat="1" x14ac:dyDescent="0.25">
      <c r="A46" s="10">
        <v>31</v>
      </c>
      <c r="B46" s="15" t="s">
        <v>36</v>
      </c>
      <c r="C46" s="12">
        <v>474413.33333333331</v>
      </c>
      <c r="D46" s="13"/>
      <c r="E46" s="58">
        <f t="shared" si="1"/>
        <v>474413.33333333331</v>
      </c>
      <c r="F46" s="45"/>
    </row>
    <row r="47" spans="1:6" s="9" customFormat="1" x14ac:dyDescent="0.25">
      <c r="A47" s="10">
        <v>32</v>
      </c>
      <c r="B47" s="11" t="s">
        <v>37</v>
      </c>
      <c r="C47" s="12">
        <v>5703345.4545454532</v>
      </c>
      <c r="D47" s="13"/>
      <c r="E47" s="58">
        <f t="shared" si="1"/>
        <v>5703345.4545454532</v>
      </c>
      <c r="F47" s="45"/>
    </row>
    <row r="48" spans="1:6" s="9" customFormat="1" x14ac:dyDescent="0.25">
      <c r="A48" s="10">
        <v>33</v>
      </c>
      <c r="B48" s="11" t="s">
        <v>38</v>
      </c>
      <c r="C48" s="12">
        <v>1173231.8181818181</v>
      </c>
      <c r="D48" s="13"/>
      <c r="E48" s="58">
        <f t="shared" si="1"/>
        <v>1173231.8181818181</v>
      </c>
      <c r="F48" s="45"/>
    </row>
    <row r="49" spans="1:6" s="9" customFormat="1" x14ac:dyDescent="0.25">
      <c r="A49" s="10">
        <v>34</v>
      </c>
      <c r="B49" s="11" t="s">
        <v>39</v>
      </c>
      <c r="C49" s="12">
        <v>1847565.1515151516</v>
      </c>
      <c r="D49" s="13"/>
      <c r="E49" s="58">
        <f t="shared" si="1"/>
        <v>1847565.1515151516</v>
      </c>
      <c r="F49" s="45"/>
    </row>
    <row r="50" spans="1:6" s="9" customFormat="1" x14ac:dyDescent="0.25">
      <c r="A50" s="10">
        <v>35</v>
      </c>
      <c r="B50" s="11" t="s">
        <v>40</v>
      </c>
      <c r="C50" s="12">
        <v>3013765.1515151518</v>
      </c>
      <c r="D50" s="13"/>
      <c r="E50" s="58">
        <f t="shared" si="1"/>
        <v>3013765.1515151518</v>
      </c>
      <c r="F50" s="45"/>
    </row>
    <row r="51" spans="1:6" s="9" customFormat="1" x14ac:dyDescent="0.25">
      <c r="A51" s="10">
        <v>36</v>
      </c>
      <c r="B51" s="11" t="s">
        <v>41</v>
      </c>
      <c r="C51" s="12">
        <v>4402098.4848484853</v>
      </c>
      <c r="D51" s="13"/>
      <c r="E51" s="58">
        <f t="shared" si="1"/>
        <v>4402098.4848484853</v>
      </c>
      <c r="F51" s="45"/>
    </row>
    <row r="52" spans="1:6" s="9" customFormat="1" ht="33" x14ac:dyDescent="0.25">
      <c r="A52" s="10">
        <v>37</v>
      </c>
      <c r="B52" s="11" t="s">
        <v>42</v>
      </c>
      <c r="C52" s="12">
        <v>4002006.0606060605</v>
      </c>
      <c r="D52" s="13"/>
      <c r="E52" s="58">
        <f t="shared" si="1"/>
        <v>4002006.0606060605</v>
      </c>
      <c r="F52" s="45"/>
    </row>
    <row r="53" spans="1:6" s="9" customFormat="1" x14ac:dyDescent="0.25">
      <c r="A53" s="10">
        <v>38</v>
      </c>
      <c r="B53" s="11" t="s">
        <v>43</v>
      </c>
      <c r="C53" s="12">
        <v>4619363.6363636367</v>
      </c>
      <c r="D53" s="13"/>
      <c r="E53" s="58">
        <f t="shared" si="1"/>
        <v>4619363.6363636367</v>
      </c>
      <c r="F53" s="45"/>
    </row>
    <row r="54" spans="1:6" s="9" customFormat="1" x14ac:dyDescent="0.25">
      <c r="A54" s="10">
        <v>39</v>
      </c>
      <c r="B54" s="11" t="s">
        <v>44</v>
      </c>
      <c r="C54" s="12">
        <v>504848.48484848486</v>
      </c>
      <c r="D54" s="13"/>
      <c r="E54" s="58">
        <f t="shared" si="1"/>
        <v>504848.48484848486</v>
      </c>
      <c r="F54" s="45"/>
    </row>
    <row r="55" spans="1:6" s="9" customFormat="1" x14ac:dyDescent="0.25">
      <c r="A55" s="10">
        <v>40</v>
      </c>
      <c r="B55" s="11" t="s">
        <v>45</v>
      </c>
      <c r="C55" s="12">
        <v>543072.72727272718</v>
      </c>
      <c r="D55" s="13"/>
      <c r="E55" s="58">
        <f t="shared" si="1"/>
        <v>543072.72727272718</v>
      </c>
      <c r="F55" s="45"/>
    </row>
    <row r="56" spans="1:6" s="9" customFormat="1" x14ac:dyDescent="0.25">
      <c r="A56" s="10">
        <v>41</v>
      </c>
      <c r="B56" s="11" t="s">
        <v>46</v>
      </c>
      <c r="C56" s="12">
        <v>1075687.8787878787</v>
      </c>
      <c r="D56" s="13"/>
      <c r="E56" s="58">
        <f t="shared" si="1"/>
        <v>1075687.8787878787</v>
      </c>
      <c r="F56" s="45"/>
    </row>
    <row r="57" spans="1:6" s="9" customFormat="1" x14ac:dyDescent="0.25">
      <c r="A57" s="10">
        <v>42</v>
      </c>
      <c r="B57" s="11" t="s">
        <v>47</v>
      </c>
      <c r="C57" s="12">
        <v>3134243.6363636362</v>
      </c>
      <c r="D57" s="13"/>
      <c r="E57" s="58">
        <f t="shared" si="1"/>
        <v>3134243.6363636362</v>
      </c>
      <c r="F57" s="45"/>
    </row>
    <row r="58" spans="1:6" s="9" customFormat="1" x14ac:dyDescent="0.25">
      <c r="A58" s="10">
        <v>43</v>
      </c>
      <c r="B58" s="11" t="s">
        <v>48</v>
      </c>
      <c r="C58" s="12">
        <v>2254364.8484848482</v>
      </c>
      <c r="D58" s="13"/>
      <c r="E58" s="58">
        <f t="shared" si="1"/>
        <v>2254364.8484848482</v>
      </c>
      <c r="F58" s="45"/>
    </row>
    <row r="59" spans="1:6" s="9" customFormat="1" x14ac:dyDescent="0.25">
      <c r="A59" s="10">
        <v>44</v>
      </c>
      <c r="B59" s="11" t="s">
        <v>49</v>
      </c>
      <c r="C59" s="12">
        <v>684250</v>
      </c>
      <c r="D59" s="13"/>
      <c r="E59" s="58">
        <f t="shared" si="1"/>
        <v>684250</v>
      </c>
      <c r="F59" s="45"/>
    </row>
    <row r="60" spans="1:6" s="9" customFormat="1" ht="33" x14ac:dyDescent="0.25">
      <c r="A60" s="10">
        <v>45</v>
      </c>
      <c r="B60" s="15" t="s">
        <v>50</v>
      </c>
      <c r="C60" s="12">
        <v>9242910.3030303027</v>
      </c>
      <c r="D60" s="13"/>
      <c r="E60" s="58">
        <f t="shared" si="1"/>
        <v>9242910.3030303027</v>
      </c>
      <c r="F60" s="45"/>
    </row>
    <row r="61" spans="1:6" s="9" customFormat="1" ht="49.5" x14ac:dyDescent="0.25">
      <c r="A61" s="10">
        <v>46</v>
      </c>
      <c r="B61" s="15" t="s">
        <v>51</v>
      </c>
      <c r="C61" s="12">
        <v>13626293.333333334</v>
      </c>
      <c r="D61" s="13"/>
      <c r="E61" s="58">
        <f t="shared" si="1"/>
        <v>13626293.333333334</v>
      </c>
      <c r="F61" s="45"/>
    </row>
    <row r="62" spans="1:6" s="9" customFormat="1" ht="49.5" x14ac:dyDescent="0.25">
      <c r="A62" s="10">
        <v>47</v>
      </c>
      <c r="B62" s="16" t="s">
        <v>52</v>
      </c>
      <c r="C62" s="12">
        <v>8475612.7272727266</v>
      </c>
      <c r="D62" s="13"/>
      <c r="E62" s="58">
        <f t="shared" si="1"/>
        <v>8475612.7272727266</v>
      </c>
      <c r="F62" s="45"/>
    </row>
    <row r="63" spans="1:6" s="9" customFormat="1" ht="33" x14ac:dyDescent="0.25">
      <c r="A63" s="10">
        <v>48</v>
      </c>
      <c r="B63" s="16" t="s">
        <v>53</v>
      </c>
      <c r="C63" s="12">
        <v>11227036.969696969</v>
      </c>
      <c r="D63" s="13"/>
      <c r="E63" s="58">
        <f t="shared" si="1"/>
        <v>11227036.969696969</v>
      </c>
      <c r="F63" s="45"/>
    </row>
    <row r="64" spans="1:6" s="9" customFormat="1" x14ac:dyDescent="0.25">
      <c r="A64" s="10">
        <v>49</v>
      </c>
      <c r="B64" s="11" t="s">
        <v>54</v>
      </c>
      <c r="C64" s="12">
        <v>2532824.8484848482</v>
      </c>
      <c r="D64" s="13"/>
      <c r="E64" s="58">
        <f t="shared" si="1"/>
        <v>2532824.8484848482</v>
      </c>
      <c r="F64" s="45"/>
    </row>
    <row r="65" spans="1:6" s="9" customFormat="1" x14ac:dyDescent="0.25">
      <c r="A65" s="10">
        <v>50</v>
      </c>
      <c r="B65" s="11" t="s">
        <v>55</v>
      </c>
      <c r="C65" s="12">
        <v>3368637.5757575757</v>
      </c>
      <c r="D65" s="13"/>
      <c r="E65" s="58">
        <f t="shared" si="1"/>
        <v>3368637.5757575757</v>
      </c>
      <c r="F65" s="45"/>
    </row>
    <row r="66" spans="1:6" s="9" customFormat="1" x14ac:dyDescent="0.25">
      <c r="A66" s="10">
        <v>51</v>
      </c>
      <c r="B66" s="11" t="s">
        <v>56</v>
      </c>
      <c r="C66" s="12">
        <v>6610450</v>
      </c>
      <c r="D66" s="13"/>
      <c r="E66" s="58">
        <f t="shared" si="1"/>
        <v>6610450</v>
      </c>
      <c r="F66" s="45"/>
    </row>
    <row r="67" spans="1:6" s="9" customFormat="1" x14ac:dyDescent="0.25">
      <c r="A67" s="147" t="s">
        <v>57</v>
      </c>
      <c r="B67" s="148"/>
      <c r="C67" s="148"/>
      <c r="D67" s="149"/>
      <c r="E67" s="59">
        <f>SUM(D68:D83)</f>
        <v>0</v>
      </c>
      <c r="F67" s="48"/>
    </row>
    <row r="68" spans="1:6" s="9" customFormat="1" ht="49.5" x14ac:dyDescent="0.25">
      <c r="A68" s="10">
        <v>52</v>
      </c>
      <c r="B68" s="17" t="s">
        <v>58</v>
      </c>
      <c r="C68" s="12">
        <v>2840926.6666666665</v>
      </c>
      <c r="D68" s="13"/>
      <c r="E68" s="58">
        <f t="shared" si="1"/>
        <v>2840926.6666666665</v>
      </c>
      <c r="F68" s="45"/>
    </row>
    <row r="69" spans="1:6" s="9" customFormat="1" ht="99" x14ac:dyDescent="0.25">
      <c r="A69" s="14">
        <v>53</v>
      </c>
      <c r="B69" s="17" t="s">
        <v>59</v>
      </c>
      <c r="C69" s="12">
        <v>5015849.9999999991</v>
      </c>
      <c r="D69" s="13"/>
      <c r="E69" s="58">
        <f t="shared" si="1"/>
        <v>5015849.9999999991</v>
      </c>
      <c r="F69" s="45"/>
    </row>
    <row r="70" spans="1:6" s="9" customFormat="1" ht="33" x14ac:dyDescent="0.25">
      <c r="A70" s="10">
        <v>54</v>
      </c>
      <c r="B70" s="18" t="s">
        <v>60</v>
      </c>
      <c r="C70" s="12">
        <v>1635348.4848484846</v>
      </c>
      <c r="D70" s="13"/>
      <c r="E70" s="58">
        <f t="shared" si="1"/>
        <v>1635348.4848484846</v>
      </c>
      <c r="F70" s="45"/>
    </row>
    <row r="71" spans="1:6" s="9" customFormat="1" ht="33" x14ac:dyDescent="0.25">
      <c r="A71" s="10">
        <v>55</v>
      </c>
      <c r="B71" s="19" t="s">
        <v>61</v>
      </c>
      <c r="C71" s="12">
        <v>1875728.4848484846</v>
      </c>
      <c r="D71" s="13"/>
      <c r="E71" s="58">
        <f t="shared" si="1"/>
        <v>1875728.4848484846</v>
      </c>
      <c r="F71" s="45"/>
    </row>
    <row r="72" spans="1:6" s="9" customFormat="1" ht="33" x14ac:dyDescent="0.25">
      <c r="A72" s="14">
        <v>56</v>
      </c>
      <c r="B72" s="19" t="s">
        <v>62</v>
      </c>
      <c r="C72" s="12">
        <v>2661849.6969696968</v>
      </c>
      <c r="D72" s="13"/>
      <c r="E72" s="58">
        <f t="shared" si="1"/>
        <v>2661849.6969696968</v>
      </c>
      <c r="F72" s="45"/>
    </row>
    <row r="73" spans="1:6" s="9" customFormat="1" ht="33" x14ac:dyDescent="0.25">
      <c r="A73" s="10">
        <v>57</v>
      </c>
      <c r="B73" s="19" t="s">
        <v>63</v>
      </c>
      <c r="C73" s="12">
        <v>3091656.0606060605</v>
      </c>
      <c r="D73" s="13"/>
      <c r="E73" s="58">
        <f t="shared" si="1"/>
        <v>3091656.0606060605</v>
      </c>
      <c r="F73" s="45"/>
    </row>
    <row r="74" spans="1:6" s="9" customFormat="1" ht="33" x14ac:dyDescent="0.25">
      <c r="A74" s="10">
        <v>58</v>
      </c>
      <c r="B74" s="18" t="s">
        <v>64</v>
      </c>
      <c r="C74" s="12">
        <v>3826607.272727272</v>
      </c>
      <c r="D74" s="13"/>
      <c r="E74" s="58">
        <f t="shared" si="1"/>
        <v>3826607.272727272</v>
      </c>
      <c r="F74" s="45"/>
    </row>
    <row r="75" spans="1:6" s="9" customFormat="1" ht="33" x14ac:dyDescent="0.25">
      <c r="A75" s="14">
        <v>59</v>
      </c>
      <c r="B75" s="18" t="s">
        <v>65</v>
      </c>
      <c r="C75" s="12">
        <v>4801469.6969696963</v>
      </c>
      <c r="D75" s="13"/>
      <c r="E75" s="58">
        <f t="shared" si="1"/>
        <v>4801469.6969696963</v>
      </c>
      <c r="F75" s="45"/>
    </row>
    <row r="76" spans="1:6" s="9" customFormat="1" ht="33" x14ac:dyDescent="0.25">
      <c r="A76" s="10">
        <v>60</v>
      </c>
      <c r="B76" s="18" t="s">
        <v>66</v>
      </c>
      <c r="C76" s="12">
        <v>5626175.7575757578</v>
      </c>
      <c r="D76" s="13"/>
      <c r="E76" s="58">
        <f t="shared" si="1"/>
        <v>5626175.7575757578</v>
      </c>
      <c r="F76" s="45"/>
    </row>
    <row r="77" spans="1:6" s="9" customFormat="1" ht="33" x14ac:dyDescent="0.25">
      <c r="A77" s="10">
        <v>61</v>
      </c>
      <c r="B77" s="20" t="s">
        <v>67</v>
      </c>
      <c r="C77" s="12">
        <v>476540.90909090912</v>
      </c>
      <c r="D77" s="13"/>
      <c r="E77" s="58">
        <f t="shared" si="1"/>
        <v>476540.90909090912</v>
      </c>
      <c r="F77" s="45"/>
    </row>
    <row r="78" spans="1:6" s="9" customFormat="1" x14ac:dyDescent="0.25">
      <c r="A78" s="14">
        <v>62</v>
      </c>
      <c r="B78" s="20" t="s">
        <v>68</v>
      </c>
      <c r="C78" s="12">
        <v>385307.57575757575</v>
      </c>
      <c r="D78" s="13"/>
      <c r="E78" s="58">
        <f t="shared" si="1"/>
        <v>385307.57575757575</v>
      </c>
      <c r="F78" s="45"/>
    </row>
    <row r="79" spans="1:6" s="9" customFormat="1" ht="33" x14ac:dyDescent="0.25">
      <c r="A79" s="10">
        <v>63</v>
      </c>
      <c r="B79" s="20" t="s">
        <v>69</v>
      </c>
      <c r="C79" s="12">
        <v>345640.90909090912</v>
      </c>
      <c r="D79" s="13"/>
      <c r="E79" s="58">
        <f t="shared" si="1"/>
        <v>345640.90909090912</v>
      </c>
      <c r="F79" s="45"/>
    </row>
    <row r="80" spans="1:6" s="9" customFormat="1" ht="33" x14ac:dyDescent="0.25">
      <c r="A80" s="10">
        <v>64</v>
      </c>
      <c r="B80" s="20" t="s">
        <v>70</v>
      </c>
      <c r="C80" s="12">
        <v>345640.90909090912</v>
      </c>
      <c r="D80" s="13"/>
      <c r="E80" s="58">
        <f t="shared" si="1"/>
        <v>345640.90909090912</v>
      </c>
      <c r="F80" s="45"/>
    </row>
    <row r="81" spans="1:6" s="9" customFormat="1" x14ac:dyDescent="0.25">
      <c r="A81" s="14">
        <v>65</v>
      </c>
      <c r="B81" s="20" t="s">
        <v>71</v>
      </c>
      <c r="C81" s="12">
        <v>1967466.6666666667</v>
      </c>
      <c r="D81" s="13"/>
      <c r="E81" s="58">
        <f t="shared" si="1"/>
        <v>1967466.6666666667</v>
      </c>
      <c r="F81" s="45"/>
    </row>
    <row r="82" spans="1:6" s="9" customFormat="1" x14ac:dyDescent="0.25">
      <c r="A82" s="10">
        <v>66</v>
      </c>
      <c r="B82" s="11" t="s">
        <v>72</v>
      </c>
      <c r="C82" s="12">
        <v>2356200</v>
      </c>
      <c r="D82" s="13"/>
      <c r="E82" s="58">
        <f t="shared" si="1"/>
        <v>2356200</v>
      </c>
      <c r="F82" s="45"/>
    </row>
    <row r="83" spans="1:6" s="9" customFormat="1" x14ac:dyDescent="0.25">
      <c r="A83" s="10">
        <v>67</v>
      </c>
      <c r="B83" s="11" t="s">
        <v>73</v>
      </c>
      <c r="C83" s="12">
        <v>4284000</v>
      </c>
      <c r="D83" s="13"/>
      <c r="E83" s="58">
        <f t="shared" si="1"/>
        <v>4284000</v>
      </c>
      <c r="F83" s="45"/>
    </row>
    <row r="84" spans="1:6" s="9" customFormat="1" x14ac:dyDescent="0.25">
      <c r="A84" s="150" t="s">
        <v>74</v>
      </c>
      <c r="B84" s="151"/>
      <c r="C84" s="152"/>
      <c r="D84" s="21">
        <f>SUM(D14:D83)</f>
        <v>0</v>
      </c>
      <c r="E84" s="60">
        <f>+E13+E27+E41+E67</f>
        <v>0</v>
      </c>
      <c r="F84" s="50"/>
    </row>
    <row r="85" spans="1:6" s="9" customFormat="1" x14ac:dyDescent="0.25">
      <c r="A85" s="153"/>
      <c r="B85" s="153"/>
      <c r="C85" s="22"/>
      <c r="D85" s="23"/>
      <c r="E85" s="61"/>
      <c r="F85" s="46"/>
    </row>
    <row r="86" spans="1:6" s="9" customFormat="1" x14ac:dyDescent="0.25">
      <c r="A86" s="24"/>
      <c r="B86" s="25"/>
      <c r="C86" s="26"/>
      <c r="D86" s="27"/>
      <c r="E86" s="62"/>
      <c r="F86" s="27"/>
    </row>
    <row r="87" spans="1:6" s="9" customFormat="1" ht="28.5" x14ac:dyDescent="0.25">
      <c r="A87" s="138" t="s">
        <v>75</v>
      </c>
      <c r="B87" s="139"/>
      <c r="C87" s="8" t="s">
        <v>2</v>
      </c>
      <c r="D87" s="8" t="s">
        <v>284</v>
      </c>
      <c r="E87" s="56" t="s">
        <v>293</v>
      </c>
      <c r="F87" s="8" t="s">
        <v>287</v>
      </c>
    </row>
    <row r="88" spans="1:6" s="9" customFormat="1" x14ac:dyDescent="0.25">
      <c r="A88" s="143" t="s">
        <v>76</v>
      </c>
      <c r="B88" s="143"/>
      <c r="C88" s="143"/>
      <c r="D88" s="143"/>
      <c r="E88" s="59">
        <f>SUM(D89:D137)</f>
        <v>0</v>
      </c>
      <c r="F88" s="48"/>
    </row>
    <row r="89" spans="1:6" s="9" customFormat="1" x14ac:dyDescent="0.25">
      <c r="A89" s="10">
        <v>68</v>
      </c>
      <c r="B89" s="11" t="s">
        <v>77</v>
      </c>
      <c r="C89" s="12">
        <v>313186.36363636359</v>
      </c>
      <c r="D89" s="41"/>
      <c r="E89" s="58">
        <f t="shared" ref="E89:E152" si="2">+C89-D89</f>
        <v>313186.36363636359</v>
      </c>
      <c r="F89" s="45"/>
    </row>
    <row r="90" spans="1:6" s="9" customFormat="1" x14ac:dyDescent="0.25">
      <c r="A90" s="10">
        <v>69</v>
      </c>
      <c r="B90" s="11" t="s">
        <v>78</v>
      </c>
      <c r="C90" s="12">
        <v>367277.27272727271</v>
      </c>
      <c r="D90" s="41"/>
      <c r="E90" s="58">
        <f t="shared" si="2"/>
        <v>367277.27272727271</v>
      </c>
      <c r="F90" s="45"/>
    </row>
    <row r="91" spans="1:6" s="9" customFormat="1" x14ac:dyDescent="0.25">
      <c r="A91" s="10">
        <v>70</v>
      </c>
      <c r="B91" s="11" t="s">
        <v>79</v>
      </c>
      <c r="C91" s="12">
        <v>604556.06060606055</v>
      </c>
      <c r="D91" s="41"/>
      <c r="E91" s="58">
        <f t="shared" si="2"/>
        <v>604556.06060606055</v>
      </c>
      <c r="F91" s="47"/>
    </row>
    <row r="92" spans="1:6" s="9" customFormat="1" x14ac:dyDescent="0.25">
      <c r="A92" s="10">
        <v>71</v>
      </c>
      <c r="B92" s="11" t="s">
        <v>80</v>
      </c>
      <c r="C92" s="12">
        <v>435972.72727272724</v>
      </c>
      <c r="D92" s="41"/>
      <c r="E92" s="58">
        <f t="shared" si="2"/>
        <v>435972.72727272724</v>
      </c>
      <c r="F92" s="47"/>
    </row>
    <row r="93" spans="1:6" s="9" customFormat="1" x14ac:dyDescent="0.25">
      <c r="A93" s="10">
        <v>72</v>
      </c>
      <c r="B93" s="11" t="s">
        <v>81</v>
      </c>
      <c r="C93" s="12">
        <v>352853.03030303027</v>
      </c>
      <c r="D93" s="41"/>
      <c r="E93" s="58">
        <f t="shared" si="2"/>
        <v>352853.03030303027</v>
      </c>
      <c r="F93" s="47"/>
    </row>
    <row r="94" spans="1:6" s="9" customFormat="1" x14ac:dyDescent="0.25">
      <c r="A94" s="10">
        <v>73</v>
      </c>
      <c r="B94" s="11" t="s">
        <v>82</v>
      </c>
      <c r="C94" s="12">
        <v>424072.72727272724</v>
      </c>
      <c r="D94" s="41"/>
      <c r="E94" s="58">
        <f t="shared" si="2"/>
        <v>424072.72727272724</v>
      </c>
      <c r="F94" s="47"/>
    </row>
    <row r="95" spans="1:6" s="9" customFormat="1" x14ac:dyDescent="0.25">
      <c r="A95" s="10">
        <v>74</v>
      </c>
      <c r="B95" s="11" t="s">
        <v>83</v>
      </c>
      <c r="C95" s="12">
        <v>653959.09090909094</v>
      </c>
      <c r="D95" s="41"/>
      <c r="E95" s="58">
        <f t="shared" si="2"/>
        <v>653959.09090909094</v>
      </c>
      <c r="F95" s="47"/>
    </row>
    <row r="96" spans="1:6" s="9" customFormat="1" x14ac:dyDescent="0.25">
      <c r="A96" s="10">
        <v>75</v>
      </c>
      <c r="B96" s="28" t="s">
        <v>84</v>
      </c>
      <c r="C96" s="12">
        <v>3207410.606060606</v>
      </c>
      <c r="D96" s="41"/>
      <c r="E96" s="58">
        <f t="shared" si="2"/>
        <v>3207410.606060606</v>
      </c>
      <c r="F96" s="47"/>
    </row>
    <row r="97" spans="1:6" s="9" customFormat="1" x14ac:dyDescent="0.25">
      <c r="A97" s="10">
        <v>76</v>
      </c>
      <c r="B97" s="28" t="s">
        <v>85</v>
      </c>
      <c r="C97" s="12">
        <v>3906625.7575757578</v>
      </c>
      <c r="D97" s="41"/>
      <c r="E97" s="58">
        <f t="shared" si="2"/>
        <v>3906625.7575757578</v>
      </c>
      <c r="F97" s="45"/>
    </row>
    <row r="98" spans="1:6" s="9" customFormat="1" x14ac:dyDescent="0.25">
      <c r="A98" s="10">
        <v>77</v>
      </c>
      <c r="B98" s="28" t="s">
        <v>86</v>
      </c>
      <c r="C98" s="12">
        <v>3798443.9393939395</v>
      </c>
      <c r="D98" s="41"/>
      <c r="E98" s="58">
        <f t="shared" si="2"/>
        <v>3798443.9393939395</v>
      </c>
      <c r="F98" s="45"/>
    </row>
    <row r="99" spans="1:6" s="9" customFormat="1" x14ac:dyDescent="0.25">
      <c r="A99" s="10">
        <v>78</v>
      </c>
      <c r="B99" s="11" t="s">
        <v>87</v>
      </c>
      <c r="C99" s="12">
        <v>3838110.606060606</v>
      </c>
      <c r="D99" s="41"/>
      <c r="E99" s="58">
        <f t="shared" si="2"/>
        <v>3838110.606060606</v>
      </c>
      <c r="F99" s="45"/>
    </row>
    <row r="100" spans="1:6" s="9" customFormat="1" x14ac:dyDescent="0.25">
      <c r="A100" s="10">
        <v>79</v>
      </c>
      <c r="B100" s="11" t="s">
        <v>88</v>
      </c>
      <c r="C100" s="12">
        <v>4879721.2121212119</v>
      </c>
      <c r="D100" s="41"/>
      <c r="E100" s="58">
        <f t="shared" si="2"/>
        <v>4879721.2121212119</v>
      </c>
      <c r="F100" s="45"/>
    </row>
    <row r="101" spans="1:6" s="9" customFormat="1" x14ac:dyDescent="0.25">
      <c r="A101" s="10">
        <v>80</v>
      </c>
      <c r="B101" s="11" t="s">
        <v>89</v>
      </c>
      <c r="C101" s="12">
        <v>4973334.5454545459</v>
      </c>
      <c r="D101" s="41"/>
      <c r="E101" s="58">
        <f t="shared" si="2"/>
        <v>4973334.5454545459</v>
      </c>
      <c r="F101" s="45"/>
    </row>
    <row r="102" spans="1:6" s="9" customFormat="1" x14ac:dyDescent="0.25">
      <c r="A102" s="10">
        <v>81</v>
      </c>
      <c r="B102" s="11" t="s">
        <v>90</v>
      </c>
      <c r="C102" s="12">
        <v>5959015.1515151514</v>
      </c>
      <c r="D102" s="41"/>
      <c r="E102" s="58">
        <f t="shared" si="2"/>
        <v>5959015.1515151514</v>
      </c>
      <c r="F102" s="45"/>
    </row>
    <row r="103" spans="1:6" s="9" customFormat="1" x14ac:dyDescent="0.25">
      <c r="A103" s="10">
        <v>82</v>
      </c>
      <c r="B103" s="11" t="s">
        <v>91</v>
      </c>
      <c r="C103" s="12">
        <v>7170651.5151515156</v>
      </c>
      <c r="D103" s="41"/>
      <c r="E103" s="58">
        <f t="shared" si="2"/>
        <v>7170651.5151515156</v>
      </c>
      <c r="F103" s="45"/>
    </row>
    <row r="104" spans="1:6" s="9" customFormat="1" x14ac:dyDescent="0.25">
      <c r="A104" s="10">
        <v>83</v>
      </c>
      <c r="B104" s="11" t="s">
        <v>92</v>
      </c>
      <c r="C104" s="12">
        <v>8185757.5757575752</v>
      </c>
      <c r="D104" s="41"/>
      <c r="E104" s="58">
        <f t="shared" si="2"/>
        <v>8185757.5757575752</v>
      </c>
      <c r="F104" s="45"/>
    </row>
    <row r="105" spans="1:6" s="9" customFormat="1" x14ac:dyDescent="0.25">
      <c r="A105" s="10">
        <v>84</v>
      </c>
      <c r="B105" s="11" t="s">
        <v>93</v>
      </c>
      <c r="C105" s="12">
        <v>10201112.727272727</v>
      </c>
      <c r="D105" s="41"/>
      <c r="E105" s="58">
        <f t="shared" si="2"/>
        <v>10201112.727272727</v>
      </c>
      <c r="F105" s="45"/>
    </row>
    <row r="106" spans="1:6" s="9" customFormat="1" x14ac:dyDescent="0.25">
      <c r="A106" s="10">
        <v>85</v>
      </c>
      <c r="B106" s="11" t="s">
        <v>94</v>
      </c>
      <c r="C106" s="12">
        <v>11504775.757575758</v>
      </c>
      <c r="D106" s="41"/>
      <c r="E106" s="58">
        <f t="shared" si="2"/>
        <v>11504775.757575758</v>
      </c>
      <c r="F106" s="45"/>
    </row>
    <row r="107" spans="1:6" s="9" customFormat="1" x14ac:dyDescent="0.25">
      <c r="A107" s="10">
        <v>86</v>
      </c>
      <c r="B107" s="11" t="s">
        <v>95</v>
      </c>
      <c r="C107" s="12">
        <v>13261648.484848484</v>
      </c>
      <c r="D107" s="41"/>
      <c r="E107" s="58">
        <f t="shared" si="2"/>
        <v>13261648.484848484</v>
      </c>
      <c r="F107" s="45"/>
    </row>
    <row r="108" spans="1:6" s="9" customFormat="1" x14ac:dyDescent="0.25">
      <c r="A108" s="10">
        <v>87</v>
      </c>
      <c r="B108" s="11" t="s">
        <v>96</v>
      </c>
      <c r="C108" s="12">
        <v>9154345.4545454532</v>
      </c>
      <c r="D108" s="41"/>
      <c r="E108" s="58">
        <f t="shared" si="2"/>
        <v>9154345.4545454532</v>
      </c>
      <c r="F108" s="45"/>
    </row>
    <row r="109" spans="1:6" s="9" customFormat="1" x14ac:dyDescent="0.25">
      <c r="A109" s="10">
        <v>88</v>
      </c>
      <c r="B109" s="11" t="s">
        <v>97</v>
      </c>
      <c r="C109" s="12">
        <v>34072945.454545453</v>
      </c>
      <c r="D109" s="41"/>
      <c r="E109" s="58">
        <f t="shared" si="2"/>
        <v>34072945.454545453</v>
      </c>
      <c r="F109" s="45"/>
    </row>
    <row r="110" spans="1:6" s="9" customFormat="1" x14ac:dyDescent="0.25">
      <c r="A110" s="10">
        <v>89</v>
      </c>
      <c r="B110" s="11" t="s">
        <v>98</v>
      </c>
      <c r="C110" s="12">
        <v>38615860.606060602</v>
      </c>
      <c r="D110" s="41"/>
      <c r="E110" s="58">
        <f t="shared" si="2"/>
        <v>38615860.606060602</v>
      </c>
      <c r="F110" s="45"/>
    </row>
    <row r="111" spans="1:6" s="9" customFormat="1" x14ac:dyDescent="0.25">
      <c r="A111" s="10">
        <v>90</v>
      </c>
      <c r="B111" s="11" t="s">
        <v>99</v>
      </c>
      <c r="C111" s="12">
        <v>1153398.4848484849</v>
      </c>
      <c r="D111" s="41"/>
      <c r="E111" s="58">
        <f t="shared" si="2"/>
        <v>1153398.4848484849</v>
      </c>
      <c r="F111" s="45"/>
    </row>
    <row r="112" spans="1:6" s="9" customFormat="1" x14ac:dyDescent="0.25">
      <c r="A112" s="10">
        <v>91</v>
      </c>
      <c r="B112" s="11" t="s">
        <v>100</v>
      </c>
      <c r="C112" s="12">
        <v>1507910.303030303</v>
      </c>
      <c r="D112" s="41"/>
      <c r="E112" s="58">
        <f t="shared" si="2"/>
        <v>1507910.303030303</v>
      </c>
      <c r="F112" s="45"/>
    </row>
    <row r="113" spans="1:6" s="9" customFormat="1" x14ac:dyDescent="0.25">
      <c r="A113" s="10">
        <v>92</v>
      </c>
      <c r="B113" s="15" t="s">
        <v>101</v>
      </c>
      <c r="C113" s="12">
        <v>1757413.6363636365</v>
      </c>
      <c r="D113" s="41"/>
      <c r="E113" s="58">
        <f t="shared" si="2"/>
        <v>1757413.6363636365</v>
      </c>
      <c r="F113" s="45"/>
    </row>
    <row r="114" spans="1:6" s="9" customFormat="1" ht="33" x14ac:dyDescent="0.25">
      <c r="A114" s="10">
        <v>93</v>
      </c>
      <c r="B114" s="11" t="s">
        <v>102</v>
      </c>
      <c r="C114" s="12">
        <v>3109794.5454545454</v>
      </c>
      <c r="D114" s="13"/>
      <c r="E114" s="58">
        <f t="shared" si="2"/>
        <v>3109794.5454545454</v>
      </c>
      <c r="F114" s="45"/>
    </row>
    <row r="115" spans="1:6" s="9" customFormat="1" ht="33" x14ac:dyDescent="0.25">
      <c r="A115" s="10">
        <v>94</v>
      </c>
      <c r="B115" s="15" t="s">
        <v>103</v>
      </c>
      <c r="C115" s="12">
        <v>4901213.333333333</v>
      </c>
      <c r="D115" s="13"/>
      <c r="E115" s="58">
        <f t="shared" si="2"/>
        <v>4901213.333333333</v>
      </c>
      <c r="F115" s="45"/>
    </row>
    <row r="116" spans="1:6" s="9" customFormat="1" x14ac:dyDescent="0.25">
      <c r="A116" s="10">
        <v>95</v>
      </c>
      <c r="B116" s="11" t="s">
        <v>104</v>
      </c>
      <c r="C116" s="12">
        <v>7524045.4545454541</v>
      </c>
      <c r="D116" s="13"/>
      <c r="E116" s="58">
        <f t="shared" si="2"/>
        <v>7524045.4545454541</v>
      </c>
      <c r="F116" s="45"/>
    </row>
    <row r="117" spans="1:6" s="9" customFormat="1" x14ac:dyDescent="0.25">
      <c r="A117" s="10">
        <v>96</v>
      </c>
      <c r="B117" s="11" t="s">
        <v>105</v>
      </c>
      <c r="C117" s="12">
        <v>11484581.818181818</v>
      </c>
      <c r="D117" s="13"/>
      <c r="E117" s="58">
        <f t="shared" si="2"/>
        <v>11484581.818181818</v>
      </c>
      <c r="F117" s="45"/>
    </row>
    <row r="118" spans="1:6" s="9" customFormat="1" x14ac:dyDescent="0.25">
      <c r="A118" s="10">
        <v>97</v>
      </c>
      <c r="B118" s="11" t="s">
        <v>106</v>
      </c>
      <c r="C118" s="12">
        <v>13658279.090909088</v>
      </c>
      <c r="D118" s="13"/>
      <c r="E118" s="58">
        <f t="shared" si="2"/>
        <v>13658279.090909088</v>
      </c>
      <c r="F118" s="45"/>
    </row>
    <row r="119" spans="1:6" s="9" customFormat="1" x14ac:dyDescent="0.25">
      <c r="A119" s="10">
        <v>98</v>
      </c>
      <c r="B119" s="11" t="s">
        <v>107</v>
      </c>
      <c r="C119" s="12">
        <v>16356946.666666666</v>
      </c>
      <c r="D119" s="13"/>
      <c r="E119" s="58">
        <f t="shared" si="2"/>
        <v>16356946.666666666</v>
      </c>
      <c r="F119" s="45"/>
    </row>
    <row r="120" spans="1:6" s="9" customFormat="1" x14ac:dyDescent="0.25">
      <c r="A120" s="10">
        <v>99</v>
      </c>
      <c r="B120" s="11" t="s">
        <v>108</v>
      </c>
      <c r="C120" s="12">
        <v>21067327.272727273</v>
      </c>
      <c r="D120" s="13"/>
      <c r="E120" s="58">
        <f t="shared" si="2"/>
        <v>21067327.272727273</v>
      </c>
      <c r="F120" s="45"/>
    </row>
    <row r="121" spans="1:6" s="9" customFormat="1" ht="33" x14ac:dyDescent="0.25">
      <c r="A121" s="10">
        <v>100</v>
      </c>
      <c r="B121" s="11" t="s">
        <v>109</v>
      </c>
      <c r="C121" s="12">
        <v>1660050</v>
      </c>
      <c r="D121" s="13"/>
      <c r="E121" s="58">
        <f t="shared" si="2"/>
        <v>1660050</v>
      </c>
      <c r="F121" s="45"/>
    </row>
    <row r="122" spans="1:6" s="9" customFormat="1" ht="33" x14ac:dyDescent="0.25">
      <c r="A122" s="10">
        <v>101</v>
      </c>
      <c r="B122" s="15" t="s">
        <v>110</v>
      </c>
      <c r="C122" s="12">
        <v>12028916.666666666</v>
      </c>
      <c r="D122" s="13"/>
      <c r="E122" s="58">
        <f t="shared" si="2"/>
        <v>12028916.666666666</v>
      </c>
      <c r="F122" s="45"/>
    </row>
    <row r="123" spans="1:6" s="9" customFormat="1" ht="33" x14ac:dyDescent="0.25">
      <c r="A123" s="10">
        <v>102</v>
      </c>
      <c r="B123" s="11" t="s">
        <v>111</v>
      </c>
      <c r="C123" s="12">
        <v>21723630.303030301</v>
      </c>
      <c r="D123" s="13"/>
      <c r="E123" s="58">
        <f t="shared" si="2"/>
        <v>21723630.303030301</v>
      </c>
      <c r="F123" s="45"/>
    </row>
    <row r="124" spans="1:6" s="9" customFormat="1" x14ac:dyDescent="0.25">
      <c r="A124" s="10">
        <v>103</v>
      </c>
      <c r="B124" s="11" t="s">
        <v>112</v>
      </c>
      <c r="C124" s="12">
        <v>43327.539393939391</v>
      </c>
      <c r="D124" s="13"/>
      <c r="E124" s="58">
        <f t="shared" si="2"/>
        <v>43327.539393939391</v>
      </c>
      <c r="F124" s="45"/>
    </row>
    <row r="125" spans="1:6" s="9" customFormat="1" ht="33" x14ac:dyDescent="0.25">
      <c r="A125" s="10">
        <v>104</v>
      </c>
      <c r="B125" s="11" t="s">
        <v>113</v>
      </c>
      <c r="C125" s="12">
        <v>935231.81818181823</v>
      </c>
      <c r="D125" s="13"/>
      <c r="E125" s="58">
        <f t="shared" si="2"/>
        <v>935231.81818181823</v>
      </c>
      <c r="F125" s="45"/>
    </row>
    <row r="126" spans="1:6" s="9" customFormat="1" ht="33" x14ac:dyDescent="0.25">
      <c r="A126" s="10">
        <v>105</v>
      </c>
      <c r="B126" s="11" t="s">
        <v>114</v>
      </c>
      <c r="C126" s="12">
        <v>1116696</v>
      </c>
      <c r="D126" s="13"/>
      <c r="E126" s="58">
        <f t="shared" si="2"/>
        <v>1116696</v>
      </c>
      <c r="F126" s="45"/>
    </row>
    <row r="127" spans="1:6" s="9" customFormat="1" ht="33" x14ac:dyDescent="0.25">
      <c r="A127" s="10">
        <v>106</v>
      </c>
      <c r="B127" s="11" t="s">
        <v>115</v>
      </c>
      <c r="C127" s="12">
        <v>102592.42424242424</v>
      </c>
      <c r="D127" s="13"/>
      <c r="E127" s="58">
        <f t="shared" si="2"/>
        <v>102592.42424242424</v>
      </c>
      <c r="F127" s="45"/>
    </row>
    <row r="128" spans="1:6" s="9" customFormat="1" x14ac:dyDescent="0.25">
      <c r="A128" s="10">
        <v>107</v>
      </c>
      <c r="B128" s="11" t="s">
        <v>116</v>
      </c>
      <c r="C128" s="12">
        <v>46247.727272727272</v>
      </c>
      <c r="D128" s="13"/>
      <c r="E128" s="58">
        <f t="shared" si="2"/>
        <v>46247.727272727272</v>
      </c>
      <c r="F128" s="45"/>
    </row>
    <row r="129" spans="1:6" s="9" customFormat="1" x14ac:dyDescent="0.25">
      <c r="A129" s="10">
        <v>108</v>
      </c>
      <c r="B129" s="11" t="s">
        <v>117</v>
      </c>
      <c r="C129" s="12">
        <v>178860.60606060605</v>
      </c>
      <c r="D129" s="13"/>
      <c r="E129" s="58">
        <f t="shared" si="2"/>
        <v>178860.60606060605</v>
      </c>
      <c r="F129" s="45"/>
    </row>
    <row r="130" spans="1:6" s="9" customFormat="1" x14ac:dyDescent="0.25">
      <c r="A130" s="10">
        <v>109</v>
      </c>
      <c r="B130" s="11" t="s">
        <v>118</v>
      </c>
      <c r="C130" s="12">
        <v>60491.666666666664</v>
      </c>
      <c r="D130" s="13"/>
      <c r="E130" s="58">
        <f t="shared" si="2"/>
        <v>60491.666666666664</v>
      </c>
      <c r="F130" s="45"/>
    </row>
    <row r="131" spans="1:6" s="9" customFormat="1" ht="33" x14ac:dyDescent="0.25">
      <c r="A131" s="10">
        <v>110</v>
      </c>
      <c r="B131" s="11" t="s">
        <v>119</v>
      </c>
      <c r="C131" s="12">
        <v>458510.60606060602</v>
      </c>
      <c r="D131" s="13"/>
      <c r="E131" s="58">
        <f t="shared" si="2"/>
        <v>458510.60606060602</v>
      </c>
      <c r="F131" s="45"/>
    </row>
    <row r="132" spans="1:6" s="9" customFormat="1" x14ac:dyDescent="0.25">
      <c r="A132" s="10">
        <v>111</v>
      </c>
      <c r="B132" s="11" t="s">
        <v>120</v>
      </c>
      <c r="C132" s="12">
        <v>80180.757575757569</v>
      </c>
      <c r="D132" s="13"/>
      <c r="E132" s="58">
        <f t="shared" si="2"/>
        <v>80180.757575757569</v>
      </c>
      <c r="F132" s="45"/>
    </row>
    <row r="133" spans="1:6" s="9" customFormat="1" x14ac:dyDescent="0.25">
      <c r="A133" s="10">
        <v>112</v>
      </c>
      <c r="B133" s="11" t="s">
        <v>121</v>
      </c>
      <c r="C133" s="12">
        <v>27496.212121212116</v>
      </c>
      <c r="D133" s="13"/>
      <c r="E133" s="58">
        <f t="shared" si="2"/>
        <v>27496.212121212116</v>
      </c>
      <c r="F133" s="45"/>
    </row>
    <row r="134" spans="1:6" s="9" customFormat="1" x14ac:dyDescent="0.25">
      <c r="A134" s="10">
        <v>113</v>
      </c>
      <c r="B134" s="11" t="s">
        <v>122</v>
      </c>
      <c r="C134" s="12">
        <v>192621.33333333334</v>
      </c>
      <c r="D134" s="13"/>
      <c r="E134" s="58">
        <f t="shared" si="2"/>
        <v>192621.33333333334</v>
      </c>
      <c r="F134" s="45"/>
    </row>
    <row r="135" spans="1:6" s="9" customFormat="1" x14ac:dyDescent="0.25">
      <c r="A135" s="10">
        <v>114</v>
      </c>
      <c r="B135" s="11" t="s">
        <v>123</v>
      </c>
      <c r="C135" s="12">
        <v>318343.03030303027</v>
      </c>
      <c r="D135" s="13"/>
      <c r="E135" s="58">
        <f t="shared" si="2"/>
        <v>318343.03030303027</v>
      </c>
      <c r="F135" s="45"/>
    </row>
    <row r="136" spans="1:6" s="9" customFormat="1" x14ac:dyDescent="0.25">
      <c r="A136" s="10">
        <v>115</v>
      </c>
      <c r="B136" s="11" t="s">
        <v>124</v>
      </c>
      <c r="C136" s="12">
        <v>63214.242424242424</v>
      </c>
      <c r="D136" s="13"/>
      <c r="E136" s="58">
        <f t="shared" si="2"/>
        <v>63214.242424242424</v>
      </c>
      <c r="F136" s="45"/>
    </row>
    <row r="137" spans="1:6" s="9" customFormat="1" x14ac:dyDescent="0.25">
      <c r="A137" s="10">
        <v>116</v>
      </c>
      <c r="B137" s="11" t="s">
        <v>125</v>
      </c>
      <c r="C137" s="12">
        <v>98625.757575757569</v>
      </c>
      <c r="D137" s="13"/>
      <c r="E137" s="58">
        <f t="shared" si="2"/>
        <v>98625.757575757569</v>
      </c>
      <c r="F137" s="45"/>
    </row>
    <row r="138" spans="1:6" s="9" customFormat="1" x14ac:dyDescent="0.25">
      <c r="A138" s="142" t="s">
        <v>126</v>
      </c>
      <c r="B138" s="142"/>
      <c r="C138" s="142"/>
      <c r="D138" s="142"/>
      <c r="E138" s="59">
        <f>SUM(D139:D156)</f>
        <v>0</v>
      </c>
      <c r="F138" s="48"/>
    </row>
    <row r="139" spans="1:6" s="9" customFormat="1" x14ac:dyDescent="0.25">
      <c r="A139" s="14">
        <v>117</v>
      </c>
      <c r="B139" s="15" t="s">
        <v>127</v>
      </c>
      <c r="C139" s="12">
        <v>1284.8033333333301</v>
      </c>
      <c r="D139" s="13"/>
      <c r="E139" s="58">
        <f t="shared" si="2"/>
        <v>1284.8033333333301</v>
      </c>
      <c r="F139" s="45"/>
    </row>
    <row r="140" spans="1:6" s="9" customFormat="1" x14ac:dyDescent="0.25">
      <c r="A140" s="14">
        <v>118</v>
      </c>
      <c r="B140" s="15" t="s">
        <v>128</v>
      </c>
      <c r="C140" s="12">
        <v>1567.8790909090906</v>
      </c>
      <c r="D140" s="13"/>
      <c r="E140" s="58">
        <f t="shared" si="2"/>
        <v>1567.8790909090906</v>
      </c>
      <c r="F140" s="45"/>
    </row>
    <row r="141" spans="1:6" s="9" customFormat="1" x14ac:dyDescent="0.25">
      <c r="A141" s="14">
        <v>119</v>
      </c>
      <c r="B141" s="15" t="s">
        <v>129</v>
      </c>
      <c r="C141" s="12">
        <v>1274.9227272727273</v>
      </c>
      <c r="D141" s="13"/>
      <c r="E141" s="58">
        <f t="shared" si="2"/>
        <v>1274.9227272727273</v>
      </c>
      <c r="F141" s="45"/>
    </row>
    <row r="142" spans="1:6" s="9" customFormat="1" x14ac:dyDescent="0.25">
      <c r="A142" s="14">
        <v>120</v>
      </c>
      <c r="B142" s="15" t="s">
        <v>130</v>
      </c>
      <c r="C142" s="12">
        <v>1412.8184848484846</v>
      </c>
      <c r="D142" s="13"/>
      <c r="E142" s="58">
        <f t="shared" si="2"/>
        <v>1412.8184848484846</v>
      </c>
      <c r="F142" s="45"/>
    </row>
    <row r="143" spans="1:6" s="9" customFormat="1" x14ac:dyDescent="0.25">
      <c r="A143" s="14">
        <v>121</v>
      </c>
      <c r="B143" s="15" t="s">
        <v>131</v>
      </c>
      <c r="C143" s="12">
        <v>1039.8075757575757</v>
      </c>
      <c r="D143" s="13"/>
      <c r="E143" s="58">
        <f t="shared" si="2"/>
        <v>1039.8075757575757</v>
      </c>
      <c r="F143" s="45"/>
    </row>
    <row r="144" spans="1:6" s="9" customFormat="1" x14ac:dyDescent="0.25">
      <c r="A144" s="14">
        <v>122</v>
      </c>
      <c r="B144" s="15" t="s">
        <v>132</v>
      </c>
      <c r="C144" s="12">
        <v>1075.9042424242423</v>
      </c>
      <c r="D144" s="13"/>
      <c r="E144" s="58">
        <f t="shared" si="2"/>
        <v>1075.9042424242423</v>
      </c>
      <c r="F144" s="45"/>
    </row>
    <row r="145" spans="1:6" s="9" customFormat="1" x14ac:dyDescent="0.25">
      <c r="A145" s="14">
        <v>123</v>
      </c>
      <c r="B145" s="15" t="s">
        <v>133</v>
      </c>
      <c r="C145" s="12">
        <v>836.06515151515157</v>
      </c>
      <c r="D145" s="13"/>
      <c r="E145" s="58">
        <f t="shared" si="2"/>
        <v>836.06515151515157</v>
      </c>
      <c r="F145" s="45"/>
    </row>
    <row r="146" spans="1:6" s="9" customFormat="1" ht="33" x14ac:dyDescent="0.25">
      <c r="A146" s="14">
        <v>124</v>
      </c>
      <c r="B146" s="11" t="s">
        <v>134</v>
      </c>
      <c r="C146" s="12">
        <v>20747.469696969696</v>
      </c>
      <c r="D146" s="13"/>
      <c r="E146" s="58">
        <f t="shared" si="2"/>
        <v>20747.469696969696</v>
      </c>
      <c r="F146" s="45"/>
    </row>
    <row r="147" spans="1:6" s="9" customFormat="1" x14ac:dyDescent="0.25">
      <c r="A147" s="14">
        <v>125</v>
      </c>
      <c r="B147" s="11" t="s">
        <v>135</v>
      </c>
      <c r="C147" s="12">
        <v>4562.2436363636361</v>
      </c>
      <c r="D147" s="13"/>
      <c r="E147" s="58">
        <f t="shared" si="2"/>
        <v>4562.2436363636361</v>
      </c>
      <c r="F147" s="45"/>
    </row>
    <row r="148" spans="1:6" s="9" customFormat="1" x14ac:dyDescent="0.25">
      <c r="A148" s="14">
        <v>126</v>
      </c>
      <c r="B148" s="11" t="s">
        <v>136</v>
      </c>
      <c r="C148" s="12">
        <v>6453.045454545455</v>
      </c>
      <c r="D148" s="13"/>
      <c r="E148" s="58">
        <f t="shared" si="2"/>
        <v>6453.045454545455</v>
      </c>
      <c r="F148" s="45"/>
    </row>
    <row r="149" spans="1:6" s="9" customFormat="1" x14ac:dyDescent="0.25">
      <c r="A149" s="14">
        <v>127</v>
      </c>
      <c r="B149" s="11" t="s">
        <v>137</v>
      </c>
      <c r="C149" s="12">
        <v>4488.1030303030302</v>
      </c>
      <c r="D149" s="13"/>
      <c r="E149" s="58">
        <f t="shared" si="2"/>
        <v>4488.1030303030302</v>
      </c>
      <c r="F149" s="45"/>
    </row>
    <row r="150" spans="1:6" s="9" customFormat="1" x14ac:dyDescent="0.25">
      <c r="A150" s="14">
        <v>128</v>
      </c>
      <c r="B150" s="15" t="s">
        <v>138</v>
      </c>
      <c r="C150" s="12">
        <v>405575.0066666666</v>
      </c>
      <c r="D150" s="13"/>
      <c r="E150" s="58">
        <f t="shared" si="2"/>
        <v>405575.0066666666</v>
      </c>
      <c r="F150" s="45"/>
    </row>
    <row r="151" spans="1:6" s="9" customFormat="1" x14ac:dyDescent="0.25">
      <c r="A151" s="14">
        <v>129</v>
      </c>
      <c r="B151" s="11" t="s">
        <v>139</v>
      </c>
      <c r="C151" s="12">
        <v>69725.345454545444</v>
      </c>
      <c r="D151" s="13"/>
      <c r="E151" s="58">
        <f t="shared" si="2"/>
        <v>69725.345454545444</v>
      </c>
      <c r="F151" s="45"/>
    </row>
    <row r="152" spans="1:6" s="9" customFormat="1" x14ac:dyDescent="0.25">
      <c r="A152" s="14">
        <v>130</v>
      </c>
      <c r="B152" s="11" t="s">
        <v>140</v>
      </c>
      <c r="C152" s="12">
        <v>11862.136363636362</v>
      </c>
      <c r="D152" s="13"/>
      <c r="E152" s="58">
        <f t="shared" si="2"/>
        <v>11862.136363636362</v>
      </c>
      <c r="F152" s="45"/>
    </row>
    <row r="153" spans="1:6" s="9" customFormat="1" x14ac:dyDescent="0.25">
      <c r="A153" s="14">
        <v>131</v>
      </c>
      <c r="B153" s="11" t="s">
        <v>141</v>
      </c>
      <c r="C153" s="12">
        <v>477586.66666666669</v>
      </c>
      <c r="D153" s="13"/>
      <c r="E153" s="58">
        <f t="shared" ref="E153:E168" si="3">+C153-D153</f>
        <v>477586.66666666669</v>
      </c>
      <c r="F153" s="45"/>
    </row>
    <row r="154" spans="1:6" s="9" customFormat="1" x14ac:dyDescent="0.25">
      <c r="A154" s="14">
        <v>132</v>
      </c>
      <c r="B154" s="15" t="s">
        <v>142</v>
      </c>
      <c r="C154" s="12">
        <v>30260.618181818183</v>
      </c>
      <c r="D154" s="13"/>
      <c r="E154" s="58">
        <f t="shared" si="3"/>
        <v>30260.618181818183</v>
      </c>
      <c r="F154" s="45"/>
    </row>
    <row r="155" spans="1:6" s="9" customFormat="1" x14ac:dyDescent="0.25">
      <c r="A155" s="14">
        <v>133</v>
      </c>
      <c r="B155" s="11" t="s">
        <v>143</v>
      </c>
      <c r="C155" s="12">
        <v>30260.618181818183</v>
      </c>
      <c r="D155" s="13"/>
      <c r="E155" s="58">
        <f t="shared" si="3"/>
        <v>30260.618181818183</v>
      </c>
      <c r="F155" s="45"/>
    </row>
    <row r="156" spans="1:6" s="9" customFormat="1" x14ac:dyDescent="0.25">
      <c r="A156" s="14">
        <v>134</v>
      </c>
      <c r="B156" s="11" t="s">
        <v>144</v>
      </c>
      <c r="C156" s="12">
        <v>325814.06666666659</v>
      </c>
      <c r="D156" s="13"/>
      <c r="E156" s="58">
        <f t="shared" si="3"/>
        <v>325814.06666666659</v>
      </c>
      <c r="F156" s="45"/>
    </row>
    <row r="157" spans="1:6" s="9" customFormat="1" x14ac:dyDescent="0.25">
      <c r="A157" s="143" t="s">
        <v>145</v>
      </c>
      <c r="B157" s="143"/>
      <c r="C157" s="143"/>
      <c r="D157" s="143"/>
      <c r="E157" s="59">
        <f>SUM(D158:D161)</f>
        <v>0</v>
      </c>
      <c r="F157" s="48"/>
    </row>
    <row r="158" spans="1:6" s="9" customFormat="1" x14ac:dyDescent="0.25">
      <c r="A158" s="10">
        <v>135</v>
      </c>
      <c r="B158" s="18" t="s">
        <v>146</v>
      </c>
      <c r="C158" s="12">
        <v>624750</v>
      </c>
      <c r="D158" s="13"/>
      <c r="E158" s="58">
        <f t="shared" si="3"/>
        <v>624750</v>
      </c>
      <c r="F158" s="45"/>
    </row>
    <row r="159" spans="1:6" s="9" customFormat="1" x14ac:dyDescent="0.25">
      <c r="A159" s="10">
        <v>136</v>
      </c>
      <c r="B159" s="19" t="s">
        <v>147</v>
      </c>
      <c r="C159" s="12">
        <v>194366.66666666666</v>
      </c>
      <c r="D159" s="13"/>
      <c r="E159" s="58">
        <f t="shared" si="3"/>
        <v>194366.66666666666</v>
      </c>
      <c r="F159" s="45"/>
    </row>
    <row r="160" spans="1:6" s="9" customFormat="1" x14ac:dyDescent="0.25">
      <c r="A160" s="10">
        <v>137</v>
      </c>
      <c r="B160" s="19" t="s">
        <v>148</v>
      </c>
      <c r="C160" s="12">
        <v>210233.33333333334</v>
      </c>
      <c r="D160" s="13"/>
      <c r="E160" s="58">
        <f t="shared" si="3"/>
        <v>210233.33333333334</v>
      </c>
      <c r="F160" s="45"/>
    </row>
    <row r="161" spans="1:6" s="9" customFormat="1" x14ac:dyDescent="0.25">
      <c r="A161" s="10">
        <v>138</v>
      </c>
      <c r="B161" s="19" t="s">
        <v>149</v>
      </c>
      <c r="C161" s="12">
        <v>518731.81818181818</v>
      </c>
      <c r="D161" s="13"/>
      <c r="E161" s="58">
        <f t="shared" si="3"/>
        <v>518731.81818181818</v>
      </c>
      <c r="F161" s="45"/>
    </row>
    <row r="162" spans="1:6" s="9" customFormat="1" x14ac:dyDescent="0.25">
      <c r="A162" s="142" t="s">
        <v>150</v>
      </c>
      <c r="B162" s="142"/>
      <c r="C162" s="142"/>
      <c r="D162" s="142"/>
      <c r="E162" s="59">
        <f>SUM(D163:D165)</f>
        <v>0</v>
      </c>
      <c r="F162" s="48"/>
    </row>
    <row r="163" spans="1:6" s="9" customFormat="1" ht="33" x14ac:dyDescent="0.25">
      <c r="A163" s="10">
        <v>139</v>
      </c>
      <c r="B163" s="11" t="s">
        <v>151</v>
      </c>
      <c r="C163" s="12">
        <v>5408081.2121212119</v>
      </c>
      <c r="D163" s="13"/>
      <c r="E163" s="58">
        <f t="shared" si="3"/>
        <v>5408081.2121212119</v>
      </c>
      <c r="F163" s="45"/>
    </row>
    <row r="164" spans="1:6" s="9" customFormat="1" ht="33" x14ac:dyDescent="0.25">
      <c r="A164" s="10">
        <v>140</v>
      </c>
      <c r="B164" s="11" t="s">
        <v>152</v>
      </c>
      <c r="C164" s="12">
        <v>6573776.3636363633</v>
      </c>
      <c r="D164" s="13"/>
      <c r="E164" s="58">
        <f t="shared" si="3"/>
        <v>6573776.3636363633</v>
      </c>
      <c r="F164" s="45"/>
    </row>
    <row r="165" spans="1:6" s="9" customFormat="1" ht="33" x14ac:dyDescent="0.25">
      <c r="A165" s="10">
        <v>141</v>
      </c>
      <c r="B165" s="11" t="s">
        <v>153</v>
      </c>
      <c r="C165" s="12">
        <v>21800800</v>
      </c>
      <c r="D165" s="13"/>
      <c r="E165" s="58">
        <f t="shared" si="3"/>
        <v>21800800</v>
      </c>
      <c r="F165" s="45"/>
    </row>
    <row r="166" spans="1:6" s="9" customFormat="1" x14ac:dyDescent="0.25">
      <c r="A166" s="142" t="s">
        <v>154</v>
      </c>
      <c r="B166" s="142"/>
      <c r="C166" s="142"/>
      <c r="D166" s="142"/>
      <c r="E166" s="59">
        <f>SUM(D167:D168)</f>
        <v>0</v>
      </c>
      <c r="F166" s="48"/>
    </row>
    <row r="167" spans="1:6" s="9" customFormat="1" ht="33" x14ac:dyDescent="0.25">
      <c r="A167" s="10">
        <v>142</v>
      </c>
      <c r="B167" s="11" t="s">
        <v>155</v>
      </c>
      <c r="C167" s="12">
        <v>3010916.3636363633</v>
      </c>
      <c r="D167" s="13"/>
      <c r="E167" s="58">
        <f t="shared" si="3"/>
        <v>3010916.3636363633</v>
      </c>
      <c r="F167" s="45"/>
    </row>
    <row r="168" spans="1:6" s="9" customFormat="1" ht="33" x14ac:dyDescent="0.25">
      <c r="A168" s="10">
        <v>143</v>
      </c>
      <c r="B168" s="11" t="s">
        <v>156</v>
      </c>
      <c r="C168" s="12">
        <v>4182128.7878787876</v>
      </c>
      <c r="D168" s="13"/>
      <c r="E168" s="58">
        <f t="shared" si="3"/>
        <v>4182128.7878787876</v>
      </c>
      <c r="F168" s="45"/>
    </row>
    <row r="169" spans="1:6" s="9" customFormat="1" x14ac:dyDescent="0.25">
      <c r="A169" s="137" t="s">
        <v>157</v>
      </c>
      <c r="B169" s="137"/>
      <c r="C169" s="137"/>
      <c r="D169" s="21">
        <f>SUM(D89:D168)</f>
        <v>0</v>
      </c>
      <c r="E169" s="60">
        <f>+E88+E138+E157+E162+E166</f>
        <v>0</v>
      </c>
      <c r="F169" s="50"/>
    </row>
    <row r="170" spans="1:6" s="9" customFormat="1" x14ac:dyDescent="0.25">
      <c r="A170" s="24"/>
      <c r="B170" s="25"/>
      <c r="C170" s="26"/>
      <c r="D170" s="27"/>
      <c r="E170" s="62"/>
      <c r="F170" s="27"/>
    </row>
    <row r="171" spans="1:6" s="9" customFormat="1" x14ac:dyDescent="0.25">
      <c r="A171" s="24"/>
      <c r="B171" s="25"/>
      <c r="C171" s="26"/>
      <c r="D171" s="27"/>
      <c r="E171" s="62"/>
      <c r="F171" s="27"/>
    </row>
    <row r="172" spans="1:6" s="9" customFormat="1" ht="28.5" x14ac:dyDescent="0.25">
      <c r="A172" s="138" t="s">
        <v>158</v>
      </c>
      <c r="B172" s="139"/>
      <c r="C172" s="8" t="s">
        <v>2</v>
      </c>
      <c r="D172" s="8" t="s">
        <v>284</v>
      </c>
      <c r="E172" s="56" t="s">
        <v>293</v>
      </c>
      <c r="F172" s="8" t="s">
        <v>287</v>
      </c>
    </row>
    <row r="173" spans="1:6" s="9" customFormat="1" x14ac:dyDescent="0.25">
      <c r="A173" s="140" t="s">
        <v>159</v>
      </c>
      <c r="B173" s="140"/>
      <c r="C173" s="140"/>
      <c r="D173" s="140"/>
      <c r="E173" s="59">
        <f>SUM(D174:D191)</f>
        <v>0</v>
      </c>
      <c r="F173" s="48"/>
    </row>
    <row r="174" spans="1:6" s="9" customFormat="1" ht="66" x14ac:dyDescent="0.25">
      <c r="A174" s="14">
        <v>144</v>
      </c>
      <c r="B174" s="29" t="s">
        <v>160</v>
      </c>
      <c r="C174" s="12">
        <v>367637.87878787873</v>
      </c>
      <c r="D174" s="41"/>
      <c r="E174" s="58">
        <f t="shared" ref="E174:E237" si="4">+C174-D174</f>
        <v>367637.87878787873</v>
      </c>
      <c r="F174" s="45"/>
    </row>
    <row r="175" spans="1:6" s="9" customFormat="1" ht="66" x14ac:dyDescent="0.25">
      <c r="A175" s="14">
        <v>145</v>
      </c>
      <c r="B175" s="29" t="s">
        <v>161</v>
      </c>
      <c r="C175" s="12">
        <v>704912.72727272718</v>
      </c>
      <c r="D175" s="41"/>
      <c r="E175" s="58">
        <f t="shared" si="4"/>
        <v>704912.72727272718</v>
      </c>
      <c r="F175" s="45"/>
    </row>
    <row r="176" spans="1:6" s="9" customFormat="1" ht="66" x14ac:dyDescent="0.25">
      <c r="A176" s="14">
        <v>146</v>
      </c>
      <c r="B176" s="29" t="s">
        <v>162</v>
      </c>
      <c r="C176" s="12">
        <v>1016873.0303030303</v>
      </c>
      <c r="D176" s="41"/>
      <c r="E176" s="58">
        <f t="shared" si="4"/>
        <v>1016873.0303030303</v>
      </c>
      <c r="F176" s="47"/>
    </row>
    <row r="177" spans="1:6" s="9" customFormat="1" ht="66" x14ac:dyDescent="0.25">
      <c r="A177" s="14">
        <v>147</v>
      </c>
      <c r="B177" s="29" t="s">
        <v>163</v>
      </c>
      <c r="C177" s="12">
        <v>1486778.7878787878</v>
      </c>
      <c r="D177" s="41"/>
      <c r="E177" s="58">
        <f t="shared" si="4"/>
        <v>1486778.7878787878</v>
      </c>
      <c r="F177" s="47"/>
    </row>
    <row r="178" spans="1:6" s="9" customFormat="1" ht="66" x14ac:dyDescent="0.25">
      <c r="A178" s="14">
        <v>148</v>
      </c>
      <c r="B178" s="29" t="s">
        <v>164</v>
      </c>
      <c r="C178" s="12">
        <v>2660551.5151515151</v>
      </c>
      <c r="D178" s="41"/>
      <c r="E178" s="58">
        <f t="shared" si="4"/>
        <v>2660551.5151515151</v>
      </c>
      <c r="F178" s="45"/>
    </row>
    <row r="179" spans="1:6" s="9" customFormat="1" ht="33" x14ac:dyDescent="0.25">
      <c r="A179" s="14">
        <v>149</v>
      </c>
      <c r="B179" s="30" t="s">
        <v>165</v>
      </c>
      <c r="C179" s="12">
        <v>13845.830303030301</v>
      </c>
      <c r="D179" s="41"/>
      <c r="E179" s="58">
        <f t="shared" si="4"/>
        <v>13845.830303030301</v>
      </c>
      <c r="F179" s="47"/>
    </row>
    <row r="180" spans="1:6" s="9" customFormat="1" ht="33" x14ac:dyDescent="0.25">
      <c r="A180" s="14">
        <v>150</v>
      </c>
      <c r="B180" s="30" t="s">
        <v>166</v>
      </c>
      <c r="C180" s="12">
        <v>17657.436363636363</v>
      </c>
      <c r="D180" s="41"/>
      <c r="E180" s="58">
        <f t="shared" si="4"/>
        <v>17657.436363636363</v>
      </c>
      <c r="F180" s="47"/>
    </row>
    <row r="181" spans="1:6" s="9" customFormat="1" ht="33" x14ac:dyDescent="0.25">
      <c r="A181" s="14">
        <v>151</v>
      </c>
      <c r="B181" s="30" t="s">
        <v>167</v>
      </c>
      <c r="C181" s="12">
        <v>21714.254545454543</v>
      </c>
      <c r="D181" s="41"/>
      <c r="E181" s="58">
        <f t="shared" si="4"/>
        <v>21714.254545454543</v>
      </c>
      <c r="F181" s="47"/>
    </row>
    <row r="182" spans="1:6" s="9" customFormat="1" ht="49.5" x14ac:dyDescent="0.25">
      <c r="A182" s="14">
        <v>152</v>
      </c>
      <c r="B182" s="30" t="s">
        <v>168</v>
      </c>
      <c r="C182" s="12">
        <v>34533.799999999996</v>
      </c>
      <c r="D182" s="41"/>
      <c r="E182" s="58">
        <f t="shared" si="4"/>
        <v>34533.799999999996</v>
      </c>
      <c r="F182" s="47"/>
    </row>
    <row r="183" spans="1:6" s="9" customFormat="1" ht="49.5" x14ac:dyDescent="0.25">
      <c r="A183" s="14">
        <v>153</v>
      </c>
      <c r="B183" s="30" t="s">
        <v>169</v>
      </c>
      <c r="C183" s="12">
        <v>39841.560606060608</v>
      </c>
      <c r="D183" s="41"/>
      <c r="E183" s="58">
        <f t="shared" si="4"/>
        <v>39841.560606060608</v>
      </c>
      <c r="F183" s="47"/>
    </row>
    <row r="184" spans="1:6" s="9" customFormat="1" ht="49.5" x14ac:dyDescent="0.25">
      <c r="A184" s="14">
        <v>154</v>
      </c>
      <c r="B184" s="29" t="s">
        <v>170</v>
      </c>
      <c r="C184" s="12">
        <v>39841.560606060608</v>
      </c>
      <c r="D184" s="41"/>
      <c r="E184" s="58">
        <f t="shared" si="4"/>
        <v>39841.560606060608</v>
      </c>
      <c r="F184" s="47"/>
    </row>
    <row r="185" spans="1:6" s="9" customFormat="1" ht="33" x14ac:dyDescent="0.25">
      <c r="A185" s="14">
        <v>155</v>
      </c>
      <c r="B185" s="29" t="s">
        <v>171</v>
      </c>
      <c r="C185" s="12">
        <v>43763.151515151512</v>
      </c>
      <c r="D185" s="41"/>
      <c r="E185" s="58">
        <f t="shared" si="4"/>
        <v>43763.151515151512</v>
      </c>
      <c r="F185" s="47"/>
    </row>
    <row r="186" spans="1:6" s="9" customFormat="1" ht="49.5" x14ac:dyDescent="0.25">
      <c r="A186" s="14">
        <v>156</v>
      </c>
      <c r="B186" s="29" t="s">
        <v>172</v>
      </c>
      <c r="C186" s="12">
        <v>34559.763636363634</v>
      </c>
      <c r="D186" s="41"/>
      <c r="E186" s="58">
        <f t="shared" si="4"/>
        <v>34559.763636363634</v>
      </c>
      <c r="F186" s="47"/>
    </row>
    <row r="187" spans="1:6" s="9" customFormat="1" ht="49.5" x14ac:dyDescent="0.25">
      <c r="A187" s="14">
        <v>157</v>
      </c>
      <c r="B187" s="29" t="s">
        <v>173</v>
      </c>
      <c r="C187" s="12">
        <v>53780.066666666658</v>
      </c>
      <c r="D187" s="41"/>
      <c r="E187" s="58">
        <f t="shared" si="4"/>
        <v>53780.066666666658</v>
      </c>
      <c r="F187" s="47"/>
    </row>
    <row r="188" spans="1:6" s="9" customFormat="1" x14ac:dyDescent="0.25">
      <c r="A188" s="14">
        <v>158</v>
      </c>
      <c r="B188" s="29" t="s">
        <v>174</v>
      </c>
      <c r="C188" s="12">
        <v>65996.678787878787</v>
      </c>
      <c r="D188" s="41"/>
      <c r="E188" s="58">
        <f t="shared" si="4"/>
        <v>65996.678787878787</v>
      </c>
      <c r="F188" s="47"/>
    </row>
    <row r="189" spans="1:6" s="9" customFormat="1" x14ac:dyDescent="0.25">
      <c r="A189" s="14">
        <v>159</v>
      </c>
      <c r="B189" s="29" t="s">
        <v>175</v>
      </c>
      <c r="C189" s="12">
        <v>86502.181818181809</v>
      </c>
      <c r="D189" s="41"/>
      <c r="E189" s="58">
        <f t="shared" si="4"/>
        <v>86502.181818181809</v>
      </c>
      <c r="F189" s="45"/>
    </row>
    <row r="190" spans="1:6" s="9" customFormat="1" x14ac:dyDescent="0.25">
      <c r="A190" s="14">
        <v>160</v>
      </c>
      <c r="B190" s="30" t="s">
        <v>176</v>
      </c>
      <c r="C190" s="12">
        <v>86502.181818181809</v>
      </c>
      <c r="D190" s="41"/>
      <c r="E190" s="58">
        <f t="shared" si="4"/>
        <v>86502.181818181809</v>
      </c>
      <c r="F190" s="45"/>
    </row>
    <row r="191" spans="1:6" s="9" customFormat="1" x14ac:dyDescent="0.25">
      <c r="A191" s="14">
        <v>161</v>
      </c>
      <c r="B191" s="29" t="s">
        <v>177</v>
      </c>
      <c r="C191" s="12">
        <v>4698.6969696969691</v>
      </c>
      <c r="D191" s="41"/>
      <c r="E191" s="58">
        <f t="shared" si="4"/>
        <v>4698.6969696969691</v>
      </c>
      <c r="F191" s="45"/>
    </row>
    <row r="192" spans="1:6" s="9" customFormat="1" x14ac:dyDescent="0.25">
      <c r="A192" s="141" t="s">
        <v>178</v>
      </c>
      <c r="B192" s="141"/>
      <c r="C192" s="141"/>
      <c r="D192" s="141"/>
      <c r="E192" s="59">
        <f>SUM(D193:D223)</f>
        <v>0</v>
      </c>
      <c r="F192" s="48"/>
    </row>
    <row r="193" spans="1:6" s="9" customFormat="1" x14ac:dyDescent="0.25">
      <c r="A193" s="10">
        <v>162</v>
      </c>
      <c r="B193" s="30" t="s">
        <v>179</v>
      </c>
      <c r="C193" s="12">
        <v>243409.09090909091</v>
      </c>
      <c r="D193" s="13"/>
      <c r="E193" s="58">
        <f t="shared" si="4"/>
        <v>243409.09090909091</v>
      </c>
      <c r="F193" s="45"/>
    </row>
    <row r="194" spans="1:6" s="9" customFormat="1" x14ac:dyDescent="0.25">
      <c r="A194" s="10">
        <v>163</v>
      </c>
      <c r="B194" s="30" t="s">
        <v>180</v>
      </c>
      <c r="C194" s="12">
        <v>301466.66666666669</v>
      </c>
      <c r="D194" s="13"/>
      <c r="E194" s="58">
        <f t="shared" si="4"/>
        <v>301466.66666666669</v>
      </c>
      <c r="F194" s="45"/>
    </row>
    <row r="195" spans="1:6" s="9" customFormat="1" x14ac:dyDescent="0.25">
      <c r="A195" s="10">
        <v>164</v>
      </c>
      <c r="B195" s="30" t="s">
        <v>181</v>
      </c>
      <c r="C195" s="12">
        <v>184630.30303030301</v>
      </c>
      <c r="D195" s="13"/>
      <c r="E195" s="58">
        <f t="shared" si="4"/>
        <v>184630.30303030301</v>
      </c>
      <c r="F195" s="45"/>
    </row>
    <row r="196" spans="1:6" s="9" customFormat="1" x14ac:dyDescent="0.25">
      <c r="A196" s="10">
        <v>165</v>
      </c>
      <c r="B196" s="30" t="s">
        <v>182</v>
      </c>
      <c r="C196" s="12">
        <v>231509.09090909091</v>
      </c>
      <c r="D196" s="13"/>
      <c r="E196" s="58">
        <f t="shared" si="4"/>
        <v>231509.09090909091</v>
      </c>
      <c r="F196" s="45"/>
    </row>
    <row r="197" spans="1:6" s="9" customFormat="1" x14ac:dyDescent="0.25">
      <c r="A197" s="10">
        <v>166</v>
      </c>
      <c r="B197" s="30" t="s">
        <v>183</v>
      </c>
      <c r="C197" s="12">
        <v>224296.9696969697</v>
      </c>
      <c r="D197" s="13"/>
      <c r="E197" s="58">
        <f t="shared" si="4"/>
        <v>224296.9696969697</v>
      </c>
      <c r="F197" s="45"/>
    </row>
    <row r="198" spans="1:6" s="9" customFormat="1" x14ac:dyDescent="0.25">
      <c r="A198" s="10">
        <v>167</v>
      </c>
      <c r="B198" s="30" t="s">
        <v>184</v>
      </c>
      <c r="C198" s="12">
        <v>283075.75757575757</v>
      </c>
      <c r="D198" s="13"/>
      <c r="E198" s="58">
        <f t="shared" si="4"/>
        <v>283075.75757575757</v>
      </c>
      <c r="F198" s="45"/>
    </row>
    <row r="199" spans="1:6" s="9" customFormat="1" ht="33" x14ac:dyDescent="0.25">
      <c r="A199" s="10">
        <v>168</v>
      </c>
      <c r="B199" s="30" t="s">
        <v>185</v>
      </c>
      <c r="C199" s="12">
        <v>664416.66666666663</v>
      </c>
      <c r="D199" s="13"/>
      <c r="E199" s="58">
        <f t="shared" si="4"/>
        <v>664416.66666666663</v>
      </c>
      <c r="F199" s="45"/>
    </row>
    <row r="200" spans="1:6" s="9" customFormat="1" x14ac:dyDescent="0.25">
      <c r="A200" s="10">
        <v>169</v>
      </c>
      <c r="B200" s="30" t="s">
        <v>186</v>
      </c>
      <c r="C200" s="12">
        <v>636289.39393939392</v>
      </c>
      <c r="D200" s="13"/>
      <c r="E200" s="58">
        <f t="shared" si="4"/>
        <v>636289.39393939392</v>
      </c>
      <c r="F200" s="45"/>
    </row>
    <row r="201" spans="1:6" s="9" customFormat="1" ht="49.5" x14ac:dyDescent="0.25">
      <c r="A201" s="10">
        <v>170</v>
      </c>
      <c r="B201" s="30" t="s">
        <v>187</v>
      </c>
      <c r="C201" s="12">
        <v>519813.63636363641</v>
      </c>
      <c r="D201" s="13"/>
      <c r="E201" s="58">
        <f t="shared" si="4"/>
        <v>519813.63636363641</v>
      </c>
      <c r="F201" s="45"/>
    </row>
    <row r="202" spans="1:6" s="9" customFormat="1" ht="33" x14ac:dyDescent="0.25">
      <c r="A202" s="10">
        <v>171</v>
      </c>
      <c r="B202" s="30" t="s">
        <v>188</v>
      </c>
      <c r="C202" s="12">
        <v>423351.51515151514</v>
      </c>
      <c r="D202" s="13"/>
      <c r="E202" s="58">
        <f t="shared" si="4"/>
        <v>423351.51515151514</v>
      </c>
      <c r="F202" s="45"/>
    </row>
    <row r="203" spans="1:6" s="9" customFormat="1" ht="49.5" x14ac:dyDescent="0.25">
      <c r="A203" s="10">
        <v>172</v>
      </c>
      <c r="B203" s="30" t="s">
        <v>189</v>
      </c>
      <c r="C203" s="12">
        <v>558218.18181818177</v>
      </c>
      <c r="D203" s="13"/>
      <c r="E203" s="58">
        <f t="shared" si="4"/>
        <v>558218.18181818177</v>
      </c>
      <c r="F203" s="45"/>
    </row>
    <row r="204" spans="1:6" s="9" customFormat="1" x14ac:dyDescent="0.25">
      <c r="A204" s="10">
        <v>173</v>
      </c>
      <c r="B204" s="29" t="s">
        <v>190</v>
      </c>
      <c r="C204" s="12">
        <v>5234196.9696969697</v>
      </c>
      <c r="D204" s="13"/>
      <c r="E204" s="58">
        <f t="shared" si="4"/>
        <v>5234196.9696969697</v>
      </c>
      <c r="F204" s="45"/>
    </row>
    <row r="205" spans="1:6" s="9" customFormat="1" x14ac:dyDescent="0.25">
      <c r="A205" s="10">
        <v>174</v>
      </c>
      <c r="B205" s="30" t="s">
        <v>191</v>
      </c>
      <c r="C205" s="12">
        <v>1398069.696969697</v>
      </c>
      <c r="D205" s="13"/>
      <c r="E205" s="58">
        <f t="shared" si="4"/>
        <v>1398069.696969697</v>
      </c>
      <c r="F205" s="45"/>
    </row>
    <row r="206" spans="1:6" s="9" customFormat="1" x14ac:dyDescent="0.25">
      <c r="A206" s="10">
        <v>175</v>
      </c>
      <c r="B206" s="30" t="s">
        <v>192</v>
      </c>
      <c r="C206" s="12">
        <v>5895548.4848484844</v>
      </c>
      <c r="D206" s="13"/>
      <c r="E206" s="58">
        <f t="shared" si="4"/>
        <v>5895548.4848484844</v>
      </c>
      <c r="F206" s="45"/>
    </row>
    <row r="207" spans="1:6" s="9" customFormat="1" x14ac:dyDescent="0.25">
      <c r="A207" s="10">
        <v>176</v>
      </c>
      <c r="B207" s="30" t="s">
        <v>193</v>
      </c>
      <c r="C207" s="12">
        <v>8789772.7272727266</v>
      </c>
      <c r="D207" s="13"/>
      <c r="E207" s="58">
        <f t="shared" si="4"/>
        <v>8789772.7272727266</v>
      </c>
      <c r="F207" s="45"/>
    </row>
    <row r="208" spans="1:6" s="9" customFormat="1" x14ac:dyDescent="0.25">
      <c r="A208" s="10">
        <v>177</v>
      </c>
      <c r="B208" s="30" t="s">
        <v>194</v>
      </c>
      <c r="C208" s="12">
        <v>155601.51515151514</v>
      </c>
      <c r="D208" s="13"/>
      <c r="E208" s="58">
        <f t="shared" si="4"/>
        <v>155601.51515151514</v>
      </c>
      <c r="F208" s="45"/>
    </row>
    <row r="209" spans="1:6" s="9" customFormat="1" x14ac:dyDescent="0.25">
      <c r="A209" s="10">
        <v>178</v>
      </c>
      <c r="B209" s="30" t="s">
        <v>195</v>
      </c>
      <c r="C209" s="12">
        <v>224837.87878787878</v>
      </c>
      <c r="D209" s="13"/>
      <c r="E209" s="58">
        <f t="shared" si="4"/>
        <v>224837.87878787878</v>
      </c>
      <c r="F209" s="45"/>
    </row>
    <row r="210" spans="1:6" s="9" customFormat="1" x14ac:dyDescent="0.25">
      <c r="A210" s="10">
        <v>179</v>
      </c>
      <c r="B210" s="30" t="s">
        <v>196</v>
      </c>
      <c r="C210" s="12">
        <v>286140.90909090912</v>
      </c>
      <c r="D210" s="13"/>
      <c r="E210" s="58">
        <f t="shared" si="4"/>
        <v>286140.90909090912</v>
      </c>
      <c r="F210" s="45"/>
    </row>
    <row r="211" spans="1:6" s="9" customFormat="1" x14ac:dyDescent="0.25">
      <c r="A211" s="10">
        <v>180</v>
      </c>
      <c r="B211" s="29" t="s">
        <v>197</v>
      </c>
      <c r="C211" s="12">
        <v>199775.75757575757</v>
      </c>
      <c r="D211" s="13"/>
      <c r="E211" s="58">
        <f t="shared" si="4"/>
        <v>199775.75757575757</v>
      </c>
      <c r="F211" s="45"/>
    </row>
    <row r="212" spans="1:6" s="9" customFormat="1" x14ac:dyDescent="0.25">
      <c r="A212" s="10">
        <v>181</v>
      </c>
      <c r="B212" s="29" t="s">
        <v>198</v>
      </c>
      <c r="C212" s="12">
        <v>243084.54545454544</v>
      </c>
      <c r="D212" s="13"/>
      <c r="E212" s="58">
        <f t="shared" si="4"/>
        <v>243084.54545454544</v>
      </c>
      <c r="F212" s="45"/>
    </row>
    <row r="213" spans="1:6" s="9" customFormat="1" x14ac:dyDescent="0.25">
      <c r="A213" s="10">
        <v>182</v>
      </c>
      <c r="B213" s="29" t="s">
        <v>199</v>
      </c>
      <c r="C213" s="12">
        <v>221412.12121212122</v>
      </c>
      <c r="D213" s="13"/>
      <c r="E213" s="58">
        <f t="shared" si="4"/>
        <v>221412.12121212122</v>
      </c>
      <c r="F213" s="45"/>
    </row>
    <row r="214" spans="1:6" s="9" customFormat="1" x14ac:dyDescent="0.25">
      <c r="A214" s="10">
        <v>183</v>
      </c>
      <c r="B214" s="29" t="s">
        <v>200</v>
      </c>
      <c r="C214" s="12">
        <v>275539.09090909088</v>
      </c>
      <c r="D214" s="13"/>
      <c r="E214" s="58">
        <f t="shared" si="4"/>
        <v>275539.09090909088</v>
      </c>
      <c r="F214" s="45"/>
    </row>
    <row r="215" spans="1:6" s="9" customFormat="1" ht="66" x14ac:dyDescent="0.25">
      <c r="A215" s="10">
        <v>184</v>
      </c>
      <c r="B215" s="30" t="s">
        <v>201</v>
      </c>
      <c r="C215" s="12">
        <v>1939339.3939393938</v>
      </c>
      <c r="D215" s="13"/>
      <c r="E215" s="58">
        <f t="shared" si="4"/>
        <v>1939339.3939393938</v>
      </c>
      <c r="F215" s="45"/>
    </row>
    <row r="216" spans="1:6" s="9" customFormat="1" ht="66" x14ac:dyDescent="0.25">
      <c r="A216" s="10">
        <v>185</v>
      </c>
      <c r="B216" s="30" t="s">
        <v>202</v>
      </c>
      <c r="C216" s="12">
        <v>2761881.8181818179</v>
      </c>
      <c r="D216" s="13"/>
      <c r="E216" s="58">
        <f t="shared" si="4"/>
        <v>2761881.8181818179</v>
      </c>
      <c r="F216" s="45"/>
    </row>
    <row r="217" spans="1:6" s="9" customFormat="1" x14ac:dyDescent="0.25">
      <c r="A217" s="10">
        <v>186</v>
      </c>
      <c r="B217" s="30" t="s">
        <v>203</v>
      </c>
      <c r="C217" s="12">
        <v>568675.75757575757</v>
      </c>
      <c r="D217" s="13"/>
      <c r="E217" s="58">
        <f t="shared" si="4"/>
        <v>568675.75757575757</v>
      </c>
      <c r="F217" s="45"/>
    </row>
    <row r="218" spans="1:6" s="9" customFormat="1" x14ac:dyDescent="0.25">
      <c r="A218" s="10">
        <v>187</v>
      </c>
      <c r="B218" s="30" t="s">
        <v>204</v>
      </c>
      <c r="C218" s="12">
        <v>751503.03030303027</v>
      </c>
      <c r="D218" s="13"/>
      <c r="E218" s="58">
        <f t="shared" si="4"/>
        <v>751503.03030303027</v>
      </c>
      <c r="F218" s="45"/>
    </row>
    <row r="219" spans="1:6" s="9" customFormat="1" x14ac:dyDescent="0.25">
      <c r="A219" s="10">
        <v>188</v>
      </c>
      <c r="B219" s="30" t="s">
        <v>205</v>
      </c>
      <c r="C219" s="12">
        <v>1053150</v>
      </c>
      <c r="D219" s="13"/>
      <c r="E219" s="58">
        <f t="shared" si="4"/>
        <v>1053150</v>
      </c>
      <c r="F219" s="45"/>
    </row>
    <row r="220" spans="1:6" s="9" customFormat="1" ht="49.5" x14ac:dyDescent="0.25">
      <c r="A220" s="10">
        <v>189</v>
      </c>
      <c r="B220" s="29" t="s">
        <v>206</v>
      </c>
      <c r="C220" s="12">
        <v>5552431.8181818174</v>
      </c>
      <c r="D220" s="13"/>
      <c r="E220" s="58">
        <f t="shared" si="4"/>
        <v>5552431.8181818174</v>
      </c>
      <c r="F220" s="45"/>
    </row>
    <row r="221" spans="1:6" s="9" customFormat="1" x14ac:dyDescent="0.25">
      <c r="A221" s="10">
        <v>190</v>
      </c>
      <c r="B221" s="30" t="s">
        <v>207</v>
      </c>
      <c r="C221" s="12">
        <v>539827.27272727271</v>
      </c>
      <c r="D221" s="13"/>
      <c r="E221" s="58">
        <f t="shared" si="4"/>
        <v>539827.27272727271</v>
      </c>
      <c r="F221" s="45"/>
    </row>
    <row r="222" spans="1:6" s="9" customFormat="1" x14ac:dyDescent="0.25">
      <c r="A222" s="10">
        <v>191</v>
      </c>
      <c r="B222" s="30" t="s">
        <v>208</v>
      </c>
      <c r="C222" s="12">
        <v>663695.45454545447</v>
      </c>
      <c r="D222" s="13"/>
      <c r="E222" s="58">
        <f t="shared" si="4"/>
        <v>663695.45454545447</v>
      </c>
      <c r="F222" s="45"/>
    </row>
    <row r="223" spans="1:6" s="9" customFormat="1" x14ac:dyDescent="0.25">
      <c r="A223" s="10">
        <v>192</v>
      </c>
      <c r="B223" s="29" t="s">
        <v>209</v>
      </c>
      <c r="C223" s="12">
        <v>595180.3030303031</v>
      </c>
      <c r="D223" s="13"/>
      <c r="E223" s="58">
        <f t="shared" si="4"/>
        <v>595180.3030303031</v>
      </c>
      <c r="F223" s="45"/>
    </row>
    <row r="224" spans="1:6" s="9" customFormat="1" x14ac:dyDescent="0.25">
      <c r="A224" s="142" t="s">
        <v>210</v>
      </c>
      <c r="B224" s="142"/>
      <c r="C224" s="142"/>
      <c r="D224" s="142"/>
      <c r="E224" s="59">
        <f>SUM(D225:D260)</f>
        <v>0</v>
      </c>
      <c r="F224" s="48"/>
    </row>
    <row r="225" spans="1:6" s="9" customFormat="1" x14ac:dyDescent="0.25">
      <c r="A225" s="14">
        <v>193</v>
      </c>
      <c r="B225" s="31" t="s">
        <v>211</v>
      </c>
      <c r="C225" s="12">
        <v>34377.466666666667</v>
      </c>
      <c r="D225" s="13"/>
      <c r="E225" s="58">
        <f t="shared" si="4"/>
        <v>34377.466666666667</v>
      </c>
      <c r="F225" s="45"/>
    </row>
    <row r="226" spans="1:6" s="9" customFormat="1" x14ac:dyDescent="0.25">
      <c r="A226" s="14">
        <v>194</v>
      </c>
      <c r="B226" s="31" t="s">
        <v>212</v>
      </c>
      <c r="C226" s="12">
        <v>49432.133333333331</v>
      </c>
      <c r="D226" s="13"/>
      <c r="E226" s="58">
        <f t="shared" si="4"/>
        <v>49432.133333333331</v>
      </c>
      <c r="F226" s="45"/>
    </row>
    <row r="227" spans="1:6" s="9" customFormat="1" x14ac:dyDescent="0.25">
      <c r="A227" s="14">
        <v>195</v>
      </c>
      <c r="B227" s="31" t="s">
        <v>213</v>
      </c>
      <c r="C227" s="12">
        <v>66162.133333333346</v>
      </c>
      <c r="D227" s="13"/>
      <c r="E227" s="58">
        <f t="shared" si="4"/>
        <v>66162.133333333346</v>
      </c>
      <c r="F227" s="45"/>
    </row>
    <row r="228" spans="1:6" s="9" customFormat="1" x14ac:dyDescent="0.25">
      <c r="A228" s="14">
        <v>196</v>
      </c>
      <c r="B228" s="31" t="s">
        <v>214</v>
      </c>
      <c r="C228" s="12">
        <v>52628.333333333336</v>
      </c>
      <c r="D228" s="13"/>
      <c r="E228" s="58">
        <f t="shared" si="4"/>
        <v>52628.333333333336</v>
      </c>
      <c r="F228" s="45"/>
    </row>
    <row r="229" spans="1:6" s="9" customFormat="1" x14ac:dyDescent="0.25">
      <c r="A229" s="14">
        <v>197</v>
      </c>
      <c r="B229" s="18" t="s">
        <v>215</v>
      </c>
      <c r="C229" s="12">
        <v>5684233.333333333</v>
      </c>
      <c r="D229" s="13"/>
      <c r="E229" s="58">
        <f t="shared" si="4"/>
        <v>5684233.333333333</v>
      </c>
      <c r="F229" s="45"/>
    </row>
    <row r="230" spans="1:6" s="9" customFormat="1" x14ac:dyDescent="0.25">
      <c r="A230" s="14">
        <v>198</v>
      </c>
      <c r="B230" s="18" t="s">
        <v>216</v>
      </c>
      <c r="C230" s="12">
        <v>31515.166666666668</v>
      </c>
      <c r="D230" s="13"/>
      <c r="E230" s="58">
        <f t="shared" si="4"/>
        <v>31515.166666666668</v>
      </c>
      <c r="F230" s="45"/>
    </row>
    <row r="231" spans="1:6" s="9" customFormat="1" x14ac:dyDescent="0.25">
      <c r="A231" s="14">
        <v>199</v>
      </c>
      <c r="B231" s="19" t="s">
        <v>217</v>
      </c>
      <c r="C231" s="12">
        <v>2827.0666666666671</v>
      </c>
      <c r="D231" s="13"/>
      <c r="E231" s="58">
        <f t="shared" si="4"/>
        <v>2827.0666666666671</v>
      </c>
      <c r="F231" s="45"/>
    </row>
    <row r="232" spans="1:6" s="9" customFormat="1" ht="33" x14ac:dyDescent="0.25">
      <c r="A232" s="14">
        <v>200</v>
      </c>
      <c r="B232" s="19" t="s">
        <v>218</v>
      </c>
      <c r="C232" s="12">
        <v>23174.666666666668</v>
      </c>
      <c r="D232" s="13"/>
      <c r="E232" s="58">
        <f t="shared" si="4"/>
        <v>23174.666666666668</v>
      </c>
      <c r="F232" s="45"/>
    </row>
    <row r="233" spans="1:6" s="9" customFormat="1" x14ac:dyDescent="0.25">
      <c r="A233" s="14">
        <v>201</v>
      </c>
      <c r="B233" s="19" t="s">
        <v>219</v>
      </c>
      <c r="C233" s="12">
        <v>37368.799999999996</v>
      </c>
      <c r="D233" s="13"/>
      <c r="E233" s="58">
        <f t="shared" si="4"/>
        <v>37368.799999999996</v>
      </c>
      <c r="F233" s="45"/>
    </row>
    <row r="234" spans="1:6" s="9" customFormat="1" x14ac:dyDescent="0.25">
      <c r="A234" s="14">
        <v>202</v>
      </c>
      <c r="B234" s="19" t="s">
        <v>220</v>
      </c>
      <c r="C234" s="12">
        <v>2278.5</v>
      </c>
      <c r="D234" s="13"/>
      <c r="E234" s="58">
        <f t="shared" si="4"/>
        <v>2278.5</v>
      </c>
      <c r="F234" s="45"/>
    </row>
    <row r="235" spans="1:6" s="9" customFormat="1" x14ac:dyDescent="0.25">
      <c r="A235" s="14">
        <v>203</v>
      </c>
      <c r="B235" s="19" t="s">
        <v>221</v>
      </c>
      <c r="C235" s="12">
        <v>844.719696969697</v>
      </c>
      <c r="D235" s="13"/>
      <c r="E235" s="58">
        <f t="shared" si="4"/>
        <v>844.719696969697</v>
      </c>
      <c r="F235" s="45"/>
    </row>
    <row r="236" spans="1:6" s="9" customFormat="1" x14ac:dyDescent="0.25">
      <c r="A236" s="14">
        <v>204</v>
      </c>
      <c r="B236" s="19" t="s">
        <v>222</v>
      </c>
      <c r="C236" s="12">
        <v>707.14848484848483</v>
      </c>
      <c r="D236" s="13"/>
      <c r="E236" s="58">
        <f t="shared" si="4"/>
        <v>707.14848484848483</v>
      </c>
      <c r="F236" s="45"/>
    </row>
    <row r="237" spans="1:6" s="9" customFormat="1" x14ac:dyDescent="0.25">
      <c r="A237" s="14">
        <v>205</v>
      </c>
      <c r="B237" s="19" t="s">
        <v>223</v>
      </c>
      <c r="C237" s="12">
        <v>232086.06060606058</v>
      </c>
      <c r="D237" s="13"/>
      <c r="E237" s="58">
        <f t="shared" si="4"/>
        <v>232086.06060606058</v>
      </c>
      <c r="F237" s="45"/>
    </row>
    <row r="238" spans="1:6" s="9" customFormat="1" x14ac:dyDescent="0.25">
      <c r="A238" s="14">
        <v>206</v>
      </c>
      <c r="B238" s="19" t="s">
        <v>224</v>
      </c>
      <c r="C238" s="12">
        <v>174064.54545454544</v>
      </c>
      <c r="D238" s="13"/>
      <c r="E238" s="58">
        <f t="shared" ref="E238:E295" si="5">+C238-D238</f>
        <v>174064.54545454544</v>
      </c>
      <c r="F238" s="45"/>
    </row>
    <row r="239" spans="1:6" s="9" customFormat="1" x14ac:dyDescent="0.25">
      <c r="A239" s="14">
        <v>207</v>
      </c>
      <c r="B239" s="19" t="s">
        <v>225</v>
      </c>
      <c r="C239" s="12">
        <v>18310.133333333335</v>
      </c>
      <c r="D239" s="13"/>
      <c r="E239" s="58">
        <f t="shared" si="5"/>
        <v>18310.133333333335</v>
      </c>
      <c r="F239" s="45"/>
    </row>
    <row r="240" spans="1:6" s="9" customFormat="1" x14ac:dyDescent="0.25">
      <c r="A240" s="14">
        <v>208</v>
      </c>
      <c r="B240" s="19" t="s">
        <v>226</v>
      </c>
      <c r="C240" s="12">
        <v>22857.015151515152</v>
      </c>
      <c r="D240" s="13"/>
      <c r="E240" s="58">
        <f t="shared" si="5"/>
        <v>22857.015151515152</v>
      </c>
      <c r="F240" s="45"/>
    </row>
    <row r="241" spans="1:6" s="9" customFormat="1" ht="33" x14ac:dyDescent="0.25">
      <c r="A241" s="14">
        <v>209</v>
      </c>
      <c r="B241" s="19" t="s">
        <v>227</v>
      </c>
      <c r="C241" s="12">
        <v>28140.975757575754</v>
      </c>
      <c r="D241" s="13"/>
      <c r="E241" s="58">
        <f t="shared" si="5"/>
        <v>28140.975757575754</v>
      </c>
      <c r="F241" s="45"/>
    </row>
    <row r="242" spans="1:6" s="9" customFormat="1" x14ac:dyDescent="0.25">
      <c r="A242" s="14">
        <v>210</v>
      </c>
      <c r="B242" s="19" t="s">
        <v>228</v>
      </c>
      <c r="C242" s="12">
        <v>32720.672727272729</v>
      </c>
      <c r="D242" s="13"/>
      <c r="E242" s="58">
        <f t="shared" si="5"/>
        <v>32720.672727272729</v>
      </c>
      <c r="F242" s="45"/>
    </row>
    <row r="243" spans="1:6" s="9" customFormat="1" ht="33" x14ac:dyDescent="0.25">
      <c r="A243" s="14">
        <v>211</v>
      </c>
      <c r="B243" s="19" t="s">
        <v>229</v>
      </c>
      <c r="C243" s="12">
        <v>37039.651515151512</v>
      </c>
      <c r="D243" s="13"/>
      <c r="E243" s="58">
        <f t="shared" si="5"/>
        <v>37039.651515151512</v>
      </c>
      <c r="F243" s="45"/>
    </row>
    <row r="244" spans="1:6" s="9" customFormat="1" x14ac:dyDescent="0.25">
      <c r="A244" s="14">
        <v>212</v>
      </c>
      <c r="B244" s="19" t="s">
        <v>230</v>
      </c>
      <c r="C244" s="12">
        <v>41583.648484848491</v>
      </c>
      <c r="D244" s="13"/>
      <c r="E244" s="58">
        <f t="shared" si="5"/>
        <v>41583.648484848491</v>
      </c>
      <c r="F244" s="45"/>
    </row>
    <row r="245" spans="1:6" s="9" customFormat="1" x14ac:dyDescent="0.25">
      <c r="A245" s="14">
        <v>213</v>
      </c>
      <c r="B245" s="19" t="s">
        <v>231</v>
      </c>
      <c r="C245" s="12">
        <v>43494.860606060603</v>
      </c>
      <c r="D245" s="13"/>
      <c r="E245" s="58">
        <f t="shared" si="5"/>
        <v>43494.860606060603</v>
      </c>
      <c r="F245" s="45"/>
    </row>
    <row r="246" spans="1:6" s="9" customFormat="1" ht="33" x14ac:dyDescent="0.25">
      <c r="A246" s="14">
        <v>214</v>
      </c>
      <c r="B246" s="19" t="s">
        <v>232</v>
      </c>
      <c r="C246" s="12">
        <v>59806.515151515159</v>
      </c>
      <c r="D246" s="13"/>
      <c r="E246" s="58">
        <f t="shared" si="5"/>
        <v>59806.515151515159</v>
      </c>
      <c r="F246" s="45"/>
    </row>
    <row r="247" spans="1:6" s="9" customFormat="1" x14ac:dyDescent="0.25">
      <c r="A247" s="14">
        <v>215</v>
      </c>
      <c r="B247" s="19" t="s">
        <v>233</v>
      </c>
      <c r="C247" s="12">
        <v>88498.496969696964</v>
      </c>
      <c r="D247" s="13"/>
      <c r="E247" s="58">
        <f t="shared" si="5"/>
        <v>88498.496969696964</v>
      </c>
      <c r="F247" s="45"/>
    </row>
    <row r="248" spans="1:6" s="9" customFormat="1" x14ac:dyDescent="0.25">
      <c r="A248" s="14">
        <v>216</v>
      </c>
      <c r="B248" s="19" t="s">
        <v>234</v>
      </c>
      <c r="C248" s="12">
        <v>70084.86969696969</v>
      </c>
      <c r="D248" s="13"/>
      <c r="E248" s="58">
        <f t="shared" si="5"/>
        <v>70084.86969696969</v>
      </c>
      <c r="F248" s="45"/>
    </row>
    <row r="249" spans="1:6" s="9" customFormat="1" x14ac:dyDescent="0.25">
      <c r="A249" s="14">
        <v>217</v>
      </c>
      <c r="B249" s="19" t="s">
        <v>235</v>
      </c>
      <c r="C249" s="12">
        <v>45557.166666666664</v>
      </c>
      <c r="D249" s="13"/>
      <c r="E249" s="58">
        <f t="shared" si="5"/>
        <v>45557.166666666664</v>
      </c>
      <c r="F249" s="45"/>
    </row>
    <row r="250" spans="1:6" s="9" customFormat="1" x14ac:dyDescent="0.25">
      <c r="A250" s="14">
        <v>218</v>
      </c>
      <c r="B250" s="19" t="s">
        <v>236</v>
      </c>
      <c r="C250" s="12">
        <v>18468.8</v>
      </c>
      <c r="D250" s="13"/>
      <c r="E250" s="58">
        <f t="shared" si="5"/>
        <v>18468.8</v>
      </c>
      <c r="F250" s="45"/>
    </row>
    <row r="251" spans="1:6" s="9" customFormat="1" x14ac:dyDescent="0.25">
      <c r="A251" s="14">
        <v>219</v>
      </c>
      <c r="B251" s="19" t="s">
        <v>237</v>
      </c>
      <c r="C251" s="12">
        <v>7647.0121212121221</v>
      </c>
      <c r="D251" s="13"/>
      <c r="E251" s="58">
        <f t="shared" si="5"/>
        <v>7647.0121212121221</v>
      </c>
      <c r="F251" s="45"/>
    </row>
    <row r="252" spans="1:6" s="9" customFormat="1" x14ac:dyDescent="0.25">
      <c r="A252" s="14">
        <v>220</v>
      </c>
      <c r="B252" s="19" t="s">
        <v>238</v>
      </c>
      <c r="C252" s="12">
        <v>8000.4060606060602</v>
      </c>
      <c r="D252" s="13"/>
      <c r="E252" s="58">
        <f t="shared" si="5"/>
        <v>8000.4060606060602</v>
      </c>
      <c r="F252" s="45"/>
    </row>
    <row r="253" spans="1:6" s="9" customFormat="1" x14ac:dyDescent="0.25">
      <c r="A253" s="14">
        <v>221</v>
      </c>
      <c r="B253" s="19" t="s">
        <v>239</v>
      </c>
      <c r="C253" s="12">
        <v>6939.1424242424246</v>
      </c>
      <c r="D253" s="13"/>
      <c r="E253" s="58">
        <f t="shared" si="5"/>
        <v>6939.1424242424246</v>
      </c>
      <c r="F253" s="45"/>
    </row>
    <row r="254" spans="1:6" s="9" customFormat="1" x14ac:dyDescent="0.25">
      <c r="A254" s="14">
        <v>222</v>
      </c>
      <c r="B254" s="19" t="s">
        <v>240</v>
      </c>
      <c r="C254" s="12">
        <v>7478.2484848484846</v>
      </c>
      <c r="D254" s="13"/>
      <c r="E254" s="58">
        <f t="shared" si="5"/>
        <v>7478.2484848484846</v>
      </c>
      <c r="F254" s="45"/>
    </row>
    <row r="255" spans="1:6" s="9" customFormat="1" x14ac:dyDescent="0.25">
      <c r="A255" s="14">
        <v>223</v>
      </c>
      <c r="B255" s="19" t="s">
        <v>241</v>
      </c>
      <c r="C255" s="12">
        <v>4836.4484848484854</v>
      </c>
      <c r="D255" s="13"/>
      <c r="E255" s="58">
        <f t="shared" si="5"/>
        <v>4836.4484848484854</v>
      </c>
      <c r="F255" s="45"/>
    </row>
    <row r="256" spans="1:6" s="9" customFormat="1" x14ac:dyDescent="0.25">
      <c r="A256" s="14">
        <v>224</v>
      </c>
      <c r="B256" s="19" t="s">
        <v>242</v>
      </c>
      <c r="C256" s="12">
        <v>424480</v>
      </c>
      <c r="D256" s="13"/>
      <c r="E256" s="58">
        <f t="shared" si="5"/>
        <v>424480</v>
      </c>
      <c r="F256" s="45"/>
    </row>
    <row r="257" spans="1:6" s="9" customFormat="1" x14ac:dyDescent="0.25">
      <c r="A257" s="14">
        <v>225</v>
      </c>
      <c r="B257" s="19" t="s">
        <v>243</v>
      </c>
      <c r="C257" s="12">
        <v>75402.600000000006</v>
      </c>
      <c r="D257" s="13"/>
      <c r="E257" s="58">
        <f t="shared" si="5"/>
        <v>75402.600000000006</v>
      </c>
      <c r="F257" s="45"/>
    </row>
    <row r="258" spans="1:6" s="9" customFormat="1" x14ac:dyDescent="0.25">
      <c r="A258" s="14">
        <v>226</v>
      </c>
      <c r="B258" s="19" t="s">
        <v>244</v>
      </c>
      <c r="C258" s="12">
        <v>99134</v>
      </c>
      <c r="D258" s="13"/>
      <c r="E258" s="58">
        <f t="shared" si="5"/>
        <v>99134</v>
      </c>
      <c r="F258" s="45"/>
    </row>
    <row r="259" spans="1:6" s="9" customFormat="1" x14ac:dyDescent="0.25">
      <c r="A259" s="14">
        <v>227</v>
      </c>
      <c r="B259" s="19" t="s">
        <v>245</v>
      </c>
      <c r="C259" s="12">
        <v>186599</v>
      </c>
      <c r="D259" s="13"/>
      <c r="E259" s="58">
        <f t="shared" si="5"/>
        <v>186599</v>
      </c>
      <c r="F259" s="45"/>
    </row>
    <row r="260" spans="1:6" s="9" customFormat="1" x14ac:dyDescent="0.25">
      <c r="A260" s="14">
        <v>228</v>
      </c>
      <c r="B260" s="20" t="s">
        <v>246</v>
      </c>
      <c r="C260" s="12">
        <v>207071.66666666666</v>
      </c>
      <c r="D260" s="13"/>
      <c r="E260" s="58">
        <f t="shared" si="5"/>
        <v>207071.66666666666</v>
      </c>
      <c r="F260" s="45"/>
    </row>
    <row r="261" spans="1:6" s="9" customFormat="1" x14ac:dyDescent="0.25">
      <c r="A261" s="143" t="s">
        <v>247</v>
      </c>
      <c r="B261" s="143"/>
      <c r="C261" s="143"/>
      <c r="D261" s="143"/>
      <c r="E261" s="59">
        <f>SUM(D262:D283)</f>
        <v>0</v>
      </c>
      <c r="F261" s="48"/>
    </row>
    <row r="262" spans="1:6" s="9" customFormat="1" x14ac:dyDescent="0.25">
      <c r="A262" s="10">
        <v>229</v>
      </c>
      <c r="B262" s="30" t="s">
        <v>248</v>
      </c>
      <c r="C262" s="12">
        <v>831737.87878787878</v>
      </c>
      <c r="D262" s="13"/>
      <c r="E262" s="58">
        <f t="shared" si="5"/>
        <v>831737.87878787878</v>
      </c>
      <c r="F262" s="45"/>
    </row>
    <row r="263" spans="1:6" s="9" customFormat="1" x14ac:dyDescent="0.25">
      <c r="A263" s="10">
        <v>230</v>
      </c>
      <c r="B263" s="30" t="s">
        <v>249</v>
      </c>
      <c r="C263" s="12">
        <v>1771837.8787878789</v>
      </c>
      <c r="D263" s="13"/>
      <c r="E263" s="58">
        <f t="shared" si="5"/>
        <v>1771837.8787878789</v>
      </c>
      <c r="F263" s="45"/>
    </row>
    <row r="264" spans="1:6" s="9" customFormat="1" x14ac:dyDescent="0.25">
      <c r="A264" s="10">
        <v>231</v>
      </c>
      <c r="B264" s="30" t="s">
        <v>250</v>
      </c>
      <c r="C264" s="12">
        <v>692435.75757575757</v>
      </c>
      <c r="D264" s="13"/>
      <c r="E264" s="58">
        <f t="shared" si="5"/>
        <v>692435.75757575757</v>
      </c>
      <c r="F264" s="45"/>
    </row>
    <row r="265" spans="1:6" s="9" customFormat="1" x14ac:dyDescent="0.25">
      <c r="A265" s="10">
        <v>232</v>
      </c>
      <c r="B265" s="30" t="s">
        <v>251</v>
      </c>
      <c r="C265" s="12">
        <v>1191622.7272727273</v>
      </c>
      <c r="D265" s="13"/>
      <c r="E265" s="58">
        <f t="shared" si="5"/>
        <v>1191622.7272727273</v>
      </c>
      <c r="F265" s="45"/>
    </row>
    <row r="266" spans="1:6" s="9" customFormat="1" x14ac:dyDescent="0.25">
      <c r="A266" s="10">
        <v>233</v>
      </c>
      <c r="B266" s="30" t="s">
        <v>252</v>
      </c>
      <c r="C266" s="12">
        <v>983372.72727272718</v>
      </c>
      <c r="D266" s="13"/>
      <c r="E266" s="58">
        <f t="shared" si="5"/>
        <v>983372.72727272718</v>
      </c>
      <c r="F266" s="45"/>
    </row>
    <row r="267" spans="1:6" s="9" customFormat="1" x14ac:dyDescent="0.25">
      <c r="A267" s="10">
        <v>234</v>
      </c>
      <c r="B267" s="30" t="s">
        <v>253</v>
      </c>
      <c r="C267" s="12">
        <v>1198510.303030303</v>
      </c>
      <c r="D267" s="13"/>
      <c r="E267" s="58">
        <f t="shared" si="5"/>
        <v>1198510.303030303</v>
      </c>
      <c r="F267" s="45"/>
    </row>
    <row r="268" spans="1:6" s="9" customFormat="1" x14ac:dyDescent="0.25">
      <c r="A268" s="10">
        <v>235</v>
      </c>
      <c r="B268" s="30" t="s">
        <v>254</v>
      </c>
      <c r="C268" s="12">
        <v>1970279.3939393938</v>
      </c>
      <c r="D268" s="13"/>
      <c r="E268" s="58">
        <f t="shared" si="5"/>
        <v>1970279.3939393938</v>
      </c>
      <c r="F268" s="45"/>
    </row>
    <row r="269" spans="1:6" s="9" customFormat="1" x14ac:dyDescent="0.25">
      <c r="A269" s="10">
        <v>236</v>
      </c>
      <c r="B269" s="29" t="s">
        <v>255</v>
      </c>
      <c r="C269" s="12">
        <v>1296018.1818181816</v>
      </c>
      <c r="D269" s="13"/>
      <c r="E269" s="58">
        <f t="shared" si="5"/>
        <v>1296018.1818181816</v>
      </c>
      <c r="F269" s="45"/>
    </row>
    <row r="270" spans="1:6" s="9" customFormat="1" x14ac:dyDescent="0.25">
      <c r="A270" s="10">
        <v>237</v>
      </c>
      <c r="B270" s="29" t="s">
        <v>256</v>
      </c>
      <c r="C270" s="12">
        <v>1194507.5757575757</v>
      </c>
      <c r="D270" s="13"/>
      <c r="E270" s="58">
        <f t="shared" si="5"/>
        <v>1194507.5757575757</v>
      </c>
      <c r="F270" s="45"/>
    </row>
    <row r="271" spans="1:6" s="9" customFormat="1" x14ac:dyDescent="0.25">
      <c r="A271" s="10">
        <v>238</v>
      </c>
      <c r="B271" s="29" t="s">
        <v>257</v>
      </c>
      <c r="C271" s="12">
        <v>1058919.696969697</v>
      </c>
      <c r="D271" s="13"/>
      <c r="E271" s="58">
        <f t="shared" si="5"/>
        <v>1058919.696969697</v>
      </c>
      <c r="F271" s="45"/>
    </row>
    <row r="272" spans="1:6" s="9" customFormat="1" x14ac:dyDescent="0.25">
      <c r="A272" s="10">
        <v>239</v>
      </c>
      <c r="B272" s="29" t="s">
        <v>258</v>
      </c>
      <c r="C272" s="12">
        <v>909160</v>
      </c>
      <c r="D272" s="13"/>
      <c r="E272" s="58">
        <f t="shared" si="5"/>
        <v>909160</v>
      </c>
      <c r="F272" s="45"/>
    </row>
    <row r="273" spans="1:6" s="9" customFormat="1" x14ac:dyDescent="0.25">
      <c r="A273" s="10">
        <v>240</v>
      </c>
      <c r="B273" s="29" t="s">
        <v>259</v>
      </c>
      <c r="C273" s="12">
        <v>813743.63636363635</v>
      </c>
      <c r="D273" s="13"/>
      <c r="E273" s="58">
        <f t="shared" si="5"/>
        <v>813743.63636363635</v>
      </c>
      <c r="F273" s="45"/>
    </row>
    <row r="274" spans="1:6" s="9" customFormat="1" x14ac:dyDescent="0.25">
      <c r="A274" s="10">
        <v>241</v>
      </c>
      <c r="B274" s="30" t="s">
        <v>260</v>
      </c>
      <c r="C274" s="12">
        <v>717786.36363636365</v>
      </c>
      <c r="D274" s="13"/>
      <c r="E274" s="58">
        <f t="shared" si="5"/>
        <v>717786.36363636365</v>
      </c>
      <c r="F274" s="45"/>
    </row>
    <row r="275" spans="1:6" s="9" customFormat="1" x14ac:dyDescent="0.25">
      <c r="A275" s="10">
        <v>242</v>
      </c>
      <c r="B275" s="29" t="s">
        <v>261</v>
      </c>
      <c r="C275" s="12">
        <v>383216.06060606055</v>
      </c>
      <c r="D275" s="13"/>
      <c r="E275" s="58">
        <f t="shared" si="5"/>
        <v>383216.06060606055</v>
      </c>
      <c r="F275" s="45"/>
    </row>
    <row r="276" spans="1:6" s="9" customFormat="1" x14ac:dyDescent="0.25">
      <c r="A276" s="10">
        <v>243</v>
      </c>
      <c r="B276" s="30" t="s">
        <v>262</v>
      </c>
      <c r="C276" s="12">
        <v>2407406.0606060605</v>
      </c>
      <c r="D276" s="13"/>
      <c r="E276" s="58">
        <f t="shared" si="5"/>
        <v>2407406.0606060605</v>
      </c>
      <c r="F276" s="45"/>
    </row>
    <row r="277" spans="1:6" s="9" customFormat="1" x14ac:dyDescent="0.25">
      <c r="A277" s="10">
        <v>244</v>
      </c>
      <c r="B277" s="30" t="s">
        <v>263</v>
      </c>
      <c r="C277" s="12">
        <v>2244267.8787878789</v>
      </c>
      <c r="D277" s="13"/>
      <c r="E277" s="58">
        <f t="shared" si="5"/>
        <v>2244267.8787878789</v>
      </c>
      <c r="F277" s="45"/>
    </row>
    <row r="278" spans="1:6" s="9" customFormat="1" x14ac:dyDescent="0.25">
      <c r="A278" s="10">
        <v>245</v>
      </c>
      <c r="B278" s="30" t="s">
        <v>264</v>
      </c>
      <c r="C278" s="12">
        <v>1910851.5151515149</v>
      </c>
      <c r="D278" s="13"/>
      <c r="E278" s="58">
        <f t="shared" si="5"/>
        <v>1910851.5151515149</v>
      </c>
      <c r="F278" s="45"/>
    </row>
    <row r="279" spans="1:6" s="9" customFormat="1" x14ac:dyDescent="0.25">
      <c r="A279" s="10">
        <v>246</v>
      </c>
      <c r="B279" s="30" t="s">
        <v>265</v>
      </c>
      <c r="C279" s="12">
        <v>1341310.303030303</v>
      </c>
      <c r="D279" s="13"/>
      <c r="E279" s="58">
        <f t="shared" si="5"/>
        <v>1341310.303030303</v>
      </c>
      <c r="F279" s="45"/>
    </row>
    <row r="280" spans="1:6" s="9" customFormat="1" x14ac:dyDescent="0.25">
      <c r="A280" s="10">
        <v>247</v>
      </c>
      <c r="B280" s="30" t="s">
        <v>266</v>
      </c>
      <c r="C280" s="12">
        <v>1455261.8181818184</v>
      </c>
      <c r="D280" s="13"/>
      <c r="E280" s="58">
        <f t="shared" si="5"/>
        <v>1455261.8181818184</v>
      </c>
      <c r="F280" s="45"/>
    </row>
    <row r="281" spans="1:6" s="9" customFormat="1" x14ac:dyDescent="0.25">
      <c r="A281" s="10">
        <v>248</v>
      </c>
      <c r="B281" s="30" t="s">
        <v>267</v>
      </c>
      <c r="C281" s="12">
        <v>766107.5757575758</v>
      </c>
      <c r="D281" s="13"/>
      <c r="E281" s="58">
        <f t="shared" si="5"/>
        <v>766107.5757575758</v>
      </c>
      <c r="F281" s="45"/>
    </row>
    <row r="282" spans="1:6" s="9" customFormat="1" x14ac:dyDescent="0.25">
      <c r="A282" s="10">
        <v>249</v>
      </c>
      <c r="B282" s="30" t="s">
        <v>268</v>
      </c>
      <c r="C282" s="12">
        <v>367277.27272727271</v>
      </c>
      <c r="D282" s="13"/>
      <c r="E282" s="58">
        <f t="shared" si="5"/>
        <v>367277.27272727271</v>
      </c>
      <c r="F282" s="45"/>
    </row>
    <row r="283" spans="1:6" s="9" customFormat="1" x14ac:dyDescent="0.25">
      <c r="A283" s="10">
        <v>250</v>
      </c>
      <c r="B283" s="30" t="s">
        <v>269</v>
      </c>
      <c r="C283" s="12">
        <v>544774.78787878796</v>
      </c>
      <c r="D283" s="13"/>
      <c r="E283" s="58">
        <f t="shared" si="5"/>
        <v>544774.78787878796</v>
      </c>
      <c r="F283" s="45"/>
    </row>
    <row r="284" spans="1:6" s="9" customFormat="1" x14ac:dyDescent="0.25">
      <c r="A284" s="143" t="s">
        <v>270</v>
      </c>
      <c r="B284" s="143"/>
      <c r="C284" s="143"/>
      <c r="D284" s="143"/>
      <c r="E284" s="59">
        <f>SUM(D285:D295)</f>
        <v>0</v>
      </c>
      <c r="F284" s="48"/>
    </row>
    <row r="285" spans="1:6" s="9" customFormat="1" ht="33" x14ac:dyDescent="0.25">
      <c r="A285" s="10">
        <v>251</v>
      </c>
      <c r="B285" s="30" t="s">
        <v>271</v>
      </c>
      <c r="C285" s="12">
        <v>5627618.1818181826</v>
      </c>
      <c r="D285" s="13"/>
      <c r="E285" s="58">
        <f t="shared" si="5"/>
        <v>5627618.1818181826</v>
      </c>
      <c r="F285" s="45"/>
    </row>
    <row r="286" spans="1:6" s="9" customFormat="1" ht="33" x14ac:dyDescent="0.25">
      <c r="A286" s="10">
        <v>252</v>
      </c>
      <c r="B286" s="30" t="s">
        <v>272</v>
      </c>
      <c r="C286" s="12">
        <v>7130624.2424242422</v>
      </c>
      <c r="D286" s="13"/>
      <c r="E286" s="58">
        <f t="shared" si="5"/>
        <v>7130624.2424242422</v>
      </c>
      <c r="F286" s="45"/>
    </row>
    <row r="287" spans="1:6" s="9" customFormat="1" x14ac:dyDescent="0.25">
      <c r="A287" s="10">
        <v>253</v>
      </c>
      <c r="B287" s="30" t="s">
        <v>273</v>
      </c>
      <c r="C287" s="12">
        <v>2367378.7878787876</v>
      </c>
      <c r="D287" s="13"/>
      <c r="E287" s="58">
        <f t="shared" si="5"/>
        <v>2367378.7878787876</v>
      </c>
      <c r="F287" s="45"/>
    </row>
    <row r="288" spans="1:6" s="9" customFormat="1" x14ac:dyDescent="0.25">
      <c r="A288" s="10">
        <v>254</v>
      </c>
      <c r="B288" s="30" t="s">
        <v>274</v>
      </c>
      <c r="C288" s="12">
        <v>2367378.7878787876</v>
      </c>
      <c r="D288" s="13"/>
      <c r="E288" s="58">
        <f t="shared" si="5"/>
        <v>2367378.7878787876</v>
      </c>
      <c r="F288" s="45"/>
    </row>
    <row r="289" spans="1:6" s="9" customFormat="1" x14ac:dyDescent="0.25">
      <c r="A289" s="10">
        <v>255</v>
      </c>
      <c r="B289" s="30" t="s">
        <v>275</v>
      </c>
      <c r="C289" s="12">
        <v>3243651.5151515151</v>
      </c>
      <c r="D289" s="13"/>
      <c r="E289" s="58">
        <f t="shared" si="5"/>
        <v>3243651.5151515151</v>
      </c>
      <c r="F289" s="45"/>
    </row>
    <row r="290" spans="1:6" s="9" customFormat="1" x14ac:dyDescent="0.25">
      <c r="A290" s="10">
        <v>256</v>
      </c>
      <c r="B290" s="30" t="s">
        <v>276</v>
      </c>
      <c r="C290" s="12">
        <v>2764045.4545454546</v>
      </c>
      <c r="D290" s="13"/>
      <c r="E290" s="58">
        <f t="shared" si="5"/>
        <v>2764045.4545454546</v>
      </c>
      <c r="F290" s="45"/>
    </row>
    <row r="291" spans="1:6" s="9" customFormat="1" x14ac:dyDescent="0.25">
      <c r="A291" s="10">
        <v>257</v>
      </c>
      <c r="B291" s="30" t="s">
        <v>277</v>
      </c>
      <c r="C291" s="12">
        <v>2673893.9393939395</v>
      </c>
      <c r="D291" s="13"/>
      <c r="E291" s="58">
        <f t="shared" si="5"/>
        <v>2673893.9393939395</v>
      </c>
      <c r="F291" s="45"/>
    </row>
    <row r="292" spans="1:6" s="9" customFormat="1" x14ac:dyDescent="0.25">
      <c r="A292" s="10">
        <v>258</v>
      </c>
      <c r="B292" s="30" t="s">
        <v>278</v>
      </c>
      <c r="C292" s="12">
        <v>4109106.0606060605</v>
      </c>
      <c r="D292" s="13"/>
      <c r="E292" s="58">
        <f t="shared" si="5"/>
        <v>4109106.0606060605</v>
      </c>
      <c r="F292" s="45"/>
    </row>
    <row r="293" spans="1:6" s="9" customFormat="1" x14ac:dyDescent="0.25">
      <c r="A293" s="10">
        <v>259</v>
      </c>
      <c r="B293" s="30" t="s">
        <v>279</v>
      </c>
      <c r="C293" s="12">
        <v>5266651.5151515147</v>
      </c>
      <c r="D293" s="13"/>
      <c r="E293" s="58">
        <f t="shared" si="5"/>
        <v>5266651.5151515147</v>
      </c>
      <c r="F293" s="45"/>
    </row>
    <row r="294" spans="1:6" s="9" customFormat="1" x14ac:dyDescent="0.25">
      <c r="A294" s="10">
        <v>260</v>
      </c>
      <c r="B294" s="30" t="s">
        <v>280</v>
      </c>
      <c r="C294" s="12">
        <v>6142924.2424242422</v>
      </c>
      <c r="D294" s="13"/>
      <c r="E294" s="58">
        <f t="shared" si="5"/>
        <v>6142924.2424242422</v>
      </c>
      <c r="F294" s="45"/>
    </row>
    <row r="295" spans="1:6" s="9" customFormat="1" x14ac:dyDescent="0.25">
      <c r="A295" s="10">
        <v>261</v>
      </c>
      <c r="B295" s="30" t="s">
        <v>281</v>
      </c>
      <c r="C295" s="12">
        <v>6105060.6060606064</v>
      </c>
      <c r="D295" s="13"/>
      <c r="E295" s="58">
        <f t="shared" si="5"/>
        <v>6105060.6060606064</v>
      </c>
      <c r="F295" s="45"/>
    </row>
    <row r="296" spans="1:6" s="9" customFormat="1" x14ac:dyDescent="0.25">
      <c r="A296" s="137" t="s">
        <v>282</v>
      </c>
      <c r="B296" s="137"/>
      <c r="C296" s="137"/>
      <c r="D296" s="21">
        <f>SUM(D174:D295)</f>
        <v>0</v>
      </c>
      <c r="E296" s="60">
        <f>+E173+E192+E224+E261+E284</f>
        <v>0</v>
      </c>
      <c r="F296" s="50"/>
    </row>
    <row r="297" spans="1:6" s="9" customFormat="1" x14ac:dyDescent="0.25">
      <c r="A297" s="24"/>
      <c r="B297" s="32"/>
      <c r="C297" s="26"/>
      <c r="D297" s="27"/>
      <c r="E297" s="62"/>
      <c r="F297" s="27"/>
    </row>
    <row r="298" spans="1:6" s="9" customFormat="1" x14ac:dyDescent="0.25">
      <c r="A298" s="24"/>
      <c r="B298" s="32"/>
      <c r="C298" s="26"/>
      <c r="D298" s="27"/>
      <c r="E298" s="62"/>
      <c r="F298" s="27"/>
    </row>
    <row r="299" spans="1:6" x14ac:dyDescent="0.25">
      <c r="A299" s="33"/>
      <c r="B299" s="34"/>
      <c r="C299" s="35"/>
    </row>
    <row r="300" spans="1:6" x14ac:dyDescent="0.25">
      <c r="A300" s="33"/>
      <c r="B300" s="34"/>
      <c r="C300" s="35"/>
    </row>
    <row r="301" spans="1:6" x14ac:dyDescent="0.25">
      <c r="A301" s="33"/>
      <c r="B301" s="34"/>
      <c r="C301" s="35"/>
    </row>
    <row r="302" spans="1:6" x14ac:dyDescent="0.25">
      <c r="A302" s="33"/>
      <c r="B302" s="34"/>
      <c r="C302" s="35"/>
    </row>
    <row r="303" spans="1:6" x14ac:dyDescent="0.25">
      <c r="A303" s="33"/>
      <c r="B303" s="34"/>
      <c r="C303" s="35"/>
    </row>
    <row r="304" spans="1:6" s="4" customFormat="1" x14ac:dyDescent="0.25">
      <c r="A304" s="33"/>
      <c r="B304" s="34"/>
      <c r="C304" s="35"/>
      <c r="E304" s="51"/>
      <c r="F304" s="42"/>
    </row>
    <row r="305" spans="1:6" s="4" customFormat="1" x14ac:dyDescent="0.25">
      <c r="A305" s="33"/>
      <c r="B305" s="34"/>
      <c r="C305" s="35"/>
      <c r="E305" s="51"/>
      <c r="F305" s="42"/>
    </row>
    <row r="306" spans="1:6" s="4" customFormat="1" x14ac:dyDescent="0.25">
      <c r="A306" s="33"/>
      <c r="B306" s="34"/>
      <c r="C306" s="35"/>
      <c r="E306" s="51"/>
      <c r="F306" s="42"/>
    </row>
    <row r="307" spans="1:6" s="4" customFormat="1" x14ac:dyDescent="0.25">
      <c r="A307" s="33"/>
      <c r="B307" s="34"/>
      <c r="C307" s="35"/>
      <c r="E307" s="51"/>
      <c r="F307" s="42"/>
    </row>
    <row r="308" spans="1:6" s="4" customFormat="1" x14ac:dyDescent="0.25">
      <c r="A308" s="33"/>
      <c r="B308" s="34"/>
      <c r="C308" s="35"/>
      <c r="E308" s="51"/>
      <c r="F308" s="42"/>
    </row>
    <row r="309" spans="1:6" s="4" customFormat="1" x14ac:dyDescent="0.25">
      <c r="A309" s="33"/>
      <c r="B309" s="34"/>
      <c r="C309" s="35"/>
      <c r="E309" s="51"/>
      <c r="F309" s="42"/>
    </row>
    <row r="310" spans="1:6" s="4" customFormat="1" x14ac:dyDescent="0.25">
      <c r="A310" s="33"/>
      <c r="B310" s="34"/>
      <c r="C310" s="35"/>
      <c r="E310" s="51"/>
      <c r="F310" s="42"/>
    </row>
    <row r="311" spans="1:6" s="4" customFormat="1" x14ac:dyDescent="0.25">
      <c r="A311" s="33"/>
      <c r="B311" s="34"/>
      <c r="C311" s="35"/>
      <c r="E311" s="51"/>
      <c r="F311" s="42"/>
    </row>
    <row r="312" spans="1:6" s="4" customFormat="1" x14ac:dyDescent="0.25">
      <c r="A312" s="33"/>
      <c r="B312" s="34"/>
      <c r="C312" s="35"/>
      <c r="E312" s="51"/>
      <c r="F312" s="42"/>
    </row>
    <row r="313" spans="1:6" s="4" customFormat="1" x14ac:dyDescent="0.25">
      <c r="A313" s="33"/>
      <c r="B313" s="34"/>
      <c r="C313" s="35"/>
      <c r="E313" s="51"/>
      <c r="F313" s="42"/>
    </row>
    <row r="314" spans="1:6" s="4" customFormat="1" x14ac:dyDescent="0.25">
      <c r="A314" s="33"/>
      <c r="B314" s="34"/>
      <c r="C314" s="35"/>
      <c r="E314" s="51"/>
      <c r="F314" s="42"/>
    </row>
    <row r="315" spans="1:6" s="4" customFormat="1" x14ac:dyDescent="0.25">
      <c r="A315" s="33"/>
      <c r="B315" s="34"/>
      <c r="C315" s="35"/>
      <c r="E315" s="51"/>
      <c r="F315" s="42"/>
    </row>
    <row r="316" spans="1:6" s="4" customFormat="1" x14ac:dyDescent="0.25">
      <c r="A316" s="33"/>
      <c r="B316" s="34"/>
      <c r="C316" s="35"/>
      <c r="E316" s="51"/>
      <c r="F316" s="42"/>
    </row>
    <row r="317" spans="1:6" s="4" customFormat="1" x14ac:dyDescent="0.25">
      <c r="A317" s="33"/>
      <c r="B317" s="34"/>
      <c r="C317" s="35"/>
      <c r="E317" s="51"/>
      <c r="F317" s="42"/>
    </row>
    <row r="318" spans="1:6" s="4" customFormat="1" x14ac:dyDescent="0.25">
      <c r="A318" s="33"/>
      <c r="B318" s="34"/>
      <c r="C318" s="35"/>
      <c r="E318" s="51"/>
      <c r="F318" s="42"/>
    </row>
    <row r="319" spans="1:6" s="4" customFormat="1" x14ac:dyDescent="0.25">
      <c r="A319" s="33"/>
      <c r="B319" s="34"/>
      <c r="C319" s="35"/>
      <c r="E319" s="51"/>
      <c r="F319" s="42"/>
    </row>
    <row r="320" spans="1:6" s="4" customFormat="1" x14ac:dyDescent="0.25">
      <c r="A320" s="33"/>
      <c r="B320" s="34"/>
      <c r="C320" s="35"/>
      <c r="E320" s="51"/>
      <c r="F320" s="42"/>
    </row>
    <row r="321" spans="1:6" s="4" customFormat="1" x14ac:dyDescent="0.25">
      <c r="A321" s="33"/>
      <c r="B321" s="34"/>
      <c r="C321" s="35"/>
      <c r="E321" s="51"/>
      <c r="F321" s="42"/>
    </row>
    <row r="322" spans="1:6" s="4" customFormat="1" x14ac:dyDescent="0.25">
      <c r="A322" s="33"/>
      <c r="B322" s="34"/>
      <c r="C322" s="35"/>
      <c r="E322" s="51"/>
      <c r="F322" s="42"/>
    </row>
    <row r="323" spans="1:6" s="4" customFormat="1" x14ac:dyDescent="0.25">
      <c r="A323" s="33"/>
      <c r="B323" s="34"/>
      <c r="C323" s="35"/>
      <c r="E323" s="51"/>
      <c r="F323" s="42"/>
    </row>
    <row r="324" spans="1:6" s="4" customFormat="1" x14ac:dyDescent="0.25">
      <c r="A324" s="33"/>
      <c r="B324" s="34"/>
      <c r="C324" s="35"/>
      <c r="E324" s="51"/>
      <c r="F324" s="42"/>
    </row>
    <row r="325" spans="1:6" s="4" customFormat="1" x14ac:dyDescent="0.25">
      <c r="A325" s="33"/>
      <c r="B325" s="34"/>
      <c r="C325" s="35"/>
      <c r="E325" s="51"/>
      <c r="F325" s="42"/>
    </row>
    <row r="326" spans="1:6" s="4" customFormat="1" x14ac:dyDescent="0.25">
      <c r="A326" s="33"/>
      <c r="B326" s="34"/>
      <c r="C326" s="35"/>
      <c r="E326" s="51"/>
      <c r="F326" s="42"/>
    </row>
    <row r="327" spans="1:6" s="4" customFormat="1" x14ac:dyDescent="0.25">
      <c r="A327" s="33"/>
      <c r="B327" s="34"/>
      <c r="C327" s="35"/>
      <c r="E327" s="51"/>
      <c r="F327" s="42"/>
    </row>
    <row r="328" spans="1:6" s="4" customFormat="1" x14ac:dyDescent="0.25">
      <c r="A328" s="33"/>
      <c r="B328" s="34"/>
      <c r="C328" s="35"/>
      <c r="E328" s="51"/>
      <c r="F328" s="42"/>
    </row>
    <row r="329" spans="1:6" s="4" customFormat="1" x14ac:dyDescent="0.25">
      <c r="A329" s="33"/>
      <c r="B329" s="34"/>
      <c r="C329" s="35"/>
      <c r="E329" s="51"/>
      <c r="F329" s="42"/>
    </row>
    <row r="330" spans="1:6" s="4" customFormat="1" x14ac:dyDescent="0.25">
      <c r="A330" s="33"/>
      <c r="B330" s="34"/>
      <c r="C330" s="35"/>
      <c r="E330" s="51"/>
      <c r="F330" s="42"/>
    </row>
    <row r="331" spans="1:6" s="4" customFormat="1" x14ac:dyDescent="0.25">
      <c r="A331" s="33"/>
      <c r="B331" s="34"/>
      <c r="C331" s="35"/>
      <c r="E331" s="51"/>
      <c r="F331" s="42"/>
    </row>
    <row r="332" spans="1:6" s="4" customFormat="1" x14ac:dyDescent="0.25">
      <c r="A332" s="33"/>
      <c r="B332" s="34"/>
      <c r="C332" s="35"/>
      <c r="E332" s="51"/>
      <c r="F332" s="42"/>
    </row>
    <row r="333" spans="1:6" s="4" customFormat="1" x14ac:dyDescent="0.25">
      <c r="A333" s="33"/>
      <c r="B333" s="34"/>
      <c r="C333" s="35"/>
      <c r="E333" s="51"/>
      <c r="F333" s="42"/>
    </row>
    <row r="334" spans="1:6" s="4" customFormat="1" x14ac:dyDescent="0.25">
      <c r="A334" s="33"/>
      <c r="B334" s="34"/>
      <c r="C334" s="35"/>
      <c r="E334" s="51"/>
      <c r="F334" s="42"/>
    </row>
    <row r="335" spans="1:6" s="4" customFormat="1" x14ac:dyDescent="0.25">
      <c r="A335" s="33"/>
      <c r="B335" s="34"/>
      <c r="C335" s="35"/>
      <c r="E335" s="51"/>
      <c r="F335" s="42"/>
    </row>
    <row r="336" spans="1:6" s="4" customFormat="1" x14ac:dyDescent="0.25">
      <c r="A336" s="33"/>
      <c r="B336" s="34"/>
      <c r="C336" s="35"/>
      <c r="E336" s="51"/>
      <c r="F336" s="42"/>
    </row>
    <row r="337" spans="1:6" s="4" customFormat="1" x14ac:dyDescent="0.25">
      <c r="A337" s="33"/>
      <c r="B337" s="34"/>
      <c r="C337" s="35"/>
      <c r="E337" s="51"/>
      <c r="F337" s="42"/>
    </row>
    <row r="338" spans="1:6" s="4" customFormat="1" x14ac:dyDescent="0.25">
      <c r="A338" s="33"/>
      <c r="B338" s="34"/>
      <c r="C338" s="35"/>
      <c r="E338" s="51"/>
      <c r="F338" s="42"/>
    </row>
    <row r="339" spans="1:6" s="4" customFormat="1" x14ac:dyDescent="0.25">
      <c r="A339" s="33"/>
      <c r="B339" s="34"/>
      <c r="C339" s="35"/>
      <c r="E339" s="51"/>
      <c r="F339" s="42"/>
    </row>
    <row r="340" spans="1:6" s="4" customFormat="1" x14ac:dyDescent="0.25">
      <c r="A340" s="33"/>
      <c r="B340" s="34"/>
      <c r="C340" s="35"/>
      <c r="E340" s="51"/>
      <c r="F340" s="42"/>
    </row>
    <row r="341" spans="1:6" s="4" customFormat="1" x14ac:dyDescent="0.25">
      <c r="A341" s="33"/>
      <c r="B341" s="34"/>
      <c r="C341" s="35"/>
      <c r="E341" s="51"/>
      <c r="F341" s="42"/>
    </row>
    <row r="342" spans="1:6" s="4" customFormat="1" x14ac:dyDescent="0.25">
      <c r="A342" s="33"/>
      <c r="B342" s="34"/>
      <c r="C342" s="35"/>
      <c r="E342" s="51"/>
      <c r="F342" s="42"/>
    </row>
    <row r="343" spans="1:6" s="4" customFormat="1" x14ac:dyDescent="0.25">
      <c r="A343" s="33"/>
      <c r="B343" s="34"/>
      <c r="C343" s="35"/>
      <c r="E343" s="51"/>
      <c r="F343" s="42"/>
    </row>
    <row r="344" spans="1:6" s="4" customFormat="1" x14ac:dyDescent="0.25">
      <c r="A344" s="33"/>
      <c r="B344" s="34"/>
      <c r="C344" s="35"/>
      <c r="E344" s="51"/>
      <c r="F344" s="42"/>
    </row>
    <row r="345" spans="1:6" s="4" customFormat="1" x14ac:dyDescent="0.25">
      <c r="A345" s="33"/>
      <c r="B345" s="34"/>
      <c r="C345" s="35"/>
      <c r="E345" s="51"/>
      <c r="F345" s="42"/>
    </row>
    <row r="346" spans="1:6" s="4" customFormat="1" x14ac:dyDescent="0.25">
      <c r="A346" s="33"/>
      <c r="B346" s="34"/>
      <c r="C346" s="35"/>
      <c r="E346" s="51"/>
      <c r="F346" s="42"/>
    </row>
    <row r="347" spans="1:6" s="4" customFormat="1" x14ac:dyDescent="0.25">
      <c r="A347" s="33"/>
      <c r="B347" s="34"/>
      <c r="C347" s="35"/>
      <c r="E347" s="51"/>
      <c r="F347" s="42"/>
    </row>
    <row r="348" spans="1:6" s="4" customFormat="1" x14ac:dyDescent="0.25">
      <c r="A348" s="33"/>
      <c r="B348" s="34"/>
      <c r="C348" s="35"/>
      <c r="E348" s="51"/>
      <c r="F348" s="42"/>
    </row>
    <row r="349" spans="1:6" s="4" customFormat="1" x14ac:dyDescent="0.25">
      <c r="A349" s="33"/>
      <c r="B349" s="34"/>
      <c r="C349" s="35"/>
      <c r="E349" s="51"/>
      <c r="F349" s="42"/>
    </row>
    <row r="350" spans="1:6" s="4" customFormat="1" x14ac:dyDescent="0.25">
      <c r="A350" s="33"/>
      <c r="B350" s="34"/>
      <c r="C350" s="35"/>
      <c r="E350" s="51"/>
      <c r="F350" s="42"/>
    </row>
    <row r="351" spans="1:6" s="4" customFormat="1" x14ac:dyDescent="0.25">
      <c r="A351" s="33"/>
      <c r="B351" s="34"/>
      <c r="C351" s="35"/>
      <c r="E351" s="51"/>
      <c r="F351" s="42"/>
    </row>
    <row r="352" spans="1:6" s="4" customFormat="1" x14ac:dyDescent="0.25">
      <c r="A352" s="33"/>
      <c r="B352" s="34"/>
      <c r="C352" s="35"/>
      <c r="E352" s="51"/>
      <c r="F352" s="42"/>
    </row>
    <row r="353" spans="1:6" s="4" customFormat="1" x14ac:dyDescent="0.25">
      <c r="A353" s="33"/>
      <c r="B353" s="34"/>
      <c r="C353" s="35"/>
      <c r="E353" s="51"/>
      <c r="F353" s="42"/>
    </row>
    <row r="354" spans="1:6" s="4" customFormat="1" x14ac:dyDescent="0.25">
      <c r="A354" s="33"/>
      <c r="B354" s="34"/>
      <c r="C354" s="35"/>
      <c r="E354" s="51"/>
      <c r="F354" s="42"/>
    </row>
    <row r="355" spans="1:6" s="4" customFormat="1" x14ac:dyDescent="0.25">
      <c r="A355" s="33"/>
      <c r="B355" s="34"/>
      <c r="C355" s="35"/>
      <c r="E355" s="51"/>
      <c r="F355" s="42"/>
    </row>
    <row r="356" spans="1:6" s="4" customFormat="1" x14ac:dyDescent="0.25">
      <c r="A356" s="33"/>
      <c r="B356" s="34"/>
      <c r="C356" s="35"/>
      <c r="E356" s="51"/>
      <c r="F356" s="42"/>
    </row>
    <row r="357" spans="1:6" s="4" customFormat="1" x14ac:dyDescent="0.25">
      <c r="A357" s="33"/>
      <c r="B357" s="34"/>
      <c r="C357" s="35"/>
      <c r="E357" s="51"/>
      <c r="F357" s="42"/>
    </row>
    <row r="358" spans="1:6" s="4" customFormat="1" x14ac:dyDescent="0.25">
      <c r="A358" s="33"/>
      <c r="B358" s="34"/>
      <c r="C358" s="35"/>
      <c r="E358" s="51"/>
      <c r="F358" s="42"/>
    </row>
    <row r="359" spans="1:6" s="4" customFormat="1" x14ac:dyDescent="0.25">
      <c r="A359" s="33"/>
      <c r="B359" s="34"/>
      <c r="C359" s="35"/>
      <c r="E359" s="51"/>
      <c r="F359" s="42"/>
    </row>
    <row r="360" spans="1:6" s="4" customFormat="1" x14ac:dyDescent="0.25">
      <c r="A360" s="33"/>
      <c r="B360" s="34"/>
      <c r="C360" s="35"/>
      <c r="E360" s="51"/>
      <c r="F360" s="42"/>
    </row>
    <row r="361" spans="1:6" s="4" customFormat="1" x14ac:dyDescent="0.25">
      <c r="A361" s="33"/>
      <c r="B361" s="34"/>
      <c r="C361" s="35"/>
      <c r="E361" s="51"/>
      <c r="F361" s="42"/>
    </row>
    <row r="362" spans="1:6" s="4" customFormat="1" x14ac:dyDescent="0.25">
      <c r="A362" s="33"/>
      <c r="B362" s="34"/>
      <c r="C362" s="35"/>
      <c r="E362" s="51"/>
      <c r="F362" s="42"/>
    </row>
    <row r="363" spans="1:6" s="4" customFormat="1" x14ac:dyDescent="0.25">
      <c r="A363" s="33"/>
      <c r="B363" s="34"/>
      <c r="C363" s="35"/>
      <c r="E363" s="51"/>
      <c r="F363" s="42"/>
    </row>
    <row r="364" spans="1:6" s="4" customFormat="1" x14ac:dyDescent="0.25">
      <c r="A364" s="33"/>
      <c r="B364" s="34"/>
      <c r="C364" s="35"/>
      <c r="E364" s="51"/>
      <c r="F364" s="42"/>
    </row>
    <row r="365" spans="1:6" s="4" customFormat="1" x14ac:dyDescent="0.25">
      <c r="A365" s="33"/>
      <c r="B365" s="34"/>
      <c r="C365" s="35"/>
      <c r="E365" s="51"/>
      <c r="F365" s="42"/>
    </row>
    <row r="366" spans="1:6" s="4" customFormat="1" x14ac:dyDescent="0.25">
      <c r="A366" s="33"/>
      <c r="B366" s="34"/>
      <c r="C366" s="35"/>
      <c r="E366" s="51"/>
      <c r="F366" s="42"/>
    </row>
    <row r="367" spans="1:6" s="4" customFormat="1" x14ac:dyDescent="0.25">
      <c r="A367" s="33"/>
      <c r="B367" s="34"/>
      <c r="C367" s="35"/>
      <c r="E367" s="51"/>
      <c r="F367" s="42"/>
    </row>
    <row r="368" spans="1:6" s="4" customFormat="1" x14ac:dyDescent="0.25">
      <c r="A368" s="33"/>
      <c r="B368" s="34"/>
      <c r="C368" s="35"/>
      <c r="E368" s="51"/>
      <c r="F368" s="42"/>
    </row>
    <row r="369" spans="1:6" s="4" customFormat="1" x14ac:dyDescent="0.25">
      <c r="A369" s="33"/>
      <c r="B369" s="34"/>
      <c r="C369" s="35"/>
      <c r="E369" s="51"/>
      <c r="F369" s="42"/>
    </row>
    <row r="370" spans="1:6" s="4" customFormat="1" x14ac:dyDescent="0.25">
      <c r="A370" s="33"/>
      <c r="B370" s="34"/>
      <c r="C370" s="35"/>
      <c r="E370" s="51"/>
      <c r="F370" s="42"/>
    </row>
    <row r="371" spans="1:6" s="4" customFormat="1" x14ac:dyDescent="0.25">
      <c r="A371" s="33"/>
      <c r="B371" s="34"/>
      <c r="C371" s="35"/>
      <c r="E371" s="51"/>
      <c r="F371" s="42"/>
    </row>
    <row r="372" spans="1:6" s="4" customFormat="1" x14ac:dyDescent="0.25">
      <c r="A372" s="33"/>
      <c r="B372" s="34"/>
      <c r="C372" s="35"/>
      <c r="E372" s="51"/>
      <c r="F372" s="42"/>
    </row>
    <row r="373" spans="1:6" s="4" customFormat="1" x14ac:dyDescent="0.25">
      <c r="A373" s="33"/>
      <c r="B373" s="34"/>
      <c r="C373" s="35"/>
      <c r="E373" s="51"/>
      <c r="F373" s="42"/>
    </row>
    <row r="374" spans="1:6" s="4" customFormat="1" x14ac:dyDescent="0.25">
      <c r="A374" s="33"/>
      <c r="B374" s="34"/>
      <c r="C374" s="35"/>
      <c r="E374" s="51"/>
      <c r="F374" s="42"/>
    </row>
    <row r="375" spans="1:6" s="4" customFormat="1" x14ac:dyDescent="0.25">
      <c r="A375" s="33"/>
      <c r="B375" s="34"/>
      <c r="C375" s="35"/>
      <c r="E375" s="51"/>
      <c r="F375" s="42"/>
    </row>
    <row r="376" spans="1:6" s="4" customFormat="1" x14ac:dyDescent="0.25">
      <c r="A376" s="33"/>
      <c r="B376" s="34"/>
      <c r="C376" s="35"/>
      <c r="E376" s="51"/>
      <c r="F376" s="42"/>
    </row>
    <row r="377" spans="1:6" s="4" customFormat="1" x14ac:dyDescent="0.25">
      <c r="A377" s="33"/>
      <c r="B377" s="34"/>
      <c r="C377" s="35"/>
      <c r="E377" s="51"/>
      <c r="F377" s="42"/>
    </row>
    <row r="378" spans="1:6" s="4" customFormat="1" x14ac:dyDescent="0.25">
      <c r="A378" s="33"/>
      <c r="B378" s="34"/>
      <c r="C378" s="35"/>
      <c r="E378" s="51"/>
      <c r="F378" s="42"/>
    </row>
    <row r="379" spans="1:6" s="4" customFormat="1" x14ac:dyDescent="0.25">
      <c r="A379" s="33"/>
      <c r="B379" s="34"/>
      <c r="C379" s="35"/>
      <c r="E379" s="51"/>
      <c r="F379" s="42"/>
    </row>
    <row r="380" spans="1:6" s="4" customFormat="1" x14ac:dyDescent="0.25">
      <c r="A380" s="33"/>
      <c r="B380" s="34"/>
      <c r="C380" s="35"/>
      <c r="E380" s="51"/>
      <c r="F380" s="42"/>
    </row>
    <row r="381" spans="1:6" s="4" customFormat="1" x14ac:dyDescent="0.25">
      <c r="A381" s="33"/>
      <c r="B381" s="34"/>
      <c r="C381" s="35"/>
      <c r="E381" s="51"/>
      <c r="F381" s="42"/>
    </row>
    <row r="382" spans="1:6" s="4" customFormat="1" x14ac:dyDescent="0.25">
      <c r="A382" s="33"/>
      <c r="B382" s="34"/>
      <c r="C382" s="35"/>
      <c r="E382" s="51"/>
      <c r="F382" s="42"/>
    </row>
    <row r="383" spans="1:6" s="4" customFormat="1" x14ac:dyDescent="0.25">
      <c r="A383" s="33"/>
      <c r="B383" s="34"/>
      <c r="C383" s="35"/>
      <c r="E383" s="51"/>
      <c r="F383" s="42"/>
    </row>
    <row r="384" spans="1:6" s="4" customFormat="1" x14ac:dyDescent="0.25">
      <c r="A384" s="33"/>
      <c r="B384" s="34"/>
      <c r="C384" s="35"/>
      <c r="E384" s="51"/>
      <c r="F384" s="42"/>
    </row>
    <row r="385" spans="1:6" s="4" customFormat="1" x14ac:dyDescent="0.25">
      <c r="A385" s="33"/>
      <c r="B385" s="34"/>
      <c r="C385" s="35"/>
      <c r="E385" s="51"/>
      <c r="F385" s="42"/>
    </row>
    <row r="386" spans="1:6" s="4" customFormat="1" x14ac:dyDescent="0.25">
      <c r="A386" s="33"/>
      <c r="B386" s="34"/>
      <c r="C386" s="35"/>
      <c r="E386" s="51"/>
      <c r="F386" s="42"/>
    </row>
    <row r="387" spans="1:6" s="4" customFormat="1" x14ac:dyDescent="0.25">
      <c r="A387" s="33"/>
      <c r="B387" s="34"/>
      <c r="C387" s="35"/>
      <c r="E387" s="51"/>
      <c r="F387" s="42"/>
    </row>
    <row r="388" spans="1:6" s="4" customFormat="1" x14ac:dyDescent="0.25">
      <c r="A388" s="33"/>
      <c r="B388" s="34"/>
      <c r="C388" s="35"/>
      <c r="E388" s="51"/>
      <c r="F388" s="42"/>
    </row>
    <row r="389" spans="1:6" s="4" customFormat="1" x14ac:dyDescent="0.25">
      <c r="A389" s="33"/>
      <c r="B389" s="34"/>
      <c r="C389" s="35"/>
      <c r="E389" s="51"/>
      <c r="F389" s="42"/>
    </row>
    <row r="390" spans="1:6" s="4" customFormat="1" x14ac:dyDescent="0.25">
      <c r="A390" s="33"/>
      <c r="B390" s="34"/>
      <c r="C390" s="35"/>
      <c r="E390" s="51"/>
      <c r="F390" s="42"/>
    </row>
    <row r="391" spans="1:6" s="4" customFormat="1" x14ac:dyDescent="0.25">
      <c r="A391" s="33"/>
      <c r="B391" s="34"/>
      <c r="C391" s="35"/>
      <c r="E391" s="51"/>
      <c r="F391" s="42"/>
    </row>
    <row r="392" spans="1:6" s="4" customFormat="1" x14ac:dyDescent="0.25">
      <c r="A392" s="33"/>
      <c r="B392" s="34"/>
      <c r="C392" s="35"/>
      <c r="E392" s="51"/>
      <c r="F392" s="42"/>
    </row>
    <row r="393" spans="1:6" s="4" customFormat="1" x14ac:dyDescent="0.25">
      <c r="A393" s="33"/>
      <c r="B393" s="34"/>
      <c r="C393" s="35"/>
      <c r="E393" s="51"/>
      <c r="F393" s="42"/>
    </row>
    <row r="394" spans="1:6" s="4" customFormat="1" x14ac:dyDescent="0.25">
      <c r="A394" s="33"/>
      <c r="B394" s="34"/>
      <c r="C394" s="35"/>
      <c r="E394" s="51"/>
      <c r="F394" s="42"/>
    </row>
    <row r="395" spans="1:6" s="4" customFormat="1" x14ac:dyDescent="0.25">
      <c r="A395" s="33"/>
      <c r="B395" s="34"/>
      <c r="C395" s="35"/>
      <c r="E395" s="51"/>
      <c r="F395" s="42"/>
    </row>
    <row r="396" spans="1:6" s="4" customFormat="1" x14ac:dyDescent="0.25">
      <c r="A396" s="33"/>
      <c r="B396" s="34"/>
      <c r="C396" s="35"/>
      <c r="E396" s="51"/>
      <c r="F396" s="42"/>
    </row>
    <row r="397" spans="1:6" s="4" customFormat="1" x14ac:dyDescent="0.25">
      <c r="A397" s="33"/>
      <c r="B397" s="34"/>
      <c r="C397" s="35"/>
      <c r="E397" s="51"/>
      <c r="F397" s="42"/>
    </row>
    <row r="398" spans="1:6" s="4" customFormat="1" x14ac:dyDescent="0.25">
      <c r="A398" s="33"/>
      <c r="B398" s="34"/>
      <c r="C398" s="35"/>
      <c r="E398" s="51"/>
      <c r="F398" s="42"/>
    </row>
    <row r="399" spans="1:6" s="4" customFormat="1" x14ac:dyDescent="0.25">
      <c r="A399" s="33"/>
      <c r="B399" s="34"/>
      <c r="C399" s="35"/>
      <c r="E399" s="51"/>
      <c r="F399" s="42"/>
    </row>
    <row r="400" spans="1:6" s="4" customFormat="1" x14ac:dyDescent="0.25">
      <c r="A400" s="33"/>
      <c r="B400" s="34"/>
      <c r="C400" s="35"/>
      <c r="E400" s="51"/>
      <c r="F400" s="42"/>
    </row>
    <row r="401" spans="1:6" s="4" customFormat="1" x14ac:dyDescent="0.25">
      <c r="A401" s="33"/>
      <c r="B401" s="34"/>
      <c r="C401" s="35"/>
      <c r="E401" s="51"/>
      <c r="F401" s="42"/>
    </row>
    <row r="402" spans="1:6" s="4" customFormat="1" x14ac:dyDescent="0.25">
      <c r="A402" s="33"/>
      <c r="B402" s="34"/>
      <c r="C402" s="35"/>
      <c r="E402" s="51"/>
      <c r="F402" s="42"/>
    </row>
    <row r="403" spans="1:6" s="4" customFormat="1" x14ac:dyDescent="0.25">
      <c r="A403" s="33"/>
      <c r="B403" s="34"/>
      <c r="C403" s="35"/>
      <c r="E403" s="51"/>
      <c r="F403" s="42"/>
    </row>
    <row r="404" spans="1:6" s="4" customFormat="1" x14ac:dyDescent="0.25">
      <c r="A404" s="33"/>
      <c r="B404" s="34"/>
      <c r="C404" s="35"/>
      <c r="E404" s="51"/>
      <c r="F404" s="42"/>
    </row>
    <row r="405" spans="1:6" s="4" customFormat="1" x14ac:dyDescent="0.25">
      <c r="A405" s="33"/>
      <c r="B405" s="34"/>
      <c r="C405" s="35"/>
      <c r="E405" s="51"/>
      <c r="F405" s="42"/>
    </row>
    <row r="406" spans="1:6" s="4" customFormat="1" x14ac:dyDescent="0.25">
      <c r="A406" s="33"/>
      <c r="B406" s="34"/>
      <c r="C406" s="35"/>
      <c r="E406" s="51"/>
      <c r="F406" s="42"/>
    </row>
    <row r="407" spans="1:6" s="4" customFormat="1" x14ac:dyDescent="0.25">
      <c r="A407" s="33"/>
      <c r="B407" s="34"/>
      <c r="C407" s="35"/>
      <c r="E407" s="51"/>
      <c r="F407" s="42"/>
    </row>
    <row r="408" spans="1:6" s="4" customFormat="1" x14ac:dyDescent="0.25">
      <c r="A408" s="33"/>
      <c r="B408" s="34"/>
      <c r="C408" s="35"/>
      <c r="E408" s="51"/>
      <c r="F408" s="42"/>
    </row>
    <row r="409" spans="1:6" s="4" customFormat="1" x14ac:dyDescent="0.25">
      <c r="A409" s="33"/>
      <c r="B409" s="34"/>
      <c r="C409" s="35"/>
      <c r="E409" s="51"/>
      <c r="F409" s="42"/>
    </row>
    <row r="410" spans="1:6" s="4" customFormat="1" x14ac:dyDescent="0.25">
      <c r="A410" s="33"/>
      <c r="B410" s="34"/>
      <c r="C410" s="35"/>
      <c r="E410" s="51"/>
      <c r="F410" s="42"/>
    </row>
    <row r="411" spans="1:6" s="4" customFormat="1" x14ac:dyDescent="0.25">
      <c r="A411" s="33"/>
      <c r="B411" s="34"/>
      <c r="C411" s="35"/>
      <c r="E411" s="51"/>
      <c r="F411" s="42"/>
    </row>
    <row r="412" spans="1:6" s="4" customFormat="1" x14ac:dyDescent="0.25">
      <c r="A412" s="33"/>
      <c r="B412" s="34"/>
      <c r="C412" s="35"/>
      <c r="E412" s="51"/>
      <c r="F412" s="42"/>
    </row>
    <row r="413" spans="1:6" s="4" customFormat="1" x14ac:dyDescent="0.25">
      <c r="A413" s="33"/>
      <c r="B413" s="34"/>
      <c r="C413" s="35"/>
      <c r="E413" s="51"/>
      <c r="F413" s="42"/>
    </row>
    <row r="414" spans="1:6" s="4" customFormat="1" x14ac:dyDescent="0.25">
      <c r="A414" s="33"/>
      <c r="B414" s="34"/>
      <c r="C414" s="35"/>
      <c r="E414" s="51"/>
      <c r="F414" s="42"/>
    </row>
    <row r="415" spans="1:6" s="4" customFormat="1" x14ac:dyDescent="0.25">
      <c r="A415" s="33"/>
      <c r="B415" s="34"/>
      <c r="C415" s="35"/>
      <c r="E415" s="51"/>
      <c r="F415" s="42"/>
    </row>
    <row r="416" spans="1:6" s="4" customFormat="1" x14ac:dyDescent="0.25">
      <c r="A416" s="33"/>
      <c r="B416" s="34"/>
      <c r="C416" s="35"/>
      <c r="E416" s="51"/>
      <c r="F416" s="42"/>
    </row>
    <row r="417" spans="1:6" s="4" customFormat="1" x14ac:dyDescent="0.25">
      <c r="A417" s="33"/>
      <c r="B417" s="34"/>
      <c r="C417" s="35"/>
      <c r="E417" s="51"/>
      <c r="F417" s="42"/>
    </row>
    <row r="418" spans="1:6" s="4" customFormat="1" x14ac:dyDescent="0.25">
      <c r="A418" s="33"/>
      <c r="B418" s="34"/>
      <c r="C418" s="35"/>
      <c r="E418" s="51"/>
      <c r="F418" s="42"/>
    </row>
    <row r="419" spans="1:6" s="4" customFormat="1" x14ac:dyDescent="0.25">
      <c r="A419" s="33"/>
      <c r="B419" s="34"/>
      <c r="C419" s="35"/>
      <c r="E419" s="51"/>
      <c r="F419" s="42"/>
    </row>
    <row r="420" spans="1:6" s="4" customFormat="1" x14ac:dyDescent="0.25">
      <c r="A420" s="33"/>
      <c r="B420" s="34"/>
      <c r="C420" s="35"/>
      <c r="E420" s="51"/>
      <c r="F420" s="42"/>
    </row>
    <row r="421" spans="1:6" s="4" customFormat="1" x14ac:dyDescent="0.25">
      <c r="A421" s="33"/>
      <c r="B421" s="34"/>
      <c r="C421" s="35"/>
      <c r="E421" s="51"/>
      <c r="F421" s="42"/>
    </row>
    <row r="422" spans="1:6" s="4" customFormat="1" x14ac:dyDescent="0.25">
      <c r="A422" s="33"/>
      <c r="B422" s="34"/>
      <c r="C422" s="35"/>
      <c r="E422" s="51"/>
      <c r="F422" s="42"/>
    </row>
    <row r="423" spans="1:6" s="4" customFormat="1" x14ac:dyDescent="0.25">
      <c r="A423" s="33"/>
      <c r="B423" s="34"/>
      <c r="C423" s="35"/>
      <c r="E423" s="51"/>
      <c r="F423" s="42"/>
    </row>
    <row r="424" spans="1:6" s="4" customFormat="1" x14ac:dyDescent="0.25">
      <c r="A424" s="33"/>
      <c r="B424" s="34"/>
      <c r="C424" s="35"/>
      <c r="E424" s="51"/>
      <c r="F424" s="42"/>
    </row>
    <row r="425" spans="1:6" s="4" customFormat="1" x14ac:dyDescent="0.25">
      <c r="A425" s="33"/>
      <c r="B425" s="34"/>
      <c r="C425" s="35"/>
      <c r="E425" s="51"/>
      <c r="F425" s="42"/>
    </row>
    <row r="426" spans="1:6" s="4" customFormat="1" x14ac:dyDescent="0.25">
      <c r="A426" s="33"/>
      <c r="B426" s="34"/>
      <c r="C426" s="35"/>
      <c r="E426" s="51"/>
      <c r="F426" s="42"/>
    </row>
    <row r="427" spans="1:6" s="4" customFormat="1" x14ac:dyDescent="0.25">
      <c r="A427" s="33"/>
      <c r="B427" s="34"/>
      <c r="C427" s="35"/>
      <c r="E427" s="51"/>
      <c r="F427" s="42"/>
    </row>
    <row r="428" spans="1:6" s="4" customFormat="1" x14ac:dyDescent="0.25">
      <c r="A428" s="33"/>
      <c r="B428" s="34"/>
      <c r="C428" s="35"/>
      <c r="E428" s="51"/>
      <c r="F428" s="42"/>
    </row>
    <row r="429" spans="1:6" s="4" customFormat="1" x14ac:dyDescent="0.25">
      <c r="A429" s="33"/>
      <c r="B429" s="34"/>
      <c r="C429" s="35"/>
      <c r="E429" s="51"/>
      <c r="F429" s="42"/>
    </row>
    <row r="430" spans="1:6" s="4" customFormat="1" x14ac:dyDescent="0.25">
      <c r="A430" s="33"/>
      <c r="B430" s="34"/>
      <c r="C430" s="35"/>
      <c r="E430" s="51"/>
      <c r="F430" s="42"/>
    </row>
    <row r="431" spans="1:6" s="4" customFormat="1" x14ac:dyDescent="0.25">
      <c r="A431" s="33"/>
      <c r="B431" s="34"/>
      <c r="C431" s="35"/>
      <c r="E431" s="51"/>
      <c r="F431" s="42"/>
    </row>
    <row r="432" spans="1:6" s="4" customFormat="1" x14ac:dyDescent="0.25">
      <c r="A432" s="33"/>
      <c r="B432" s="34"/>
      <c r="C432" s="35"/>
      <c r="E432" s="51"/>
      <c r="F432" s="42"/>
    </row>
    <row r="433" spans="1:6" s="4" customFormat="1" x14ac:dyDescent="0.25">
      <c r="A433" s="33"/>
      <c r="B433" s="34"/>
      <c r="C433" s="35"/>
      <c r="E433" s="51"/>
      <c r="F433" s="42"/>
    </row>
    <row r="434" spans="1:6" s="4" customFormat="1" x14ac:dyDescent="0.25">
      <c r="A434" s="33"/>
      <c r="B434" s="34"/>
      <c r="C434" s="35"/>
      <c r="E434" s="51"/>
      <c r="F434" s="42"/>
    </row>
    <row r="435" spans="1:6" s="4" customFormat="1" x14ac:dyDescent="0.25">
      <c r="A435" s="33"/>
      <c r="B435" s="34"/>
      <c r="C435" s="35"/>
      <c r="E435" s="51"/>
      <c r="F435" s="42"/>
    </row>
    <row r="436" spans="1:6" s="4" customFormat="1" x14ac:dyDescent="0.25">
      <c r="A436" s="33"/>
      <c r="B436" s="34"/>
      <c r="C436" s="35"/>
      <c r="E436" s="51"/>
      <c r="F436" s="42"/>
    </row>
    <row r="437" spans="1:6" s="4" customFormat="1" x14ac:dyDescent="0.25">
      <c r="A437" s="33"/>
      <c r="B437" s="34"/>
      <c r="C437" s="35"/>
      <c r="E437" s="51"/>
      <c r="F437" s="42"/>
    </row>
    <row r="438" spans="1:6" s="4" customFormat="1" x14ac:dyDescent="0.25">
      <c r="A438" s="33"/>
      <c r="B438" s="34"/>
      <c r="C438" s="35"/>
      <c r="E438" s="51"/>
      <c r="F438" s="42"/>
    </row>
    <row r="439" spans="1:6" s="4" customFormat="1" x14ac:dyDescent="0.25">
      <c r="A439" s="33"/>
      <c r="B439" s="34"/>
      <c r="C439" s="35"/>
      <c r="E439" s="51"/>
      <c r="F439" s="42"/>
    </row>
    <row r="440" spans="1:6" s="4" customFormat="1" x14ac:dyDescent="0.25">
      <c r="A440" s="33"/>
      <c r="B440" s="34"/>
      <c r="C440" s="35"/>
      <c r="E440" s="51"/>
      <c r="F440" s="42"/>
    </row>
    <row r="441" spans="1:6" s="4" customFormat="1" x14ac:dyDescent="0.25">
      <c r="A441" s="33"/>
      <c r="B441" s="34"/>
      <c r="C441" s="35"/>
      <c r="E441" s="51"/>
      <c r="F441" s="42"/>
    </row>
    <row r="442" spans="1:6" s="4" customFormat="1" x14ac:dyDescent="0.25">
      <c r="A442" s="33"/>
      <c r="B442" s="34"/>
      <c r="C442" s="35"/>
      <c r="E442" s="51"/>
      <c r="F442" s="42"/>
    </row>
    <row r="443" spans="1:6" s="4" customFormat="1" x14ac:dyDescent="0.25">
      <c r="A443" s="33"/>
      <c r="B443" s="34"/>
      <c r="C443" s="35"/>
      <c r="E443" s="51"/>
      <c r="F443" s="42"/>
    </row>
    <row r="444" spans="1:6" s="4" customFormat="1" x14ac:dyDescent="0.25">
      <c r="A444" s="33"/>
      <c r="B444" s="34"/>
      <c r="C444" s="35"/>
      <c r="E444" s="51"/>
      <c r="F444" s="42"/>
    </row>
    <row r="445" spans="1:6" s="4" customFormat="1" x14ac:dyDescent="0.25">
      <c r="A445" s="33"/>
      <c r="B445" s="34"/>
      <c r="C445" s="35"/>
      <c r="E445" s="51"/>
      <c r="F445" s="42"/>
    </row>
    <row r="446" spans="1:6" s="4" customFormat="1" x14ac:dyDescent="0.25">
      <c r="A446" s="33"/>
      <c r="B446" s="34"/>
      <c r="C446" s="35"/>
      <c r="E446" s="51"/>
      <c r="F446" s="42"/>
    </row>
    <row r="447" spans="1:6" s="4" customFormat="1" x14ac:dyDescent="0.25">
      <c r="A447" s="33"/>
      <c r="B447" s="34"/>
      <c r="C447" s="35"/>
      <c r="E447" s="51"/>
      <c r="F447" s="42"/>
    </row>
    <row r="448" spans="1:6" s="4" customFormat="1" x14ac:dyDescent="0.25">
      <c r="A448" s="33"/>
      <c r="B448" s="34"/>
      <c r="C448" s="35"/>
      <c r="E448" s="51"/>
      <c r="F448" s="42"/>
    </row>
    <row r="449" spans="1:6" s="4" customFormat="1" x14ac:dyDescent="0.25">
      <c r="A449" s="33"/>
      <c r="B449" s="34"/>
      <c r="C449" s="35"/>
      <c r="E449" s="51"/>
      <c r="F449" s="42"/>
    </row>
    <row r="450" spans="1:6" s="4" customFormat="1" x14ac:dyDescent="0.25">
      <c r="A450" s="33"/>
      <c r="B450" s="34"/>
      <c r="C450" s="35"/>
      <c r="E450" s="51"/>
      <c r="F450" s="42"/>
    </row>
    <row r="451" spans="1:6" s="4" customFormat="1" x14ac:dyDescent="0.25">
      <c r="A451" s="33"/>
      <c r="B451" s="34"/>
      <c r="C451" s="35"/>
      <c r="E451" s="51"/>
      <c r="F451" s="42"/>
    </row>
    <row r="452" spans="1:6" s="4" customFormat="1" x14ac:dyDescent="0.25">
      <c r="A452" s="33"/>
      <c r="B452" s="34"/>
      <c r="C452" s="35"/>
      <c r="E452" s="51"/>
      <c r="F452" s="42"/>
    </row>
    <row r="453" spans="1:6" s="4" customFormat="1" x14ac:dyDescent="0.25">
      <c r="A453" s="33"/>
      <c r="B453" s="34"/>
      <c r="C453" s="35"/>
      <c r="E453" s="51"/>
      <c r="F453" s="42"/>
    </row>
    <row r="454" spans="1:6" s="4" customFormat="1" x14ac:dyDescent="0.25">
      <c r="A454" s="33"/>
      <c r="B454" s="34"/>
      <c r="C454" s="35"/>
      <c r="E454" s="51"/>
      <c r="F454" s="42"/>
    </row>
    <row r="455" spans="1:6" s="4" customFormat="1" x14ac:dyDescent="0.25">
      <c r="A455" s="33"/>
      <c r="B455" s="34"/>
      <c r="C455" s="35"/>
      <c r="E455" s="51"/>
      <c r="F455" s="42"/>
    </row>
    <row r="456" spans="1:6" s="4" customFormat="1" x14ac:dyDescent="0.25">
      <c r="A456" s="33"/>
      <c r="B456" s="34"/>
      <c r="C456" s="35"/>
      <c r="E456" s="51"/>
      <c r="F456" s="42"/>
    </row>
    <row r="457" spans="1:6" s="4" customFormat="1" x14ac:dyDescent="0.25">
      <c r="A457" s="33"/>
      <c r="B457" s="34"/>
      <c r="C457" s="35"/>
      <c r="E457" s="51"/>
      <c r="F457" s="42"/>
    </row>
    <row r="458" spans="1:6" s="4" customFormat="1" x14ac:dyDescent="0.25">
      <c r="A458" s="33"/>
      <c r="B458" s="34"/>
      <c r="C458" s="35"/>
      <c r="E458" s="51"/>
      <c r="F458" s="42"/>
    </row>
    <row r="459" spans="1:6" s="4" customFormat="1" x14ac:dyDescent="0.25">
      <c r="A459" s="33"/>
      <c r="B459" s="34"/>
      <c r="C459" s="35"/>
      <c r="E459" s="51"/>
      <c r="F459" s="42"/>
    </row>
    <row r="460" spans="1:6" s="4" customFormat="1" x14ac:dyDescent="0.25">
      <c r="A460" s="33"/>
      <c r="B460" s="34"/>
      <c r="C460" s="35"/>
      <c r="E460" s="51"/>
      <c r="F460" s="42"/>
    </row>
    <row r="461" spans="1:6" s="4" customFormat="1" x14ac:dyDescent="0.25">
      <c r="A461" s="33"/>
      <c r="B461" s="34"/>
      <c r="C461" s="35"/>
      <c r="E461" s="51"/>
      <c r="F461" s="42"/>
    </row>
    <row r="462" spans="1:6" s="4" customFormat="1" x14ac:dyDescent="0.25">
      <c r="A462" s="33"/>
      <c r="B462" s="34"/>
      <c r="C462" s="35"/>
      <c r="E462" s="51"/>
      <c r="F462" s="42"/>
    </row>
    <row r="463" spans="1:6" s="4" customFormat="1" x14ac:dyDescent="0.25">
      <c r="A463" s="33"/>
      <c r="B463" s="34"/>
      <c r="C463" s="35"/>
      <c r="E463" s="51"/>
      <c r="F463" s="42"/>
    </row>
    <row r="464" spans="1:6" s="4" customFormat="1" x14ac:dyDescent="0.25">
      <c r="A464" s="33"/>
      <c r="B464" s="34"/>
      <c r="C464" s="35"/>
      <c r="E464" s="51"/>
      <c r="F464" s="42"/>
    </row>
    <row r="465" spans="1:6" s="4" customFormat="1" x14ac:dyDescent="0.25">
      <c r="A465" s="33"/>
      <c r="B465" s="34"/>
      <c r="C465" s="35"/>
      <c r="E465" s="51"/>
      <c r="F465" s="42"/>
    </row>
    <row r="466" spans="1:6" s="4" customFormat="1" x14ac:dyDescent="0.25">
      <c r="A466" s="33"/>
      <c r="B466" s="34"/>
      <c r="C466" s="35"/>
      <c r="E466" s="51"/>
      <c r="F466" s="42"/>
    </row>
    <row r="467" spans="1:6" s="4" customFormat="1" x14ac:dyDescent="0.25">
      <c r="A467" s="33"/>
      <c r="B467" s="34"/>
      <c r="C467" s="35"/>
      <c r="E467" s="51"/>
      <c r="F467" s="42"/>
    </row>
    <row r="468" spans="1:6" s="4" customFormat="1" x14ac:dyDescent="0.25">
      <c r="A468" s="33"/>
      <c r="B468" s="34"/>
      <c r="C468" s="35"/>
      <c r="E468" s="51"/>
      <c r="F468" s="42"/>
    </row>
    <row r="469" spans="1:6" s="4" customFormat="1" x14ac:dyDescent="0.25">
      <c r="A469" s="33"/>
      <c r="B469" s="34"/>
      <c r="C469" s="35"/>
      <c r="E469" s="51"/>
      <c r="F469" s="42"/>
    </row>
    <row r="470" spans="1:6" s="4" customFormat="1" x14ac:dyDescent="0.25">
      <c r="A470" s="33"/>
      <c r="B470" s="34"/>
      <c r="C470" s="35"/>
      <c r="E470" s="51"/>
      <c r="F470" s="42"/>
    </row>
    <row r="471" spans="1:6" s="4" customFormat="1" x14ac:dyDescent="0.25">
      <c r="A471" s="33"/>
      <c r="B471" s="34"/>
      <c r="C471" s="35"/>
      <c r="E471" s="51"/>
      <c r="F471" s="42"/>
    </row>
    <row r="472" spans="1:6" s="4" customFormat="1" x14ac:dyDescent="0.25">
      <c r="A472" s="33"/>
      <c r="B472" s="34"/>
      <c r="C472" s="35"/>
      <c r="E472" s="51"/>
      <c r="F472" s="42"/>
    </row>
    <row r="473" spans="1:6" s="4" customFormat="1" x14ac:dyDescent="0.25">
      <c r="A473" s="33"/>
      <c r="B473" s="34"/>
      <c r="C473" s="35"/>
      <c r="E473" s="51"/>
      <c r="F473" s="42"/>
    </row>
    <row r="474" spans="1:6" s="4" customFormat="1" x14ac:dyDescent="0.25">
      <c r="A474" s="33"/>
      <c r="B474" s="34"/>
      <c r="C474" s="35"/>
      <c r="E474" s="51"/>
      <c r="F474" s="42"/>
    </row>
    <row r="475" spans="1:6" s="4" customFormat="1" x14ac:dyDescent="0.25">
      <c r="A475" s="33"/>
      <c r="B475" s="34"/>
      <c r="C475" s="35"/>
      <c r="E475" s="51"/>
      <c r="F475" s="42"/>
    </row>
    <row r="476" spans="1:6" s="4" customFormat="1" x14ac:dyDescent="0.25">
      <c r="A476" s="33"/>
      <c r="B476" s="34"/>
      <c r="C476" s="35"/>
      <c r="E476" s="51"/>
      <c r="F476" s="42"/>
    </row>
    <row r="477" spans="1:6" s="4" customFormat="1" x14ac:dyDescent="0.25">
      <c r="A477" s="33"/>
      <c r="B477" s="34"/>
      <c r="C477" s="35"/>
      <c r="E477" s="51"/>
      <c r="F477" s="42"/>
    </row>
    <row r="478" spans="1:6" s="4" customFormat="1" x14ac:dyDescent="0.25">
      <c r="A478" s="33"/>
      <c r="B478" s="34"/>
      <c r="C478" s="35"/>
      <c r="E478" s="51"/>
      <c r="F478" s="42"/>
    </row>
    <row r="479" spans="1:6" s="4" customFormat="1" x14ac:dyDescent="0.25">
      <c r="A479" s="33"/>
      <c r="B479" s="34"/>
      <c r="C479" s="35"/>
      <c r="E479" s="51"/>
      <c r="F479" s="42"/>
    </row>
    <row r="480" spans="1:6" s="4" customFormat="1" x14ac:dyDescent="0.25">
      <c r="A480" s="33"/>
      <c r="B480" s="34"/>
      <c r="C480" s="35"/>
      <c r="E480" s="51"/>
      <c r="F480" s="42"/>
    </row>
    <row r="481" spans="1:6" s="4" customFormat="1" x14ac:dyDescent="0.25">
      <c r="A481" s="33"/>
      <c r="B481" s="34"/>
      <c r="C481" s="35"/>
      <c r="E481" s="51"/>
      <c r="F481" s="42"/>
    </row>
    <row r="482" spans="1:6" s="4" customFormat="1" x14ac:dyDescent="0.25">
      <c r="A482" s="33"/>
      <c r="B482" s="34"/>
      <c r="C482" s="35"/>
      <c r="E482" s="51"/>
      <c r="F482" s="42"/>
    </row>
    <row r="483" spans="1:6" s="4" customFormat="1" x14ac:dyDescent="0.25">
      <c r="A483" s="33"/>
      <c r="B483" s="34"/>
      <c r="C483" s="35"/>
      <c r="E483" s="51"/>
      <c r="F483" s="42"/>
    </row>
    <row r="484" spans="1:6" s="4" customFormat="1" x14ac:dyDescent="0.25">
      <c r="A484" s="33"/>
      <c r="B484" s="34"/>
      <c r="C484" s="35"/>
      <c r="E484" s="51"/>
      <c r="F484" s="42"/>
    </row>
    <row r="485" spans="1:6" s="4" customFormat="1" x14ac:dyDescent="0.25">
      <c r="A485" s="33"/>
      <c r="B485" s="34"/>
      <c r="C485" s="35"/>
      <c r="E485" s="51"/>
      <c r="F485" s="42"/>
    </row>
    <row r="486" spans="1:6" s="4" customFormat="1" x14ac:dyDescent="0.25">
      <c r="A486" s="33"/>
      <c r="B486" s="34"/>
      <c r="C486" s="35"/>
      <c r="E486" s="51"/>
      <c r="F486" s="42"/>
    </row>
    <row r="487" spans="1:6" s="4" customFormat="1" x14ac:dyDescent="0.25">
      <c r="A487" s="33"/>
      <c r="B487" s="34"/>
      <c r="C487" s="35"/>
      <c r="E487" s="51"/>
      <c r="F487" s="42"/>
    </row>
    <row r="488" spans="1:6" s="4" customFormat="1" x14ac:dyDescent="0.25">
      <c r="A488" s="33"/>
      <c r="B488" s="34"/>
      <c r="C488" s="35"/>
      <c r="E488" s="51"/>
      <c r="F488" s="42"/>
    </row>
    <row r="489" spans="1:6" s="4" customFormat="1" x14ac:dyDescent="0.25">
      <c r="A489" s="33"/>
      <c r="B489" s="34"/>
      <c r="C489" s="35"/>
      <c r="E489" s="51"/>
      <c r="F489" s="42"/>
    </row>
    <row r="490" spans="1:6" s="4" customFormat="1" x14ac:dyDescent="0.25">
      <c r="A490" s="33"/>
      <c r="B490" s="34"/>
      <c r="C490" s="35"/>
      <c r="E490" s="51"/>
      <c r="F490" s="42"/>
    </row>
    <row r="491" spans="1:6" s="4" customFormat="1" x14ac:dyDescent="0.25">
      <c r="A491" s="33"/>
      <c r="B491" s="34"/>
      <c r="C491" s="35"/>
      <c r="E491" s="51"/>
      <c r="F491" s="42"/>
    </row>
    <row r="492" spans="1:6" s="4" customFormat="1" x14ac:dyDescent="0.25">
      <c r="A492" s="33"/>
      <c r="B492" s="34"/>
      <c r="C492" s="35"/>
      <c r="E492" s="51"/>
      <c r="F492" s="42"/>
    </row>
    <row r="493" spans="1:6" s="4" customFormat="1" x14ac:dyDescent="0.25">
      <c r="A493" s="33"/>
      <c r="B493" s="34"/>
      <c r="C493" s="35"/>
      <c r="E493" s="51"/>
      <c r="F493" s="42"/>
    </row>
    <row r="494" spans="1:6" s="4" customFormat="1" x14ac:dyDescent="0.25">
      <c r="A494" s="33"/>
      <c r="B494" s="34"/>
      <c r="C494" s="35"/>
      <c r="E494" s="51"/>
      <c r="F494" s="42"/>
    </row>
    <row r="495" spans="1:6" s="4" customFormat="1" x14ac:dyDescent="0.25">
      <c r="A495" s="33"/>
      <c r="B495" s="34"/>
      <c r="C495" s="35"/>
      <c r="E495" s="51"/>
      <c r="F495" s="42"/>
    </row>
    <row r="496" spans="1:6" s="4" customFormat="1" x14ac:dyDescent="0.25">
      <c r="A496" s="33"/>
      <c r="B496" s="34"/>
      <c r="C496" s="35"/>
      <c r="E496" s="51"/>
      <c r="F496" s="42"/>
    </row>
    <row r="497" spans="1:6" s="4" customFormat="1" x14ac:dyDescent="0.25">
      <c r="A497" s="33"/>
      <c r="B497" s="34"/>
      <c r="C497" s="35"/>
      <c r="E497" s="51"/>
      <c r="F497" s="42"/>
    </row>
    <row r="498" spans="1:6" s="4" customFormat="1" x14ac:dyDescent="0.25">
      <c r="A498" s="33"/>
      <c r="B498" s="34"/>
      <c r="C498" s="35"/>
      <c r="E498" s="51"/>
      <c r="F498" s="42"/>
    </row>
    <row r="499" spans="1:6" s="4" customFormat="1" x14ac:dyDescent="0.25">
      <c r="A499" s="33"/>
      <c r="B499" s="34"/>
      <c r="C499" s="35"/>
      <c r="E499" s="51"/>
      <c r="F499" s="42"/>
    </row>
    <row r="500" spans="1:6" s="4" customFormat="1" x14ac:dyDescent="0.25">
      <c r="A500" s="33"/>
      <c r="B500" s="34"/>
      <c r="C500" s="35"/>
      <c r="E500" s="51"/>
      <c r="F500" s="42"/>
    </row>
    <row r="501" spans="1:6" s="4" customFormat="1" x14ac:dyDescent="0.25">
      <c r="A501" s="33"/>
      <c r="B501" s="34"/>
      <c r="C501" s="35"/>
      <c r="E501" s="51"/>
      <c r="F501" s="42"/>
    </row>
    <row r="502" spans="1:6" s="4" customFormat="1" x14ac:dyDescent="0.25">
      <c r="A502" s="33"/>
      <c r="B502" s="34"/>
      <c r="C502" s="35"/>
      <c r="E502" s="51"/>
      <c r="F502" s="42"/>
    </row>
    <row r="503" spans="1:6" s="4" customFormat="1" x14ac:dyDescent="0.25">
      <c r="A503" s="33"/>
      <c r="B503" s="34"/>
      <c r="C503" s="35"/>
      <c r="E503" s="51"/>
      <c r="F503" s="42"/>
    </row>
    <row r="504" spans="1:6" s="4" customFormat="1" x14ac:dyDescent="0.25">
      <c r="A504" s="33"/>
      <c r="B504" s="34"/>
      <c r="C504" s="35"/>
      <c r="E504" s="51"/>
      <c r="F504" s="42"/>
    </row>
    <row r="505" spans="1:6" s="4" customFormat="1" x14ac:dyDescent="0.25">
      <c r="A505" s="33"/>
      <c r="B505" s="34"/>
      <c r="C505" s="35"/>
      <c r="E505" s="51"/>
      <c r="F505" s="42"/>
    </row>
    <row r="506" spans="1:6" s="4" customFormat="1" x14ac:dyDescent="0.25">
      <c r="A506" s="33"/>
      <c r="B506" s="34"/>
      <c r="C506" s="35"/>
      <c r="E506" s="51"/>
      <c r="F506" s="42"/>
    </row>
    <row r="507" spans="1:6" s="4" customFormat="1" x14ac:dyDescent="0.25">
      <c r="A507" s="33"/>
      <c r="B507" s="34"/>
      <c r="C507" s="35"/>
      <c r="E507" s="51"/>
      <c r="F507" s="42"/>
    </row>
    <row r="508" spans="1:6" s="4" customFormat="1" x14ac:dyDescent="0.25">
      <c r="A508" s="33"/>
      <c r="B508" s="34"/>
      <c r="C508" s="35"/>
      <c r="E508" s="51"/>
      <c r="F508" s="42"/>
    </row>
    <row r="509" spans="1:6" s="4" customFormat="1" x14ac:dyDescent="0.25">
      <c r="A509" s="33"/>
      <c r="B509" s="34"/>
      <c r="C509" s="35"/>
      <c r="E509" s="51"/>
      <c r="F509" s="42"/>
    </row>
    <row r="510" spans="1:6" s="4" customFormat="1" x14ac:dyDescent="0.25">
      <c r="A510" s="33"/>
      <c r="B510" s="34"/>
      <c r="C510" s="35"/>
      <c r="E510" s="51"/>
      <c r="F510" s="42"/>
    </row>
    <row r="511" spans="1:6" s="4" customFormat="1" x14ac:dyDescent="0.25">
      <c r="A511" s="33"/>
      <c r="B511" s="34"/>
      <c r="C511" s="35"/>
      <c r="E511" s="51"/>
      <c r="F511" s="42"/>
    </row>
    <row r="512" spans="1:6" s="4" customFormat="1" x14ac:dyDescent="0.25">
      <c r="A512" s="33"/>
      <c r="B512" s="34"/>
      <c r="C512" s="35"/>
      <c r="E512" s="51"/>
      <c r="F512" s="42"/>
    </row>
    <row r="513" spans="1:6" s="4" customFormat="1" x14ac:dyDescent="0.25">
      <c r="A513" s="33"/>
      <c r="B513" s="34"/>
      <c r="C513" s="35"/>
      <c r="E513" s="51"/>
      <c r="F513" s="42"/>
    </row>
    <row r="514" spans="1:6" s="4" customFormat="1" x14ac:dyDescent="0.25">
      <c r="A514" s="33"/>
      <c r="B514" s="34"/>
      <c r="C514" s="35"/>
      <c r="E514" s="51"/>
      <c r="F514" s="42"/>
    </row>
    <row r="515" spans="1:6" s="4" customFormat="1" x14ac:dyDescent="0.25">
      <c r="A515" s="33"/>
      <c r="B515" s="34"/>
      <c r="C515" s="35"/>
      <c r="E515" s="51"/>
      <c r="F515" s="42"/>
    </row>
    <row r="516" spans="1:6" s="4" customFormat="1" x14ac:dyDescent="0.25">
      <c r="A516" s="33"/>
      <c r="B516" s="34"/>
      <c r="C516" s="35"/>
      <c r="E516" s="51"/>
      <c r="F516" s="42"/>
    </row>
    <row r="517" spans="1:6" s="4" customFormat="1" x14ac:dyDescent="0.25">
      <c r="A517" s="33"/>
      <c r="B517" s="34"/>
      <c r="C517" s="35"/>
      <c r="E517" s="51"/>
      <c r="F517" s="42"/>
    </row>
    <row r="518" spans="1:6" s="4" customFormat="1" x14ac:dyDescent="0.25">
      <c r="A518" s="33"/>
      <c r="B518" s="34"/>
      <c r="C518" s="35"/>
      <c r="E518" s="51"/>
      <c r="F518" s="42"/>
    </row>
    <row r="519" spans="1:6" s="4" customFormat="1" x14ac:dyDescent="0.25">
      <c r="A519" s="33"/>
      <c r="B519" s="34"/>
      <c r="C519" s="35"/>
      <c r="E519" s="51"/>
      <c r="F519" s="42"/>
    </row>
    <row r="520" spans="1:6" s="4" customFormat="1" x14ac:dyDescent="0.25">
      <c r="A520" s="33"/>
      <c r="B520" s="34"/>
      <c r="C520" s="35"/>
      <c r="E520" s="51"/>
      <c r="F520" s="42"/>
    </row>
    <row r="521" spans="1:6" s="4" customFormat="1" x14ac:dyDescent="0.25">
      <c r="A521" s="33"/>
      <c r="B521" s="34"/>
      <c r="C521" s="35"/>
      <c r="E521" s="51"/>
      <c r="F521" s="42"/>
    </row>
    <row r="522" spans="1:6" s="4" customFormat="1" x14ac:dyDescent="0.25">
      <c r="A522" s="33"/>
      <c r="B522" s="34"/>
      <c r="C522" s="35"/>
      <c r="E522" s="51"/>
      <c r="F522" s="42"/>
    </row>
    <row r="523" spans="1:6" s="4" customFormat="1" x14ac:dyDescent="0.25">
      <c r="A523" s="33"/>
      <c r="B523" s="34"/>
      <c r="C523" s="35"/>
      <c r="E523" s="51"/>
      <c r="F523" s="42"/>
    </row>
    <row r="524" spans="1:6" s="4" customFormat="1" x14ac:dyDescent="0.25">
      <c r="A524" s="33"/>
      <c r="B524" s="34"/>
      <c r="C524" s="35"/>
      <c r="E524" s="51"/>
      <c r="F524" s="42"/>
    </row>
    <row r="525" spans="1:6" s="4" customFormat="1" x14ac:dyDescent="0.25">
      <c r="A525" s="33"/>
      <c r="B525" s="34"/>
      <c r="C525" s="35"/>
      <c r="E525" s="51"/>
      <c r="F525" s="42"/>
    </row>
    <row r="526" spans="1:6" s="4" customFormat="1" x14ac:dyDescent="0.25">
      <c r="A526" s="33"/>
      <c r="B526" s="34"/>
      <c r="C526" s="35"/>
      <c r="E526" s="51"/>
      <c r="F526" s="42"/>
    </row>
    <row r="527" spans="1:6" s="4" customFormat="1" x14ac:dyDescent="0.25">
      <c r="A527" s="33"/>
      <c r="B527" s="34"/>
      <c r="C527" s="35"/>
      <c r="E527" s="51"/>
      <c r="F527" s="42"/>
    </row>
    <row r="528" spans="1:6" s="4" customFormat="1" x14ac:dyDescent="0.25">
      <c r="A528" s="33"/>
      <c r="B528" s="34"/>
      <c r="C528" s="35"/>
      <c r="E528" s="51"/>
      <c r="F528" s="42"/>
    </row>
    <row r="529" spans="1:6" s="4" customFormat="1" x14ac:dyDescent="0.25">
      <c r="A529" s="33"/>
      <c r="B529" s="34"/>
      <c r="C529" s="35"/>
      <c r="E529" s="51"/>
      <c r="F529" s="42"/>
    </row>
    <row r="530" spans="1:6" s="4" customFormat="1" x14ac:dyDescent="0.25">
      <c r="A530" s="33"/>
      <c r="B530" s="34"/>
      <c r="C530" s="35"/>
      <c r="E530" s="51"/>
      <c r="F530" s="42"/>
    </row>
    <row r="531" spans="1:6" s="4" customFormat="1" x14ac:dyDescent="0.25">
      <c r="A531" s="33"/>
      <c r="B531" s="34"/>
      <c r="C531" s="35"/>
      <c r="E531" s="51"/>
      <c r="F531" s="42"/>
    </row>
    <row r="532" spans="1:6" s="4" customFormat="1" x14ac:dyDescent="0.25">
      <c r="A532" s="33"/>
      <c r="B532" s="34"/>
      <c r="C532" s="35"/>
      <c r="E532" s="51"/>
      <c r="F532" s="42"/>
    </row>
    <row r="533" spans="1:6" s="4" customFormat="1" x14ac:dyDescent="0.25">
      <c r="A533" s="33"/>
      <c r="B533" s="34"/>
      <c r="C533" s="35"/>
      <c r="E533" s="51"/>
      <c r="F533" s="42"/>
    </row>
    <row r="534" spans="1:6" s="4" customFormat="1" x14ac:dyDescent="0.25">
      <c r="A534" s="33"/>
      <c r="B534" s="34"/>
      <c r="C534" s="35"/>
      <c r="E534" s="51"/>
      <c r="F534" s="42"/>
    </row>
    <row r="535" spans="1:6" s="4" customFormat="1" x14ac:dyDescent="0.25">
      <c r="A535" s="33"/>
      <c r="B535" s="34"/>
      <c r="C535" s="35"/>
      <c r="E535" s="51"/>
      <c r="F535" s="42"/>
    </row>
    <row r="536" spans="1:6" s="4" customFormat="1" x14ac:dyDescent="0.25">
      <c r="A536" s="33"/>
      <c r="B536" s="34"/>
      <c r="C536" s="35"/>
      <c r="E536" s="51"/>
      <c r="F536" s="42"/>
    </row>
    <row r="537" spans="1:6" s="4" customFormat="1" x14ac:dyDescent="0.25">
      <c r="A537" s="33"/>
      <c r="B537" s="34"/>
      <c r="C537" s="35"/>
      <c r="E537" s="51"/>
      <c r="F537" s="42"/>
    </row>
    <row r="538" spans="1:6" s="4" customFormat="1" x14ac:dyDescent="0.25">
      <c r="A538" s="33"/>
      <c r="B538" s="34"/>
      <c r="C538" s="35"/>
      <c r="E538" s="51"/>
      <c r="F538" s="42"/>
    </row>
    <row r="539" spans="1:6" s="4" customFormat="1" x14ac:dyDescent="0.25">
      <c r="A539" s="33"/>
      <c r="B539" s="34"/>
      <c r="C539" s="35"/>
      <c r="E539" s="51"/>
      <c r="F539" s="42"/>
    </row>
    <row r="540" spans="1:6" s="4" customFormat="1" x14ac:dyDescent="0.25">
      <c r="A540" s="33"/>
      <c r="B540" s="34"/>
      <c r="C540" s="35"/>
      <c r="E540" s="51"/>
      <c r="F540" s="42"/>
    </row>
    <row r="541" spans="1:6" s="4" customFormat="1" x14ac:dyDescent="0.25">
      <c r="A541" s="33"/>
      <c r="B541" s="34"/>
      <c r="C541" s="35"/>
      <c r="E541" s="51"/>
      <c r="F541" s="42"/>
    </row>
    <row r="542" spans="1:6" s="4" customFormat="1" x14ac:dyDescent="0.25">
      <c r="A542" s="33"/>
      <c r="B542" s="34"/>
      <c r="C542" s="35"/>
      <c r="E542" s="51"/>
      <c r="F542" s="42"/>
    </row>
    <row r="543" spans="1:6" s="4" customFormat="1" x14ac:dyDescent="0.25">
      <c r="A543" s="33"/>
      <c r="B543" s="34"/>
      <c r="C543" s="35"/>
      <c r="E543" s="51"/>
      <c r="F543" s="42"/>
    </row>
    <row r="544" spans="1:6" s="4" customFormat="1" x14ac:dyDescent="0.25">
      <c r="A544" s="33"/>
      <c r="B544" s="34"/>
      <c r="C544" s="35"/>
      <c r="E544" s="51"/>
      <c r="F544" s="42"/>
    </row>
    <row r="545" spans="1:6" s="4" customFormat="1" x14ac:dyDescent="0.25">
      <c r="A545" s="33"/>
      <c r="B545" s="34"/>
      <c r="C545" s="35"/>
      <c r="E545" s="51"/>
      <c r="F545" s="42"/>
    </row>
    <row r="546" spans="1:6" s="4" customFormat="1" x14ac:dyDescent="0.25">
      <c r="A546" s="33"/>
      <c r="B546" s="34"/>
      <c r="C546" s="35"/>
      <c r="E546" s="51"/>
      <c r="F546" s="42"/>
    </row>
    <row r="547" spans="1:6" s="4" customFormat="1" x14ac:dyDescent="0.25">
      <c r="A547" s="33"/>
      <c r="B547" s="34"/>
      <c r="C547" s="35"/>
      <c r="E547" s="51"/>
      <c r="F547" s="42"/>
    </row>
    <row r="548" spans="1:6" s="4" customFormat="1" x14ac:dyDescent="0.25">
      <c r="A548" s="33"/>
      <c r="B548" s="34"/>
      <c r="C548" s="35"/>
      <c r="E548" s="51"/>
      <c r="F548" s="42"/>
    </row>
    <row r="549" spans="1:6" s="4" customFormat="1" x14ac:dyDescent="0.25">
      <c r="A549" s="33"/>
      <c r="B549" s="34"/>
      <c r="C549" s="35"/>
      <c r="E549" s="51"/>
      <c r="F549" s="42"/>
    </row>
    <row r="550" spans="1:6" s="4" customFormat="1" x14ac:dyDescent="0.25">
      <c r="A550" s="33"/>
      <c r="B550" s="34"/>
      <c r="C550" s="35"/>
      <c r="E550" s="51"/>
      <c r="F550" s="42"/>
    </row>
    <row r="551" spans="1:6" s="4" customFormat="1" x14ac:dyDescent="0.25">
      <c r="A551" s="33"/>
      <c r="B551" s="34"/>
      <c r="C551" s="35"/>
      <c r="E551" s="51"/>
      <c r="F551" s="42"/>
    </row>
    <row r="552" spans="1:6" s="4" customFormat="1" x14ac:dyDescent="0.25">
      <c r="A552" s="33"/>
      <c r="B552" s="34"/>
      <c r="C552" s="35"/>
      <c r="E552" s="51"/>
      <c r="F552" s="42"/>
    </row>
    <row r="553" spans="1:6" s="4" customFormat="1" x14ac:dyDescent="0.25">
      <c r="A553" s="33"/>
      <c r="B553" s="34"/>
      <c r="C553" s="35"/>
      <c r="E553" s="51"/>
      <c r="F553" s="42"/>
    </row>
    <row r="554" spans="1:6" s="4" customFormat="1" x14ac:dyDescent="0.25">
      <c r="A554" s="33"/>
      <c r="B554" s="34"/>
      <c r="C554" s="35"/>
      <c r="E554" s="51"/>
      <c r="F554" s="42"/>
    </row>
    <row r="555" spans="1:6" s="4" customFormat="1" x14ac:dyDescent="0.25">
      <c r="A555" s="33"/>
      <c r="B555" s="34"/>
      <c r="C555" s="35"/>
      <c r="E555" s="51"/>
      <c r="F555" s="42"/>
    </row>
    <row r="556" spans="1:6" s="4" customFormat="1" x14ac:dyDescent="0.25">
      <c r="A556" s="33"/>
      <c r="B556" s="34"/>
      <c r="C556" s="35"/>
      <c r="E556" s="51"/>
      <c r="F556" s="42"/>
    </row>
    <row r="557" spans="1:6" s="4" customFormat="1" x14ac:dyDescent="0.25">
      <c r="A557" s="33"/>
      <c r="B557" s="34"/>
      <c r="C557" s="35"/>
      <c r="E557" s="51"/>
      <c r="F557" s="42"/>
    </row>
    <row r="558" spans="1:6" s="4" customFormat="1" x14ac:dyDescent="0.25">
      <c r="A558" s="33"/>
      <c r="B558" s="34"/>
      <c r="C558" s="35"/>
      <c r="E558" s="51"/>
      <c r="F558" s="42"/>
    </row>
    <row r="559" spans="1:6" s="4" customFormat="1" x14ac:dyDescent="0.25">
      <c r="A559" s="33"/>
      <c r="B559" s="34"/>
      <c r="C559" s="35"/>
      <c r="E559" s="51"/>
      <c r="F559" s="42"/>
    </row>
    <row r="560" spans="1:6" s="4" customFormat="1" x14ac:dyDescent="0.25">
      <c r="A560" s="33"/>
      <c r="B560" s="34"/>
      <c r="C560" s="35"/>
      <c r="E560" s="51"/>
      <c r="F560" s="42"/>
    </row>
    <row r="561" spans="1:6" s="4" customFormat="1" x14ac:dyDescent="0.25">
      <c r="A561" s="33"/>
      <c r="B561" s="34"/>
      <c r="C561" s="35"/>
      <c r="E561" s="51"/>
      <c r="F561" s="42"/>
    </row>
    <row r="562" spans="1:6" s="4" customFormat="1" x14ac:dyDescent="0.25">
      <c r="A562" s="33"/>
      <c r="B562" s="34"/>
      <c r="C562" s="35"/>
      <c r="E562" s="51"/>
      <c r="F562" s="42"/>
    </row>
    <row r="563" spans="1:6" s="4" customFormat="1" x14ac:dyDescent="0.25">
      <c r="A563" s="33"/>
      <c r="B563" s="34"/>
      <c r="C563" s="35"/>
      <c r="E563" s="51"/>
      <c r="F563" s="42"/>
    </row>
    <row r="564" spans="1:6" s="4" customFormat="1" x14ac:dyDescent="0.25">
      <c r="A564" s="33"/>
      <c r="B564" s="34"/>
      <c r="C564" s="35"/>
      <c r="E564" s="51"/>
      <c r="F564" s="42"/>
    </row>
    <row r="565" spans="1:6" s="4" customFormat="1" x14ac:dyDescent="0.25">
      <c r="A565" s="33"/>
      <c r="B565" s="34"/>
      <c r="C565" s="35"/>
      <c r="E565" s="51"/>
      <c r="F565" s="42"/>
    </row>
    <row r="566" spans="1:6" s="4" customFormat="1" x14ac:dyDescent="0.25">
      <c r="A566" s="33"/>
      <c r="B566" s="34"/>
      <c r="C566" s="35"/>
      <c r="E566" s="51"/>
      <c r="F566" s="42"/>
    </row>
    <row r="567" spans="1:6" s="4" customFormat="1" x14ac:dyDescent="0.25">
      <c r="A567" s="33"/>
      <c r="B567" s="34"/>
      <c r="C567" s="35"/>
      <c r="E567" s="51"/>
      <c r="F567" s="42"/>
    </row>
    <row r="568" spans="1:6" s="4" customFormat="1" x14ac:dyDescent="0.25">
      <c r="A568" s="33"/>
      <c r="B568" s="34"/>
      <c r="C568" s="35"/>
      <c r="E568" s="51"/>
      <c r="F568" s="42"/>
    </row>
    <row r="569" spans="1:6" s="4" customFormat="1" x14ac:dyDescent="0.25">
      <c r="A569" s="33"/>
      <c r="B569" s="34"/>
      <c r="C569" s="35"/>
      <c r="E569" s="51"/>
      <c r="F569" s="42"/>
    </row>
    <row r="570" spans="1:6" s="4" customFormat="1" x14ac:dyDescent="0.25">
      <c r="A570" s="33"/>
      <c r="B570" s="34"/>
      <c r="C570" s="35"/>
      <c r="E570" s="51"/>
      <c r="F570" s="42"/>
    </row>
    <row r="571" spans="1:6" s="4" customFormat="1" x14ac:dyDescent="0.25">
      <c r="A571" s="33"/>
      <c r="B571" s="34"/>
      <c r="C571" s="35"/>
      <c r="E571" s="51"/>
      <c r="F571" s="42"/>
    </row>
    <row r="572" spans="1:6" s="4" customFormat="1" x14ac:dyDescent="0.25">
      <c r="A572" s="33"/>
      <c r="B572" s="34"/>
      <c r="C572" s="35"/>
      <c r="E572" s="51"/>
      <c r="F572" s="42"/>
    </row>
    <row r="573" spans="1:6" s="4" customFormat="1" x14ac:dyDescent="0.25">
      <c r="A573" s="33"/>
      <c r="B573" s="34"/>
      <c r="C573" s="35"/>
      <c r="E573" s="51"/>
      <c r="F573" s="42"/>
    </row>
    <row r="574" spans="1:6" s="4" customFormat="1" x14ac:dyDescent="0.25">
      <c r="A574" s="33"/>
      <c r="B574" s="34"/>
      <c r="C574" s="35"/>
      <c r="E574" s="51"/>
      <c r="F574" s="42"/>
    </row>
    <row r="575" spans="1:6" s="4" customFormat="1" x14ac:dyDescent="0.25">
      <c r="A575" s="33"/>
      <c r="B575" s="34"/>
      <c r="C575" s="35"/>
      <c r="E575" s="51"/>
      <c r="F575" s="42"/>
    </row>
    <row r="576" spans="1:6" s="4" customFormat="1" x14ac:dyDescent="0.25">
      <c r="A576" s="33"/>
      <c r="B576" s="34"/>
      <c r="C576" s="35"/>
      <c r="E576" s="51"/>
      <c r="F576" s="42"/>
    </row>
    <row r="577" spans="1:6" s="4" customFormat="1" x14ac:dyDescent="0.25">
      <c r="A577" s="33"/>
      <c r="B577" s="34"/>
      <c r="C577" s="35"/>
      <c r="E577" s="51"/>
      <c r="F577" s="42"/>
    </row>
    <row r="578" spans="1:6" s="4" customFormat="1" x14ac:dyDescent="0.25">
      <c r="A578" s="33"/>
      <c r="B578" s="34"/>
      <c r="C578" s="35"/>
      <c r="E578" s="51"/>
      <c r="F578" s="42"/>
    </row>
    <row r="579" spans="1:6" s="4" customFormat="1" x14ac:dyDescent="0.25">
      <c r="A579" s="33"/>
      <c r="B579" s="34"/>
      <c r="C579" s="35"/>
      <c r="E579" s="51"/>
      <c r="F579" s="42"/>
    </row>
    <row r="580" spans="1:6" s="4" customFormat="1" x14ac:dyDescent="0.25">
      <c r="A580" s="33"/>
      <c r="B580" s="34"/>
      <c r="C580" s="35"/>
      <c r="E580" s="51"/>
      <c r="F580" s="42"/>
    </row>
    <row r="581" spans="1:6" s="4" customFormat="1" x14ac:dyDescent="0.25">
      <c r="A581" s="33"/>
      <c r="B581" s="34"/>
      <c r="C581" s="35"/>
      <c r="E581" s="51"/>
      <c r="F581" s="42"/>
    </row>
    <row r="582" spans="1:6" s="4" customFormat="1" x14ac:dyDescent="0.25">
      <c r="A582" s="33"/>
      <c r="B582" s="34"/>
      <c r="C582" s="35"/>
      <c r="E582" s="51"/>
      <c r="F582" s="42"/>
    </row>
    <row r="583" spans="1:6" s="4" customFormat="1" x14ac:dyDescent="0.25">
      <c r="A583" s="33"/>
      <c r="B583" s="34"/>
      <c r="C583" s="35"/>
      <c r="E583" s="51"/>
      <c r="F583" s="42"/>
    </row>
    <row r="584" spans="1:6" s="4" customFormat="1" x14ac:dyDescent="0.25">
      <c r="A584" s="33"/>
      <c r="B584" s="34"/>
      <c r="C584" s="35"/>
      <c r="E584" s="51"/>
      <c r="F584" s="42"/>
    </row>
    <row r="585" spans="1:6" s="4" customFormat="1" x14ac:dyDescent="0.25">
      <c r="A585" s="33"/>
      <c r="B585" s="34"/>
      <c r="C585" s="35"/>
      <c r="E585" s="51"/>
      <c r="F585" s="42"/>
    </row>
    <row r="586" spans="1:6" s="4" customFormat="1" x14ac:dyDescent="0.25">
      <c r="A586" s="33"/>
      <c r="B586" s="34"/>
      <c r="C586" s="35"/>
      <c r="E586" s="51"/>
      <c r="F586" s="42"/>
    </row>
    <row r="587" spans="1:6" s="4" customFormat="1" x14ac:dyDescent="0.25">
      <c r="A587" s="33"/>
      <c r="B587" s="34"/>
      <c r="C587" s="35"/>
      <c r="E587" s="51"/>
      <c r="F587" s="42"/>
    </row>
    <row r="588" spans="1:6" s="4" customFormat="1" x14ac:dyDescent="0.25">
      <c r="A588" s="33"/>
      <c r="B588" s="34"/>
      <c r="C588" s="35"/>
      <c r="E588" s="51"/>
      <c r="F588" s="42"/>
    </row>
    <row r="589" spans="1:6" s="4" customFormat="1" x14ac:dyDescent="0.25">
      <c r="A589" s="33"/>
      <c r="B589" s="34"/>
      <c r="C589" s="35"/>
      <c r="E589" s="51"/>
      <c r="F589" s="42"/>
    </row>
    <row r="590" spans="1:6" s="4" customFormat="1" x14ac:dyDescent="0.25">
      <c r="A590" s="33"/>
      <c r="B590" s="34"/>
      <c r="C590" s="35"/>
      <c r="E590" s="51"/>
      <c r="F590" s="42"/>
    </row>
    <row r="591" spans="1:6" s="4" customFormat="1" x14ac:dyDescent="0.25">
      <c r="A591" s="33"/>
      <c r="B591" s="34"/>
      <c r="C591" s="35"/>
      <c r="E591" s="51"/>
      <c r="F591" s="42"/>
    </row>
    <row r="592" spans="1:6" s="4" customFormat="1" x14ac:dyDescent="0.25">
      <c r="A592" s="33"/>
      <c r="B592" s="34"/>
      <c r="C592" s="35"/>
      <c r="E592" s="51"/>
      <c r="F592" s="42"/>
    </row>
    <row r="593" spans="1:6" s="4" customFormat="1" x14ac:dyDescent="0.25">
      <c r="A593" s="33"/>
      <c r="B593" s="34"/>
      <c r="C593" s="35"/>
      <c r="E593" s="51"/>
      <c r="F593" s="42"/>
    </row>
    <row r="594" spans="1:6" s="4" customFormat="1" x14ac:dyDescent="0.25">
      <c r="A594" s="33"/>
      <c r="B594" s="34"/>
      <c r="C594" s="35"/>
      <c r="E594" s="51"/>
      <c r="F594" s="42"/>
    </row>
    <row r="595" spans="1:6" s="4" customFormat="1" x14ac:dyDescent="0.25">
      <c r="A595" s="33"/>
      <c r="B595" s="34"/>
      <c r="C595" s="35"/>
      <c r="E595" s="51"/>
      <c r="F595" s="42"/>
    </row>
    <row r="596" spans="1:6" s="4" customFormat="1" x14ac:dyDescent="0.25">
      <c r="A596" s="33"/>
      <c r="B596" s="34"/>
      <c r="C596" s="35"/>
      <c r="E596" s="51"/>
      <c r="F596" s="42"/>
    </row>
    <row r="597" spans="1:6" s="4" customFormat="1" x14ac:dyDescent="0.25">
      <c r="A597" s="33"/>
      <c r="B597" s="34"/>
      <c r="C597" s="35"/>
      <c r="E597" s="51"/>
      <c r="F597" s="42"/>
    </row>
    <row r="598" spans="1:6" s="4" customFormat="1" x14ac:dyDescent="0.25">
      <c r="A598" s="33"/>
      <c r="B598" s="34"/>
      <c r="C598" s="35"/>
      <c r="E598" s="51"/>
      <c r="F598" s="42"/>
    </row>
    <row r="599" spans="1:6" s="4" customFormat="1" x14ac:dyDescent="0.25">
      <c r="A599" s="33"/>
      <c r="B599" s="34"/>
      <c r="C599" s="35"/>
      <c r="E599" s="51"/>
      <c r="F599" s="42"/>
    </row>
    <row r="600" spans="1:6" s="4" customFormat="1" x14ac:dyDescent="0.25">
      <c r="A600" s="33"/>
      <c r="B600" s="34"/>
      <c r="C600" s="35"/>
      <c r="E600" s="51"/>
      <c r="F600" s="42"/>
    </row>
    <row r="601" spans="1:6" s="4" customFormat="1" x14ac:dyDescent="0.25">
      <c r="A601" s="33"/>
      <c r="B601" s="34"/>
      <c r="C601" s="35"/>
      <c r="E601" s="51"/>
      <c r="F601" s="42"/>
    </row>
    <row r="602" spans="1:6" s="4" customFormat="1" x14ac:dyDescent="0.25">
      <c r="A602" s="33"/>
      <c r="B602" s="34"/>
      <c r="C602" s="35"/>
      <c r="E602" s="51"/>
      <c r="F602" s="42"/>
    </row>
    <row r="603" spans="1:6" s="4" customFormat="1" x14ac:dyDescent="0.25">
      <c r="A603" s="33"/>
      <c r="B603" s="34"/>
      <c r="C603" s="35"/>
      <c r="E603" s="51"/>
      <c r="F603" s="42"/>
    </row>
    <row r="604" spans="1:6" s="4" customFormat="1" x14ac:dyDescent="0.25">
      <c r="A604" s="33"/>
      <c r="B604" s="34"/>
      <c r="C604" s="35"/>
      <c r="E604" s="51"/>
      <c r="F604" s="42"/>
    </row>
    <row r="605" spans="1:6" s="4" customFormat="1" x14ac:dyDescent="0.25">
      <c r="A605" s="33"/>
      <c r="B605" s="34"/>
      <c r="C605" s="35"/>
      <c r="E605" s="51"/>
      <c r="F605" s="42"/>
    </row>
    <row r="606" spans="1:6" s="4" customFormat="1" x14ac:dyDescent="0.25">
      <c r="A606" s="33"/>
      <c r="B606" s="34"/>
      <c r="C606" s="35"/>
      <c r="E606" s="51"/>
      <c r="F606" s="42"/>
    </row>
    <row r="607" spans="1:6" s="4" customFormat="1" x14ac:dyDescent="0.25">
      <c r="A607" s="33"/>
      <c r="B607" s="34"/>
      <c r="C607" s="35"/>
      <c r="E607" s="51"/>
      <c r="F607" s="42"/>
    </row>
    <row r="608" spans="1:6" s="4" customFormat="1" x14ac:dyDescent="0.25">
      <c r="A608" s="33"/>
      <c r="B608" s="34"/>
      <c r="C608" s="35"/>
      <c r="E608" s="51"/>
      <c r="F608" s="42"/>
    </row>
    <row r="609" spans="1:6" s="4" customFormat="1" x14ac:dyDescent="0.25">
      <c r="A609" s="33"/>
      <c r="B609" s="34"/>
      <c r="C609" s="35"/>
      <c r="E609" s="51"/>
      <c r="F609" s="42"/>
    </row>
    <row r="610" spans="1:6" s="4" customFormat="1" x14ac:dyDescent="0.25">
      <c r="A610" s="33"/>
      <c r="B610" s="34"/>
      <c r="C610" s="35"/>
      <c r="E610" s="51"/>
      <c r="F610" s="42"/>
    </row>
    <row r="611" spans="1:6" s="4" customFormat="1" x14ac:dyDescent="0.25">
      <c r="A611" s="33"/>
      <c r="B611" s="34"/>
      <c r="C611" s="35"/>
      <c r="E611" s="51"/>
      <c r="F611" s="42"/>
    </row>
    <row r="612" spans="1:6" s="4" customFormat="1" x14ac:dyDescent="0.25">
      <c r="A612" s="33"/>
      <c r="B612" s="34"/>
      <c r="C612" s="35"/>
      <c r="E612" s="51"/>
      <c r="F612" s="42"/>
    </row>
    <row r="613" spans="1:6" s="4" customFormat="1" x14ac:dyDescent="0.25">
      <c r="A613" s="33"/>
      <c r="B613" s="34"/>
      <c r="C613" s="35"/>
      <c r="E613" s="51"/>
      <c r="F613" s="42"/>
    </row>
    <row r="614" spans="1:6" s="4" customFormat="1" x14ac:dyDescent="0.25">
      <c r="A614" s="33"/>
      <c r="B614" s="34"/>
      <c r="C614" s="35"/>
      <c r="E614" s="51"/>
      <c r="F614" s="42"/>
    </row>
    <row r="615" spans="1:6" s="4" customFormat="1" x14ac:dyDescent="0.25">
      <c r="A615" s="33"/>
      <c r="B615" s="34"/>
      <c r="C615" s="35"/>
      <c r="E615" s="51"/>
      <c r="F615" s="42"/>
    </row>
    <row r="616" spans="1:6" s="4" customFormat="1" x14ac:dyDescent="0.25">
      <c r="A616" s="33"/>
      <c r="B616" s="34"/>
      <c r="C616" s="35"/>
      <c r="E616" s="51"/>
      <c r="F616" s="42"/>
    </row>
    <row r="617" spans="1:6" s="4" customFormat="1" x14ac:dyDescent="0.25">
      <c r="A617" s="33"/>
      <c r="B617" s="34"/>
      <c r="C617" s="35"/>
      <c r="E617" s="51"/>
      <c r="F617" s="42"/>
    </row>
    <row r="618" spans="1:6" s="4" customFormat="1" x14ac:dyDescent="0.25">
      <c r="A618" s="33"/>
      <c r="B618" s="34"/>
      <c r="C618" s="35"/>
      <c r="E618" s="51"/>
      <c r="F618" s="42"/>
    </row>
    <row r="619" spans="1:6" s="4" customFormat="1" x14ac:dyDescent="0.25">
      <c r="A619" s="33"/>
      <c r="B619" s="34"/>
      <c r="C619" s="35"/>
      <c r="E619" s="51"/>
      <c r="F619" s="42"/>
    </row>
    <row r="620" spans="1:6" s="4" customFormat="1" x14ac:dyDescent="0.25">
      <c r="A620" s="33"/>
      <c r="B620" s="34"/>
      <c r="C620" s="35"/>
      <c r="E620" s="51"/>
      <c r="F620" s="42"/>
    </row>
    <row r="621" spans="1:6" s="4" customFormat="1" x14ac:dyDescent="0.25">
      <c r="A621" s="33"/>
      <c r="B621" s="34"/>
      <c r="C621" s="35"/>
      <c r="E621" s="51"/>
      <c r="F621" s="42"/>
    </row>
    <row r="622" spans="1:6" s="4" customFormat="1" x14ac:dyDescent="0.25">
      <c r="A622" s="33"/>
      <c r="B622" s="34"/>
      <c r="C622" s="35"/>
      <c r="E622" s="51"/>
      <c r="F622" s="42"/>
    </row>
    <row r="623" spans="1:6" s="4" customFormat="1" x14ac:dyDescent="0.25">
      <c r="A623" s="33"/>
      <c r="B623" s="34"/>
      <c r="C623" s="35"/>
      <c r="E623" s="51"/>
      <c r="F623" s="42"/>
    </row>
    <row r="624" spans="1:6" s="4" customFormat="1" x14ac:dyDescent="0.25">
      <c r="A624" s="33"/>
      <c r="B624" s="34"/>
      <c r="C624" s="35"/>
      <c r="E624" s="51"/>
      <c r="F624" s="42"/>
    </row>
    <row r="625" spans="1:6" s="4" customFormat="1" x14ac:dyDescent="0.25">
      <c r="A625" s="33"/>
      <c r="B625" s="34"/>
      <c r="C625" s="35"/>
      <c r="E625" s="51"/>
      <c r="F625" s="42"/>
    </row>
    <row r="626" spans="1:6" s="4" customFormat="1" x14ac:dyDescent="0.25">
      <c r="A626" s="33"/>
      <c r="B626" s="34"/>
      <c r="C626" s="35"/>
      <c r="E626" s="51"/>
      <c r="F626" s="42"/>
    </row>
    <row r="627" spans="1:6" s="4" customFormat="1" x14ac:dyDescent="0.25">
      <c r="A627" s="33"/>
      <c r="B627" s="34"/>
      <c r="C627" s="35"/>
      <c r="E627" s="51"/>
      <c r="F627" s="42"/>
    </row>
    <row r="628" spans="1:6" s="4" customFormat="1" x14ac:dyDescent="0.25">
      <c r="A628" s="33"/>
      <c r="B628" s="34"/>
      <c r="C628" s="35"/>
      <c r="E628" s="51"/>
      <c r="F628" s="42"/>
    </row>
    <row r="629" spans="1:6" s="4" customFormat="1" x14ac:dyDescent="0.25">
      <c r="A629" s="33"/>
      <c r="B629" s="34"/>
      <c r="C629" s="35"/>
      <c r="E629" s="51"/>
      <c r="F629" s="42"/>
    </row>
    <row r="630" spans="1:6" s="4" customFormat="1" x14ac:dyDescent="0.25">
      <c r="A630" s="33"/>
      <c r="B630" s="34"/>
      <c r="C630" s="35"/>
      <c r="E630" s="51"/>
      <c r="F630" s="42"/>
    </row>
    <row r="631" spans="1:6" s="4" customFormat="1" x14ac:dyDescent="0.25">
      <c r="A631" s="33"/>
      <c r="B631" s="34"/>
      <c r="C631" s="35"/>
      <c r="E631" s="51"/>
      <c r="F631" s="42"/>
    </row>
    <row r="632" spans="1:6" s="4" customFormat="1" x14ac:dyDescent="0.25">
      <c r="A632" s="33"/>
      <c r="B632" s="34"/>
      <c r="C632" s="35"/>
      <c r="E632" s="51"/>
      <c r="F632" s="42"/>
    </row>
    <row r="633" spans="1:6" s="4" customFormat="1" x14ac:dyDescent="0.25">
      <c r="A633" s="33"/>
      <c r="B633" s="34"/>
      <c r="C633" s="35"/>
      <c r="E633" s="51"/>
      <c r="F633" s="42"/>
    </row>
    <row r="634" spans="1:6" s="4" customFormat="1" x14ac:dyDescent="0.25">
      <c r="A634" s="33"/>
      <c r="B634" s="34"/>
      <c r="C634" s="35"/>
      <c r="E634" s="51"/>
      <c r="F634" s="42"/>
    </row>
    <row r="635" spans="1:6" s="4" customFormat="1" x14ac:dyDescent="0.25">
      <c r="A635" s="33"/>
      <c r="B635" s="34"/>
      <c r="C635" s="35"/>
      <c r="E635" s="51"/>
      <c r="F635" s="42"/>
    </row>
    <row r="636" spans="1:6" s="4" customFormat="1" x14ac:dyDescent="0.25">
      <c r="A636" s="33"/>
      <c r="B636" s="34"/>
      <c r="C636" s="35"/>
      <c r="E636" s="51"/>
      <c r="F636" s="42"/>
    </row>
    <row r="637" spans="1:6" s="4" customFormat="1" x14ac:dyDescent="0.25">
      <c r="A637" s="33"/>
      <c r="B637" s="34"/>
      <c r="C637" s="35"/>
      <c r="E637" s="51"/>
      <c r="F637" s="42"/>
    </row>
    <row r="638" spans="1:6" s="4" customFormat="1" x14ac:dyDescent="0.25">
      <c r="A638" s="33"/>
      <c r="B638" s="34"/>
      <c r="C638" s="35"/>
      <c r="E638" s="51"/>
      <c r="F638" s="42"/>
    </row>
    <row r="639" spans="1:6" s="4" customFormat="1" x14ac:dyDescent="0.25">
      <c r="A639" s="33"/>
      <c r="B639" s="34"/>
      <c r="C639" s="35"/>
      <c r="E639" s="51"/>
      <c r="F639" s="42"/>
    </row>
    <row r="640" spans="1:6" s="4" customFormat="1" x14ac:dyDescent="0.25">
      <c r="A640" s="33"/>
      <c r="B640" s="34"/>
      <c r="C640" s="35"/>
      <c r="E640" s="51"/>
      <c r="F640" s="42"/>
    </row>
    <row r="641" spans="1:6" s="4" customFormat="1" x14ac:dyDescent="0.25">
      <c r="A641" s="33"/>
      <c r="B641" s="34"/>
      <c r="C641" s="35"/>
      <c r="E641" s="51"/>
      <c r="F641" s="42"/>
    </row>
    <row r="642" spans="1:6" s="4" customFormat="1" x14ac:dyDescent="0.25">
      <c r="A642" s="33"/>
      <c r="B642" s="34"/>
      <c r="C642" s="35"/>
      <c r="E642" s="51"/>
      <c r="F642" s="42"/>
    </row>
    <row r="643" spans="1:6" s="4" customFormat="1" x14ac:dyDescent="0.25">
      <c r="A643" s="33"/>
      <c r="B643" s="34"/>
      <c r="C643" s="35"/>
      <c r="E643" s="51"/>
      <c r="F643" s="42"/>
    </row>
    <row r="644" spans="1:6" s="4" customFormat="1" x14ac:dyDescent="0.25">
      <c r="A644" s="33"/>
      <c r="B644" s="34"/>
      <c r="C644" s="35"/>
      <c r="E644" s="51"/>
      <c r="F644" s="42"/>
    </row>
    <row r="645" spans="1:6" s="4" customFormat="1" x14ac:dyDescent="0.25">
      <c r="A645" s="33"/>
      <c r="B645" s="34"/>
      <c r="C645" s="35"/>
      <c r="E645" s="51"/>
      <c r="F645" s="42"/>
    </row>
    <row r="646" spans="1:6" s="4" customFormat="1" x14ac:dyDescent="0.25">
      <c r="A646" s="33"/>
      <c r="B646" s="34"/>
      <c r="C646" s="35"/>
      <c r="E646" s="51"/>
      <c r="F646" s="42"/>
    </row>
    <row r="647" spans="1:6" s="4" customFormat="1" x14ac:dyDescent="0.25">
      <c r="A647" s="33"/>
      <c r="B647" s="34"/>
      <c r="C647" s="35"/>
      <c r="E647" s="51"/>
      <c r="F647" s="42"/>
    </row>
    <row r="648" spans="1:6" s="4" customFormat="1" x14ac:dyDescent="0.25">
      <c r="A648" s="33"/>
      <c r="B648" s="34"/>
      <c r="C648" s="35"/>
      <c r="E648" s="51"/>
      <c r="F648" s="42"/>
    </row>
    <row r="649" spans="1:6" s="4" customFormat="1" x14ac:dyDescent="0.25">
      <c r="A649" s="33"/>
      <c r="B649" s="34"/>
      <c r="C649" s="35"/>
      <c r="E649" s="51"/>
      <c r="F649" s="42"/>
    </row>
    <row r="650" spans="1:6" s="4" customFormat="1" x14ac:dyDescent="0.25">
      <c r="A650" s="33"/>
      <c r="B650" s="34"/>
      <c r="C650" s="35"/>
      <c r="E650" s="51"/>
      <c r="F650" s="42"/>
    </row>
    <row r="651" spans="1:6" s="4" customFormat="1" x14ac:dyDescent="0.25">
      <c r="A651" s="33"/>
      <c r="B651" s="34"/>
      <c r="C651" s="35"/>
      <c r="E651" s="51"/>
      <c r="F651" s="42"/>
    </row>
    <row r="652" spans="1:6" s="4" customFormat="1" x14ac:dyDescent="0.25">
      <c r="A652" s="33"/>
      <c r="B652" s="34"/>
      <c r="C652" s="35"/>
      <c r="E652" s="51"/>
      <c r="F652" s="42"/>
    </row>
    <row r="653" spans="1:6" s="4" customFormat="1" x14ac:dyDescent="0.25">
      <c r="A653" s="33"/>
      <c r="B653" s="34"/>
      <c r="C653" s="35"/>
      <c r="E653" s="51"/>
      <c r="F653" s="42"/>
    </row>
    <row r="654" spans="1:6" s="4" customFormat="1" x14ac:dyDescent="0.25">
      <c r="A654" s="33"/>
      <c r="B654" s="34"/>
      <c r="C654" s="35"/>
      <c r="E654" s="51"/>
      <c r="F654" s="42"/>
    </row>
    <row r="655" spans="1:6" s="4" customFormat="1" x14ac:dyDescent="0.25">
      <c r="A655" s="33"/>
      <c r="B655" s="34"/>
      <c r="C655" s="35"/>
      <c r="E655" s="51"/>
      <c r="F655" s="42"/>
    </row>
    <row r="656" spans="1:6" s="4" customFormat="1" x14ac:dyDescent="0.25">
      <c r="A656" s="33"/>
      <c r="B656" s="34"/>
      <c r="C656" s="35"/>
      <c r="E656" s="51"/>
      <c r="F656" s="42"/>
    </row>
    <row r="657" spans="1:6" s="4" customFormat="1" x14ac:dyDescent="0.25">
      <c r="A657" s="33"/>
      <c r="B657" s="34"/>
      <c r="C657" s="35"/>
      <c r="E657" s="51"/>
      <c r="F657" s="42"/>
    </row>
    <row r="658" spans="1:6" s="4" customFormat="1" x14ac:dyDescent="0.25">
      <c r="A658" s="33"/>
      <c r="B658" s="34"/>
      <c r="C658" s="35"/>
      <c r="E658" s="51"/>
      <c r="F658" s="42"/>
    </row>
    <row r="659" spans="1:6" s="4" customFormat="1" x14ac:dyDescent="0.25">
      <c r="A659" s="33"/>
      <c r="B659" s="34"/>
      <c r="C659" s="35"/>
      <c r="E659" s="51"/>
      <c r="F659" s="42"/>
    </row>
    <row r="660" spans="1:6" s="4" customFormat="1" x14ac:dyDescent="0.25">
      <c r="A660" s="33"/>
      <c r="B660" s="34"/>
      <c r="C660" s="35"/>
      <c r="E660" s="51"/>
      <c r="F660" s="42"/>
    </row>
    <row r="661" spans="1:6" s="4" customFormat="1" x14ac:dyDescent="0.25">
      <c r="A661" s="33"/>
      <c r="B661" s="34"/>
      <c r="C661" s="35"/>
      <c r="E661" s="51"/>
      <c r="F661" s="42"/>
    </row>
    <row r="662" spans="1:6" s="4" customFormat="1" x14ac:dyDescent="0.25">
      <c r="A662" s="33"/>
      <c r="B662" s="34"/>
      <c r="C662" s="35"/>
      <c r="E662" s="51"/>
      <c r="F662" s="42"/>
    </row>
    <row r="663" spans="1:6" s="4" customFormat="1" x14ac:dyDescent="0.25">
      <c r="A663" s="33"/>
      <c r="B663" s="34"/>
      <c r="C663" s="35"/>
      <c r="E663" s="51"/>
      <c r="F663" s="42"/>
    </row>
    <row r="664" spans="1:6" s="4" customFormat="1" x14ac:dyDescent="0.25">
      <c r="A664" s="33"/>
      <c r="B664" s="34"/>
      <c r="C664" s="35"/>
      <c r="E664" s="51"/>
      <c r="F664" s="42"/>
    </row>
    <row r="665" spans="1:6" s="4" customFormat="1" x14ac:dyDescent="0.25">
      <c r="A665" s="33"/>
      <c r="B665" s="34"/>
      <c r="C665" s="35"/>
      <c r="E665" s="51"/>
      <c r="F665" s="42"/>
    </row>
    <row r="666" spans="1:6" s="4" customFormat="1" x14ac:dyDescent="0.25">
      <c r="A666" s="33"/>
      <c r="B666" s="34"/>
      <c r="C666" s="35"/>
      <c r="E666" s="51"/>
      <c r="F666" s="42"/>
    </row>
    <row r="667" spans="1:6" s="4" customFormat="1" x14ac:dyDescent="0.25">
      <c r="A667" s="33"/>
      <c r="B667" s="34"/>
      <c r="C667" s="35"/>
      <c r="E667" s="51"/>
      <c r="F667" s="42"/>
    </row>
    <row r="668" spans="1:6" s="4" customFormat="1" x14ac:dyDescent="0.25">
      <c r="A668" s="33"/>
      <c r="B668" s="34"/>
      <c r="C668" s="35"/>
      <c r="E668" s="51"/>
      <c r="F668" s="42"/>
    </row>
    <row r="669" spans="1:6" s="4" customFormat="1" x14ac:dyDescent="0.25">
      <c r="A669" s="33"/>
      <c r="B669" s="34"/>
      <c r="C669" s="35"/>
      <c r="E669" s="51"/>
      <c r="F669" s="42"/>
    </row>
    <row r="670" spans="1:6" s="4" customFormat="1" x14ac:dyDescent="0.25">
      <c r="A670" s="33"/>
      <c r="B670" s="34"/>
      <c r="C670" s="35"/>
      <c r="E670" s="51"/>
      <c r="F670" s="42"/>
    </row>
    <row r="671" spans="1:6" s="4" customFormat="1" x14ac:dyDescent="0.25">
      <c r="A671" s="33"/>
      <c r="B671" s="34"/>
      <c r="C671" s="35"/>
      <c r="E671" s="51"/>
      <c r="F671" s="42"/>
    </row>
    <row r="672" spans="1:6" s="4" customFormat="1" x14ac:dyDescent="0.25">
      <c r="A672" s="33"/>
      <c r="B672" s="34"/>
      <c r="C672" s="35"/>
      <c r="E672" s="51"/>
      <c r="F672" s="42"/>
    </row>
    <row r="673" spans="1:6" s="4" customFormat="1" x14ac:dyDescent="0.25">
      <c r="A673" s="33"/>
      <c r="B673" s="34"/>
      <c r="C673" s="35"/>
      <c r="E673" s="51"/>
      <c r="F673" s="42"/>
    </row>
    <row r="674" spans="1:6" s="4" customFormat="1" x14ac:dyDescent="0.25">
      <c r="A674" s="33"/>
      <c r="B674" s="34"/>
      <c r="C674" s="35"/>
      <c r="E674" s="51"/>
      <c r="F674" s="42"/>
    </row>
    <row r="675" spans="1:6" s="4" customFormat="1" x14ac:dyDescent="0.25">
      <c r="A675" s="33"/>
      <c r="B675" s="34"/>
      <c r="C675" s="35"/>
      <c r="E675" s="51"/>
      <c r="F675" s="42"/>
    </row>
    <row r="676" spans="1:6" s="4" customFormat="1" x14ac:dyDescent="0.25">
      <c r="A676" s="33"/>
      <c r="B676" s="34"/>
      <c r="C676" s="35"/>
      <c r="E676" s="51"/>
      <c r="F676" s="42"/>
    </row>
    <row r="677" spans="1:6" s="4" customFormat="1" x14ac:dyDescent="0.25">
      <c r="A677" s="33"/>
      <c r="B677" s="34"/>
      <c r="C677" s="35"/>
      <c r="E677" s="51"/>
      <c r="F677" s="42"/>
    </row>
    <row r="678" spans="1:6" s="4" customFormat="1" x14ac:dyDescent="0.25">
      <c r="A678" s="33"/>
      <c r="B678" s="34"/>
      <c r="C678" s="35"/>
      <c r="E678" s="51"/>
      <c r="F678" s="42"/>
    </row>
    <row r="679" spans="1:6" s="4" customFormat="1" x14ac:dyDescent="0.25">
      <c r="A679" s="33"/>
      <c r="B679" s="34"/>
      <c r="C679" s="35"/>
      <c r="E679" s="51"/>
      <c r="F679" s="42"/>
    </row>
    <row r="680" spans="1:6" s="4" customFormat="1" x14ac:dyDescent="0.25">
      <c r="A680" s="33"/>
      <c r="B680" s="34"/>
      <c r="C680" s="35"/>
      <c r="E680" s="51"/>
      <c r="F680" s="42"/>
    </row>
    <row r="681" spans="1:6" s="4" customFormat="1" x14ac:dyDescent="0.25">
      <c r="A681" s="33"/>
      <c r="B681" s="34"/>
      <c r="C681" s="35"/>
      <c r="E681" s="51"/>
      <c r="F681" s="42"/>
    </row>
    <row r="682" spans="1:6" s="4" customFormat="1" x14ac:dyDescent="0.25">
      <c r="A682" s="33"/>
      <c r="B682" s="34"/>
      <c r="C682" s="35"/>
      <c r="E682" s="51"/>
      <c r="F682" s="42"/>
    </row>
    <row r="683" spans="1:6" s="4" customFormat="1" x14ac:dyDescent="0.25">
      <c r="A683" s="33"/>
      <c r="B683" s="34"/>
      <c r="C683" s="35"/>
      <c r="E683" s="51"/>
      <c r="F683" s="42"/>
    </row>
    <row r="684" spans="1:6" s="4" customFormat="1" x14ac:dyDescent="0.25">
      <c r="A684" s="33"/>
      <c r="B684" s="34"/>
      <c r="C684" s="35"/>
      <c r="E684" s="51"/>
      <c r="F684" s="42"/>
    </row>
    <row r="685" spans="1:6" s="4" customFormat="1" x14ac:dyDescent="0.25">
      <c r="A685" s="33"/>
      <c r="B685" s="34"/>
      <c r="C685" s="35"/>
      <c r="E685" s="51"/>
      <c r="F685" s="42"/>
    </row>
    <row r="686" spans="1:6" s="4" customFormat="1" x14ac:dyDescent="0.25">
      <c r="A686" s="33"/>
      <c r="B686" s="34"/>
      <c r="C686" s="35"/>
      <c r="E686" s="51"/>
      <c r="F686" s="42"/>
    </row>
    <row r="687" spans="1:6" s="4" customFormat="1" x14ac:dyDescent="0.25">
      <c r="A687" s="33"/>
      <c r="B687" s="34"/>
      <c r="C687" s="35"/>
      <c r="E687" s="51"/>
      <c r="F687" s="42"/>
    </row>
    <row r="688" spans="1:6" s="4" customFormat="1" x14ac:dyDescent="0.25">
      <c r="A688" s="33"/>
      <c r="B688" s="34"/>
      <c r="C688" s="35"/>
      <c r="E688" s="51"/>
      <c r="F688" s="42"/>
    </row>
    <row r="689" spans="1:6" s="4" customFormat="1" x14ac:dyDescent="0.25">
      <c r="A689" s="33"/>
      <c r="B689" s="34"/>
      <c r="C689" s="35"/>
      <c r="E689" s="51"/>
      <c r="F689" s="42"/>
    </row>
    <row r="690" spans="1:6" s="4" customFormat="1" x14ac:dyDescent="0.25">
      <c r="A690" s="33"/>
      <c r="B690" s="34"/>
      <c r="C690" s="35"/>
      <c r="E690" s="51"/>
      <c r="F690" s="42"/>
    </row>
    <row r="691" spans="1:6" s="4" customFormat="1" x14ac:dyDescent="0.25">
      <c r="A691" s="33"/>
      <c r="B691" s="34"/>
      <c r="C691" s="35"/>
      <c r="E691" s="51"/>
      <c r="F691" s="42"/>
    </row>
    <row r="692" spans="1:6" s="4" customFormat="1" x14ac:dyDescent="0.25">
      <c r="A692" s="33"/>
      <c r="B692" s="34"/>
      <c r="C692" s="35"/>
      <c r="E692" s="51"/>
      <c r="F692" s="42"/>
    </row>
    <row r="693" spans="1:6" s="4" customFormat="1" x14ac:dyDescent="0.25">
      <c r="A693" s="33"/>
      <c r="B693" s="34"/>
      <c r="C693" s="35"/>
      <c r="E693" s="51"/>
      <c r="F693" s="42"/>
    </row>
    <row r="694" spans="1:6" s="4" customFormat="1" x14ac:dyDescent="0.25">
      <c r="A694" s="33"/>
      <c r="B694" s="34"/>
      <c r="C694" s="35"/>
      <c r="E694" s="51"/>
      <c r="F694" s="42"/>
    </row>
    <row r="695" spans="1:6" s="4" customFormat="1" x14ac:dyDescent="0.25">
      <c r="A695" s="33"/>
      <c r="B695" s="34"/>
      <c r="C695" s="35"/>
      <c r="E695" s="51"/>
      <c r="F695" s="42"/>
    </row>
    <row r="696" spans="1:6" s="4" customFormat="1" x14ac:dyDescent="0.25">
      <c r="A696" s="33"/>
      <c r="B696" s="34"/>
      <c r="C696" s="35"/>
      <c r="E696" s="51"/>
      <c r="F696" s="42"/>
    </row>
  </sheetData>
  <mergeCells count="22">
    <mergeCell ref="A157:D157"/>
    <mergeCell ref="A7:F7"/>
    <mergeCell ref="A12:B12"/>
    <mergeCell ref="A13:D13"/>
    <mergeCell ref="A27:D27"/>
    <mergeCell ref="A41:D41"/>
    <mergeCell ref="A67:D67"/>
    <mergeCell ref="A84:C84"/>
    <mergeCell ref="A85:B85"/>
    <mergeCell ref="A87:B87"/>
    <mergeCell ref="A88:D88"/>
    <mergeCell ref="A138:D138"/>
    <mergeCell ref="A224:D224"/>
    <mergeCell ref="A261:D261"/>
    <mergeCell ref="A284:D284"/>
    <mergeCell ref="A296:C296"/>
    <mergeCell ref="A162:D162"/>
    <mergeCell ref="A166:D166"/>
    <mergeCell ref="A169:C169"/>
    <mergeCell ref="A172:B172"/>
    <mergeCell ref="A173:D173"/>
    <mergeCell ref="A192:D192"/>
  </mergeCells>
  <pageMargins left="0.11811023622047245" right="0" top="0.15748031496062992" bottom="0" header="0.31496062992125984" footer="0.31496062992125984"/>
  <pageSetup scale="62" fitToHeight="0" orientation="landscape" horizontalDpi="4294967295" verticalDpi="4294967295" r:id="rId1"/>
  <rowBreaks count="4" manualBreakCount="4">
    <brk id="33" max="7" man="1"/>
    <brk id="84" max="7" man="1"/>
    <brk id="167" max="7" man="1"/>
    <brk id="257" max="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157AD-B9B9-4485-9BC7-32F50146B99C}">
  <sheetPr>
    <outlinePr summaryBelow="0" summaryRight="0"/>
    <pageSetUpPr fitToPage="1"/>
  </sheetPr>
  <dimension ref="A6:F696"/>
  <sheetViews>
    <sheetView showGridLines="0" zoomScale="70" zoomScaleNormal="70" zoomScaleSheetLayoutView="80" workbookViewId="0">
      <selection activeCell="F84" sqref="F84"/>
    </sheetView>
  </sheetViews>
  <sheetFormatPr baseColWidth="10" defaultColWidth="26.7109375" defaultRowHeight="16.5" x14ac:dyDescent="0.25"/>
  <cols>
    <col min="1" max="1" width="13.85546875" style="1" bestFit="1" customWidth="1"/>
    <col min="2" max="2" width="167.42578125" style="2" customWidth="1"/>
    <col min="3" max="3" width="21.42578125" style="3" bestFit="1" customWidth="1"/>
    <col min="4" max="4" width="25.42578125" style="4" bestFit="1" customWidth="1"/>
    <col min="5" max="5" width="17.85546875" style="51" bestFit="1" customWidth="1"/>
    <col min="6" max="6" width="61.42578125" style="42" customWidth="1"/>
    <col min="7" max="16384" width="26.7109375" style="1"/>
  </cols>
  <sheetData>
    <row r="6" spans="1:6" ht="17.25" thickBot="1" x14ac:dyDescent="0.3"/>
    <row r="7" spans="1:6" ht="23.25" thickBot="1" x14ac:dyDescent="0.3">
      <c r="A7" s="144" t="s">
        <v>0</v>
      </c>
      <c r="B7" s="145"/>
      <c r="C7" s="145"/>
      <c r="D7" s="145"/>
      <c r="E7" s="145"/>
      <c r="F7" s="146"/>
    </row>
    <row r="8" spans="1:6" x14ac:dyDescent="0.25">
      <c r="A8" s="38"/>
      <c r="B8" s="36"/>
      <c r="C8" s="36"/>
      <c r="D8" s="36"/>
      <c r="E8" s="52"/>
      <c r="F8" s="43"/>
    </row>
    <row r="9" spans="1:6" x14ac:dyDescent="0.25">
      <c r="A9" s="40" t="s">
        <v>286</v>
      </c>
      <c r="B9" s="39" t="s">
        <v>296</v>
      </c>
      <c r="C9" s="39"/>
      <c r="D9" s="39"/>
      <c r="E9" s="53"/>
      <c r="F9" s="44"/>
    </row>
    <row r="10" spans="1:6" x14ac:dyDescent="0.25">
      <c r="A10" s="40" t="s">
        <v>285</v>
      </c>
      <c r="B10" s="1" t="s">
        <v>297</v>
      </c>
      <c r="C10" s="1"/>
      <c r="D10" s="1"/>
      <c r="E10" s="54"/>
      <c r="F10" s="37"/>
    </row>
    <row r="11" spans="1:6" s="7" customFormat="1" ht="14.25" x14ac:dyDescent="0.25">
      <c r="A11" s="5"/>
      <c r="B11" s="5"/>
      <c r="C11" s="5"/>
      <c r="D11" s="6"/>
      <c r="E11" s="55"/>
      <c r="F11" s="6"/>
    </row>
    <row r="12" spans="1:6" s="9" customFormat="1" ht="28.5" x14ac:dyDescent="0.25">
      <c r="A12" s="138" t="s">
        <v>1</v>
      </c>
      <c r="B12" s="139"/>
      <c r="C12" s="8" t="s">
        <v>2</v>
      </c>
      <c r="D12" s="8" t="s">
        <v>284</v>
      </c>
      <c r="E12" s="56" t="s">
        <v>293</v>
      </c>
      <c r="F12" s="8" t="s">
        <v>287</v>
      </c>
    </row>
    <row r="13" spans="1:6" s="9" customFormat="1" x14ac:dyDescent="0.25">
      <c r="A13" s="147" t="s">
        <v>3</v>
      </c>
      <c r="B13" s="148"/>
      <c r="C13" s="148"/>
      <c r="D13" s="149"/>
      <c r="E13" s="57">
        <f>SUM(D14:D26)</f>
        <v>24702274</v>
      </c>
      <c r="F13" s="48"/>
    </row>
    <row r="14" spans="1:6" s="9" customFormat="1" x14ac:dyDescent="0.25">
      <c r="A14" s="10">
        <v>1</v>
      </c>
      <c r="B14" s="11" t="s">
        <v>4</v>
      </c>
      <c r="C14" s="12">
        <v>1657345.4545454544</v>
      </c>
      <c r="D14" s="13">
        <v>1233612</v>
      </c>
      <c r="E14" s="58">
        <f>+C14-D14</f>
        <v>423733.45454545435</v>
      </c>
      <c r="F14" s="45"/>
    </row>
    <row r="15" spans="1:6" s="9" customFormat="1" x14ac:dyDescent="0.25">
      <c r="A15" s="14">
        <v>2</v>
      </c>
      <c r="B15" s="15" t="s">
        <v>5</v>
      </c>
      <c r="C15" s="12">
        <v>2819578.7878787876</v>
      </c>
      <c r="D15" s="13">
        <v>2098697</v>
      </c>
      <c r="E15" s="58">
        <f t="shared" ref="E15:E40" si="0">+C15-D15</f>
        <v>720881.78787878761</v>
      </c>
      <c r="F15" s="45"/>
    </row>
    <row r="16" spans="1:6" s="9" customFormat="1" ht="33" x14ac:dyDescent="0.25">
      <c r="A16" s="10">
        <v>3</v>
      </c>
      <c r="B16" s="11" t="s">
        <v>6</v>
      </c>
      <c r="C16" s="12">
        <v>5458133.333333333</v>
      </c>
      <c r="D16" s="13">
        <v>4062652</v>
      </c>
      <c r="E16" s="58">
        <f t="shared" si="0"/>
        <v>1395481.333333333</v>
      </c>
      <c r="F16" s="45"/>
    </row>
    <row r="17" spans="1:6" s="9" customFormat="1" ht="33" x14ac:dyDescent="0.25">
      <c r="A17" s="10">
        <v>4</v>
      </c>
      <c r="B17" s="11" t="s">
        <v>7</v>
      </c>
      <c r="C17" s="12">
        <v>9066213.333333334</v>
      </c>
      <c r="D17" s="13">
        <v>6748255</v>
      </c>
      <c r="E17" s="58">
        <f t="shared" si="0"/>
        <v>2317958.333333334</v>
      </c>
      <c r="F17" s="45"/>
    </row>
    <row r="18" spans="1:6" s="9" customFormat="1" x14ac:dyDescent="0.25">
      <c r="A18" s="14">
        <v>5</v>
      </c>
      <c r="B18" s="15" t="s">
        <v>8</v>
      </c>
      <c r="C18" s="12">
        <v>4210075.7575757578</v>
      </c>
      <c r="D18" s="13">
        <v>3133686</v>
      </c>
      <c r="E18" s="58">
        <f t="shared" si="0"/>
        <v>1076389.7575757578</v>
      </c>
      <c r="F18" s="45"/>
    </row>
    <row r="19" spans="1:6" s="9" customFormat="1" ht="33" x14ac:dyDescent="0.25">
      <c r="A19" s="10">
        <v>6</v>
      </c>
      <c r="B19" s="15" t="s">
        <v>9</v>
      </c>
      <c r="C19" s="12">
        <v>6982775.7575757578</v>
      </c>
      <c r="D19" s="13">
        <v>5197489</v>
      </c>
      <c r="E19" s="58">
        <f t="shared" si="0"/>
        <v>1785286.7575757578</v>
      </c>
      <c r="F19" s="45"/>
    </row>
    <row r="20" spans="1:6" s="9" customFormat="1" x14ac:dyDescent="0.25">
      <c r="A20" s="10">
        <v>7</v>
      </c>
      <c r="B20" s="11" t="s">
        <v>10</v>
      </c>
      <c r="C20" s="12">
        <v>328151.51515151508</v>
      </c>
      <c r="D20" s="13">
        <v>244253</v>
      </c>
      <c r="E20" s="58">
        <f t="shared" si="0"/>
        <v>83898.515151515079</v>
      </c>
      <c r="F20" s="45"/>
    </row>
    <row r="21" spans="1:6" s="9" customFormat="1" x14ac:dyDescent="0.25">
      <c r="A21" s="14">
        <v>8</v>
      </c>
      <c r="B21" s="11" t="s">
        <v>11</v>
      </c>
      <c r="C21" s="12">
        <v>226100</v>
      </c>
      <c r="D21" s="13">
        <v>168293</v>
      </c>
      <c r="E21" s="58">
        <f t="shared" si="0"/>
        <v>57807</v>
      </c>
      <c r="F21" s="45"/>
    </row>
    <row r="22" spans="1:6" s="9" customFormat="1" x14ac:dyDescent="0.25">
      <c r="A22" s="10">
        <v>9</v>
      </c>
      <c r="B22" s="11" t="s">
        <v>12</v>
      </c>
      <c r="C22" s="12">
        <v>210233.33333333334</v>
      </c>
      <c r="D22" s="13">
        <v>156483</v>
      </c>
      <c r="E22" s="58">
        <f t="shared" si="0"/>
        <v>53750.333333333343</v>
      </c>
      <c r="F22" s="45"/>
    </row>
    <row r="23" spans="1:6" s="9" customFormat="1" x14ac:dyDescent="0.25">
      <c r="A23" s="10">
        <v>10</v>
      </c>
      <c r="B23" s="11" t="s">
        <v>13</v>
      </c>
      <c r="C23" s="12">
        <v>209692.42424242423</v>
      </c>
      <c r="D23" s="13">
        <v>156080</v>
      </c>
      <c r="E23" s="58">
        <f t="shared" si="0"/>
        <v>53612.424242424226</v>
      </c>
      <c r="F23" s="45"/>
    </row>
    <row r="24" spans="1:6" s="9" customFormat="1" x14ac:dyDescent="0.25">
      <c r="A24" s="14">
        <v>11</v>
      </c>
      <c r="B24" s="11" t="s">
        <v>14</v>
      </c>
      <c r="C24" s="12">
        <v>265766.66666666669</v>
      </c>
      <c r="D24" s="13">
        <v>197818</v>
      </c>
      <c r="E24" s="58">
        <f t="shared" si="0"/>
        <v>67948.666666666686</v>
      </c>
      <c r="F24" s="45"/>
    </row>
    <row r="25" spans="1:6" s="9" customFormat="1" x14ac:dyDescent="0.25">
      <c r="A25" s="10">
        <v>12</v>
      </c>
      <c r="B25" s="11" t="s">
        <v>15</v>
      </c>
      <c r="C25" s="12">
        <v>781793.93939393945</v>
      </c>
      <c r="D25" s="13">
        <v>581913</v>
      </c>
      <c r="E25" s="58">
        <f t="shared" si="0"/>
        <v>199880.93939393945</v>
      </c>
      <c r="F25" s="45"/>
    </row>
    <row r="26" spans="1:6" s="9" customFormat="1" x14ac:dyDescent="0.25">
      <c r="A26" s="10">
        <v>13</v>
      </c>
      <c r="B26" s="11" t="s">
        <v>16</v>
      </c>
      <c r="C26" s="12">
        <v>971400.60606060608</v>
      </c>
      <c r="D26" s="13">
        <v>723043</v>
      </c>
      <c r="E26" s="58">
        <f t="shared" si="0"/>
        <v>248357.60606060608</v>
      </c>
      <c r="F26" s="45"/>
    </row>
    <row r="27" spans="1:6" s="9" customFormat="1" x14ac:dyDescent="0.25">
      <c r="A27" s="147" t="s">
        <v>17</v>
      </c>
      <c r="B27" s="148"/>
      <c r="C27" s="148"/>
      <c r="D27" s="149"/>
      <c r="E27" s="59">
        <f>SUM(D28:D40)</f>
        <v>5086992</v>
      </c>
      <c r="F27" s="48"/>
    </row>
    <row r="28" spans="1:6" s="9" customFormat="1" x14ac:dyDescent="0.25">
      <c r="A28" s="10">
        <v>14</v>
      </c>
      <c r="B28" s="11" t="s">
        <v>18</v>
      </c>
      <c r="C28" s="12">
        <v>166316.92424242423</v>
      </c>
      <c r="D28" s="13">
        <v>130447</v>
      </c>
      <c r="E28" s="58">
        <f t="shared" si="0"/>
        <v>35869.924242424226</v>
      </c>
      <c r="F28" s="45"/>
    </row>
    <row r="29" spans="1:6" s="9" customFormat="1" x14ac:dyDescent="0.25">
      <c r="A29" s="10">
        <v>15</v>
      </c>
      <c r="B29" s="11" t="s">
        <v>19</v>
      </c>
      <c r="C29" s="12">
        <v>117914.57575757576</v>
      </c>
      <c r="D29" s="13">
        <v>92484</v>
      </c>
      <c r="E29" s="58">
        <f t="shared" si="0"/>
        <v>25430.57575757576</v>
      </c>
      <c r="F29" s="45"/>
    </row>
    <row r="30" spans="1:6" s="9" customFormat="1" x14ac:dyDescent="0.25">
      <c r="A30" s="10">
        <v>16</v>
      </c>
      <c r="B30" s="11" t="s">
        <v>20</v>
      </c>
      <c r="C30" s="12">
        <v>153717.34848484848</v>
      </c>
      <c r="D30" s="13">
        <v>120565</v>
      </c>
      <c r="E30" s="58">
        <f t="shared" si="0"/>
        <v>33152.34848484848</v>
      </c>
      <c r="F30" s="45"/>
    </row>
    <row r="31" spans="1:6" s="9" customFormat="1" x14ac:dyDescent="0.25">
      <c r="A31" s="10">
        <v>17</v>
      </c>
      <c r="B31" s="11" t="s">
        <v>21</v>
      </c>
      <c r="C31" s="12">
        <v>246654.54545454544</v>
      </c>
      <c r="D31" s="13">
        <v>193459</v>
      </c>
      <c r="E31" s="58">
        <f t="shared" si="0"/>
        <v>53195.545454545441</v>
      </c>
      <c r="F31" s="45"/>
    </row>
    <row r="32" spans="1:6" s="9" customFormat="1" x14ac:dyDescent="0.25">
      <c r="A32" s="10">
        <v>18</v>
      </c>
      <c r="B32" s="15" t="s">
        <v>22</v>
      </c>
      <c r="C32" s="12">
        <v>488332.72727272724</v>
      </c>
      <c r="D32" s="13">
        <v>383014</v>
      </c>
      <c r="E32" s="58">
        <f t="shared" si="0"/>
        <v>105318.72727272724</v>
      </c>
      <c r="F32" s="45"/>
    </row>
    <row r="33" spans="1:6" s="9" customFormat="1" x14ac:dyDescent="0.25">
      <c r="A33" s="10">
        <v>19</v>
      </c>
      <c r="B33" s="15" t="s">
        <v>23</v>
      </c>
      <c r="C33" s="12">
        <v>749339.39393939392</v>
      </c>
      <c r="D33" s="13">
        <v>587729</v>
      </c>
      <c r="E33" s="58">
        <f t="shared" si="0"/>
        <v>161610.39393939392</v>
      </c>
      <c r="F33" s="45"/>
    </row>
    <row r="34" spans="1:6" s="9" customFormat="1" x14ac:dyDescent="0.25">
      <c r="A34" s="10">
        <v>20</v>
      </c>
      <c r="B34" s="11" t="s">
        <v>24</v>
      </c>
      <c r="C34" s="12">
        <v>681833.93939393933</v>
      </c>
      <c r="D34" s="13">
        <v>534783</v>
      </c>
      <c r="E34" s="58">
        <f t="shared" si="0"/>
        <v>147050.93939393933</v>
      </c>
      <c r="F34" s="45"/>
    </row>
    <row r="35" spans="1:6" s="9" customFormat="1" x14ac:dyDescent="0.25">
      <c r="A35" s="10">
        <v>21</v>
      </c>
      <c r="B35" s="11" t="s">
        <v>25</v>
      </c>
      <c r="C35" s="12">
        <v>374850</v>
      </c>
      <c r="D35" s="13">
        <v>294006</v>
      </c>
      <c r="E35" s="58">
        <f t="shared" si="0"/>
        <v>80844</v>
      </c>
      <c r="F35" s="45"/>
    </row>
    <row r="36" spans="1:6" s="9" customFormat="1" x14ac:dyDescent="0.25">
      <c r="A36" s="10">
        <v>22</v>
      </c>
      <c r="B36" s="11" t="s">
        <v>26</v>
      </c>
      <c r="C36" s="12">
        <v>733472.72727272718</v>
      </c>
      <c r="D36" s="13">
        <v>575285</v>
      </c>
      <c r="E36" s="58">
        <f t="shared" si="0"/>
        <v>158187.72727272718</v>
      </c>
      <c r="F36" s="45"/>
    </row>
    <row r="37" spans="1:6" s="9" customFormat="1" x14ac:dyDescent="0.25">
      <c r="A37" s="10">
        <v>23</v>
      </c>
      <c r="B37" s="11" t="s">
        <v>27</v>
      </c>
      <c r="C37" s="12">
        <v>763222.72727272718</v>
      </c>
      <c r="D37" s="13">
        <v>598618</v>
      </c>
      <c r="E37" s="58">
        <f t="shared" si="0"/>
        <v>164604.72727272718</v>
      </c>
      <c r="F37" s="45"/>
    </row>
    <row r="38" spans="1:6" s="9" customFormat="1" x14ac:dyDescent="0.25">
      <c r="A38" s="10">
        <v>24</v>
      </c>
      <c r="B38" s="11" t="s">
        <v>28</v>
      </c>
      <c r="C38" s="12">
        <v>374850</v>
      </c>
      <c r="D38" s="13">
        <v>294006</v>
      </c>
      <c r="E38" s="58">
        <f t="shared" si="0"/>
        <v>80844</v>
      </c>
      <c r="F38" s="45"/>
    </row>
    <row r="39" spans="1:6" s="9" customFormat="1" x14ac:dyDescent="0.25">
      <c r="A39" s="10">
        <v>25</v>
      </c>
      <c r="B39" s="11" t="s">
        <v>29</v>
      </c>
      <c r="C39" s="12">
        <v>859612.72727272718</v>
      </c>
      <c r="D39" s="13">
        <v>674220</v>
      </c>
      <c r="E39" s="58">
        <f t="shared" si="0"/>
        <v>185392.72727272718</v>
      </c>
      <c r="F39" s="45"/>
    </row>
    <row r="40" spans="1:6" s="9" customFormat="1" x14ac:dyDescent="0.25">
      <c r="A40" s="10">
        <v>26</v>
      </c>
      <c r="B40" s="11" t="s">
        <v>30</v>
      </c>
      <c r="C40" s="12">
        <v>775663.63636363635</v>
      </c>
      <c r="D40" s="13">
        <v>608376</v>
      </c>
      <c r="E40" s="58">
        <f t="shared" si="0"/>
        <v>167287.63636363635</v>
      </c>
      <c r="F40" s="45"/>
    </row>
    <row r="41" spans="1:6" s="9" customFormat="1" x14ac:dyDescent="0.25">
      <c r="A41" s="147" t="s">
        <v>31</v>
      </c>
      <c r="B41" s="148"/>
      <c r="C41" s="148"/>
      <c r="D41" s="149"/>
      <c r="E41" s="59">
        <f>SUM(D42:D66)</f>
        <v>78206667</v>
      </c>
      <c r="F41" s="48"/>
    </row>
    <row r="42" spans="1:6" s="9" customFormat="1" x14ac:dyDescent="0.25">
      <c r="A42" s="10">
        <v>27</v>
      </c>
      <c r="B42" s="11" t="s">
        <v>32</v>
      </c>
      <c r="C42" s="12">
        <v>2023000</v>
      </c>
      <c r="D42" s="13">
        <v>1708080</v>
      </c>
      <c r="E42" s="58">
        <f>+C42-D42</f>
        <v>314920</v>
      </c>
      <c r="F42" s="45"/>
    </row>
    <row r="43" spans="1:6" s="9" customFormat="1" x14ac:dyDescent="0.25">
      <c r="A43" s="10">
        <v>28</v>
      </c>
      <c r="B43" s="11" t="s">
        <v>33</v>
      </c>
      <c r="C43" s="12">
        <v>2291651.5151515151</v>
      </c>
      <c r="D43" s="13">
        <v>1934910</v>
      </c>
      <c r="E43" s="58">
        <f t="shared" ref="E43:E83" si="1">+C43-D43</f>
        <v>356741.51515151514</v>
      </c>
      <c r="F43" s="45"/>
    </row>
    <row r="44" spans="1:6" s="9" customFormat="1" x14ac:dyDescent="0.25">
      <c r="A44" s="10">
        <v>29</v>
      </c>
      <c r="B44" s="11" t="s">
        <v>34</v>
      </c>
      <c r="C44" s="12">
        <v>3169727.2727272729</v>
      </c>
      <c r="D44" s="13">
        <v>2676296</v>
      </c>
      <c r="E44" s="58">
        <f t="shared" si="1"/>
        <v>493431.27272727294</v>
      </c>
      <c r="F44" s="45"/>
    </row>
    <row r="45" spans="1:6" s="9" customFormat="1" x14ac:dyDescent="0.25">
      <c r="A45" s="10">
        <v>30</v>
      </c>
      <c r="B45" s="11" t="s">
        <v>35</v>
      </c>
      <c r="C45" s="12">
        <v>4454061.8181818174</v>
      </c>
      <c r="D45" s="13">
        <v>3760698</v>
      </c>
      <c r="E45" s="58">
        <f t="shared" si="1"/>
        <v>693363.81818181742</v>
      </c>
      <c r="F45" s="45"/>
    </row>
    <row r="46" spans="1:6" s="9" customFormat="1" x14ac:dyDescent="0.25">
      <c r="A46" s="10">
        <v>31</v>
      </c>
      <c r="B46" s="15" t="s">
        <v>36</v>
      </c>
      <c r="C46" s="12">
        <v>474413.33333333331</v>
      </c>
      <c r="D46" s="13">
        <v>400561</v>
      </c>
      <c r="E46" s="58">
        <f t="shared" si="1"/>
        <v>73852.333333333314</v>
      </c>
      <c r="F46" s="45"/>
    </row>
    <row r="47" spans="1:6" s="9" customFormat="1" x14ac:dyDescent="0.25">
      <c r="A47" s="10">
        <v>32</v>
      </c>
      <c r="B47" s="11" t="s">
        <v>37</v>
      </c>
      <c r="C47" s="12">
        <v>5703345.4545454532</v>
      </c>
      <c r="D47" s="13">
        <v>4815506</v>
      </c>
      <c r="E47" s="58">
        <f t="shared" si="1"/>
        <v>887839.45454545319</v>
      </c>
      <c r="F47" s="45"/>
    </row>
    <row r="48" spans="1:6" s="9" customFormat="1" x14ac:dyDescent="0.25">
      <c r="A48" s="10">
        <v>33</v>
      </c>
      <c r="B48" s="11" t="s">
        <v>38</v>
      </c>
      <c r="C48" s="12">
        <v>1173231.8181818181</v>
      </c>
      <c r="D48" s="13">
        <v>990595</v>
      </c>
      <c r="E48" s="58">
        <f t="shared" si="1"/>
        <v>182636.81818181812</v>
      </c>
      <c r="F48" s="45"/>
    </row>
    <row r="49" spans="1:6" s="9" customFormat="1" x14ac:dyDescent="0.25">
      <c r="A49" s="10">
        <v>34</v>
      </c>
      <c r="B49" s="11" t="s">
        <v>39</v>
      </c>
      <c r="C49" s="12">
        <v>1847565.1515151516</v>
      </c>
      <c r="D49" s="13">
        <v>1559955</v>
      </c>
      <c r="E49" s="58">
        <f t="shared" si="1"/>
        <v>287610.15151515161</v>
      </c>
      <c r="F49" s="45"/>
    </row>
    <row r="50" spans="1:6" s="9" customFormat="1" x14ac:dyDescent="0.25">
      <c r="A50" s="10">
        <v>35</v>
      </c>
      <c r="B50" s="11" t="s">
        <v>40</v>
      </c>
      <c r="C50" s="12">
        <v>3013765.1515151518</v>
      </c>
      <c r="D50" s="13">
        <v>2544612</v>
      </c>
      <c r="E50" s="58">
        <f t="shared" si="1"/>
        <v>469153.15151515184</v>
      </c>
      <c r="F50" s="45"/>
    </row>
    <row r="51" spans="1:6" s="9" customFormat="1" x14ac:dyDescent="0.25">
      <c r="A51" s="10">
        <v>36</v>
      </c>
      <c r="B51" s="11" t="s">
        <v>41</v>
      </c>
      <c r="C51" s="12">
        <v>4402098.4848484853</v>
      </c>
      <c r="D51" s="13">
        <v>3716824</v>
      </c>
      <c r="E51" s="58">
        <f t="shared" si="1"/>
        <v>685274.48484848533</v>
      </c>
      <c r="F51" s="45"/>
    </row>
    <row r="52" spans="1:6" s="9" customFormat="1" ht="33" x14ac:dyDescent="0.25">
      <c r="A52" s="10">
        <v>37</v>
      </c>
      <c r="B52" s="11" t="s">
        <v>42</v>
      </c>
      <c r="C52" s="12">
        <v>4002006.0606060605</v>
      </c>
      <c r="D52" s="13">
        <v>3379014</v>
      </c>
      <c r="E52" s="58">
        <f t="shared" si="1"/>
        <v>622992.06060606055</v>
      </c>
      <c r="F52" s="45"/>
    </row>
    <row r="53" spans="1:6" s="9" customFormat="1" x14ac:dyDescent="0.25">
      <c r="A53" s="10">
        <v>38</v>
      </c>
      <c r="B53" s="11" t="s">
        <v>43</v>
      </c>
      <c r="C53" s="12">
        <v>4619363.6363636367</v>
      </c>
      <c r="D53" s="13">
        <v>3900267</v>
      </c>
      <c r="E53" s="58">
        <f t="shared" si="1"/>
        <v>719096.6363636367</v>
      </c>
      <c r="F53" s="45"/>
    </row>
    <row r="54" spans="1:6" s="9" customFormat="1" x14ac:dyDescent="0.25">
      <c r="A54" s="10">
        <v>39</v>
      </c>
      <c r="B54" s="11" t="s">
        <v>44</v>
      </c>
      <c r="C54" s="12">
        <v>504848.48484848486</v>
      </c>
      <c r="D54" s="13">
        <v>426259</v>
      </c>
      <c r="E54" s="58">
        <f t="shared" si="1"/>
        <v>78589.484848484863</v>
      </c>
      <c r="F54" s="45"/>
    </row>
    <row r="55" spans="1:6" s="9" customFormat="1" x14ac:dyDescent="0.25">
      <c r="A55" s="10">
        <v>40</v>
      </c>
      <c r="B55" s="11" t="s">
        <v>45</v>
      </c>
      <c r="C55" s="12">
        <v>543072.72727272718</v>
      </c>
      <c r="D55" s="13">
        <v>458533</v>
      </c>
      <c r="E55" s="58">
        <f t="shared" si="1"/>
        <v>84539.727272727177</v>
      </c>
      <c r="F55" s="45"/>
    </row>
    <row r="56" spans="1:6" s="9" customFormat="1" x14ac:dyDescent="0.25">
      <c r="A56" s="10">
        <v>41</v>
      </c>
      <c r="B56" s="11" t="s">
        <v>46</v>
      </c>
      <c r="C56" s="12">
        <v>1075687.8787878787</v>
      </c>
      <c r="D56" s="13">
        <v>908236</v>
      </c>
      <c r="E56" s="58">
        <f t="shared" si="1"/>
        <v>167451.87878787867</v>
      </c>
      <c r="F56" s="45"/>
    </row>
    <row r="57" spans="1:6" s="9" customFormat="1" x14ac:dyDescent="0.25">
      <c r="A57" s="10">
        <v>42</v>
      </c>
      <c r="B57" s="11" t="s">
        <v>47</v>
      </c>
      <c r="C57" s="12">
        <v>3134243.6363636362</v>
      </c>
      <c r="D57" s="13">
        <v>2646336</v>
      </c>
      <c r="E57" s="58">
        <f t="shared" si="1"/>
        <v>487907.63636363624</v>
      </c>
      <c r="F57" s="45"/>
    </row>
    <row r="58" spans="1:6" s="9" customFormat="1" x14ac:dyDescent="0.25">
      <c r="A58" s="10">
        <v>43</v>
      </c>
      <c r="B58" s="11" t="s">
        <v>48</v>
      </c>
      <c r="C58" s="12">
        <v>2254364.8484848482</v>
      </c>
      <c r="D58" s="13">
        <v>1903428</v>
      </c>
      <c r="E58" s="58">
        <f t="shared" si="1"/>
        <v>350936.84848484816</v>
      </c>
      <c r="F58" s="45"/>
    </row>
    <row r="59" spans="1:6" s="9" customFormat="1" x14ac:dyDescent="0.25">
      <c r="A59" s="10">
        <v>44</v>
      </c>
      <c r="B59" s="11" t="s">
        <v>49</v>
      </c>
      <c r="C59" s="12">
        <v>684250</v>
      </c>
      <c r="D59" s="13">
        <v>577733</v>
      </c>
      <c r="E59" s="58">
        <f t="shared" si="1"/>
        <v>106517</v>
      </c>
      <c r="F59" s="45"/>
    </row>
    <row r="60" spans="1:6" s="9" customFormat="1" ht="33" x14ac:dyDescent="0.25">
      <c r="A60" s="10">
        <v>45</v>
      </c>
      <c r="B60" s="15" t="s">
        <v>50</v>
      </c>
      <c r="C60" s="12">
        <v>9242910.3030303027</v>
      </c>
      <c r="D60" s="13">
        <v>6694917</v>
      </c>
      <c r="E60" s="58">
        <f t="shared" si="1"/>
        <v>2547993.3030303027</v>
      </c>
      <c r="F60" s="45"/>
    </row>
    <row r="61" spans="1:6" s="9" customFormat="1" ht="49.5" x14ac:dyDescent="0.25">
      <c r="A61" s="10">
        <v>46</v>
      </c>
      <c r="B61" s="15" t="s">
        <v>51</v>
      </c>
      <c r="C61" s="12">
        <v>13626293.333333334</v>
      </c>
      <c r="D61" s="13">
        <v>9869933</v>
      </c>
      <c r="E61" s="58">
        <f t="shared" si="1"/>
        <v>3756360.333333334</v>
      </c>
      <c r="F61" s="45"/>
    </row>
    <row r="62" spans="1:6" s="9" customFormat="1" ht="49.5" x14ac:dyDescent="0.25">
      <c r="A62" s="10">
        <v>47</v>
      </c>
      <c r="B62" s="16" t="s">
        <v>52</v>
      </c>
      <c r="C62" s="12">
        <v>8475612.7272727266</v>
      </c>
      <c r="D62" s="13">
        <v>6139141</v>
      </c>
      <c r="E62" s="58">
        <f t="shared" si="1"/>
        <v>2336471.7272727266</v>
      </c>
      <c r="F62" s="45"/>
    </row>
    <row r="63" spans="1:6" s="9" customFormat="1" ht="33" x14ac:dyDescent="0.25">
      <c r="A63" s="10">
        <v>48</v>
      </c>
      <c r="B63" s="16" t="s">
        <v>53</v>
      </c>
      <c r="C63" s="12">
        <v>11227036.969696969</v>
      </c>
      <c r="D63" s="13">
        <v>8132080</v>
      </c>
      <c r="E63" s="58">
        <f t="shared" si="1"/>
        <v>3094956.9696969688</v>
      </c>
      <c r="F63" s="45"/>
    </row>
    <row r="64" spans="1:6" s="9" customFormat="1" x14ac:dyDescent="0.25">
      <c r="A64" s="10">
        <v>49</v>
      </c>
      <c r="B64" s="11" t="s">
        <v>54</v>
      </c>
      <c r="C64" s="12">
        <v>2532824.8484848482</v>
      </c>
      <c r="D64" s="13">
        <v>1834601</v>
      </c>
      <c r="E64" s="58">
        <f t="shared" si="1"/>
        <v>698223.84848484816</v>
      </c>
      <c r="F64" s="45"/>
    </row>
    <row r="65" spans="1:6" s="9" customFormat="1" x14ac:dyDescent="0.25">
      <c r="A65" s="10">
        <v>50</v>
      </c>
      <c r="B65" s="11" t="s">
        <v>55</v>
      </c>
      <c r="C65" s="12">
        <v>3368637.5757575757</v>
      </c>
      <c r="D65" s="13">
        <v>2440005</v>
      </c>
      <c r="E65" s="58">
        <f t="shared" si="1"/>
        <v>928632.57575757569</v>
      </c>
      <c r="F65" s="45"/>
    </row>
    <row r="66" spans="1:6" s="9" customFormat="1" x14ac:dyDescent="0.25">
      <c r="A66" s="10">
        <v>51</v>
      </c>
      <c r="B66" s="11" t="s">
        <v>56</v>
      </c>
      <c r="C66" s="12">
        <v>6610450</v>
      </c>
      <c r="D66" s="13">
        <v>4788147</v>
      </c>
      <c r="E66" s="58">
        <f t="shared" si="1"/>
        <v>1822303</v>
      </c>
      <c r="F66" s="45"/>
    </row>
    <row r="67" spans="1:6" s="9" customFormat="1" x14ac:dyDescent="0.25">
      <c r="A67" s="147" t="s">
        <v>57</v>
      </c>
      <c r="B67" s="148"/>
      <c r="C67" s="148"/>
      <c r="D67" s="149"/>
      <c r="E67" s="59">
        <f>SUM(D68:D83)</f>
        <v>36316528</v>
      </c>
      <c r="F67" s="48"/>
    </row>
    <row r="68" spans="1:6" s="9" customFormat="1" ht="49.5" x14ac:dyDescent="0.25">
      <c r="A68" s="10">
        <v>52</v>
      </c>
      <c r="B68" s="17" t="s">
        <v>58</v>
      </c>
      <c r="C68" s="12">
        <v>2840926.6666666665</v>
      </c>
      <c r="D68" s="13">
        <v>2483907</v>
      </c>
      <c r="E68" s="58">
        <f t="shared" si="1"/>
        <v>357019.66666666651</v>
      </c>
      <c r="F68" s="45"/>
    </row>
    <row r="69" spans="1:6" s="9" customFormat="1" ht="99" x14ac:dyDescent="0.25">
      <c r="A69" s="14">
        <v>53</v>
      </c>
      <c r="B69" s="17" t="s">
        <v>59</v>
      </c>
      <c r="C69" s="12">
        <v>5015849.9999999991</v>
      </c>
      <c r="D69" s="13">
        <v>4385508</v>
      </c>
      <c r="E69" s="58">
        <f t="shared" si="1"/>
        <v>630341.99999999907</v>
      </c>
      <c r="F69" s="45"/>
    </row>
    <row r="70" spans="1:6" s="9" customFormat="1" ht="33" x14ac:dyDescent="0.25">
      <c r="A70" s="10">
        <v>54</v>
      </c>
      <c r="B70" s="18" t="s">
        <v>60</v>
      </c>
      <c r="C70" s="12">
        <v>1635348.4848484846</v>
      </c>
      <c r="D70" s="13">
        <v>1429834</v>
      </c>
      <c r="E70" s="58">
        <f t="shared" si="1"/>
        <v>205514.48484848463</v>
      </c>
      <c r="F70" s="45"/>
    </row>
    <row r="71" spans="1:6" s="9" customFormat="1" ht="33" x14ac:dyDescent="0.25">
      <c r="A71" s="10">
        <v>55</v>
      </c>
      <c r="B71" s="19" t="s">
        <v>61</v>
      </c>
      <c r="C71" s="12">
        <v>1875728.4848484846</v>
      </c>
      <c r="D71" s="13">
        <v>1640006</v>
      </c>
      <c r="E71" s="58">
        <f t="shared" si="1"/>
        <v>235722.48484848463</v>
      </c>
      <c r="F71" s="45"/>
    </row>
    <row r="72" spans="1:6" s="9" customFormat="1" ht="33" x14ac:dyDescent="0.25">
      <c r="A72" s="14">
        <v>56</v>
      </c>
      <c r="B72" s="19" t="s">
        <v>62</v>
      </c>
      <c r="C72" s="12">
        <v>2661849.6969696968</v>
      </c>
      <c r="D72" s="13">
        <v>2327335</v>
      </c>
      <c r="E72" s="58">
        <f t="shared" si="1"/>
        <v>334514.69696969679</v>
      </c>
      <c r="F72" s="45"/>
    </row>
    <row r="73" spans="1:6" s="9" customFormat="1" ht="33" x14ac:dyDescent="0.25">
      <c r="A73" s="10">
        <v>57</v>
      </c>
      <c r="B73" s="19" t="s">
        <v>63</v>
      </c>
      <c r="C73" s="12">
        <v>3091656.0606060605</v>
      </c>
      <c r="D73" s="13">
        <v>2703128</v>
      </c>
      <c r="E73" s="58">
        <f t="shared" si="1"/>
        <v>388528.06060606055</v>
      </c>
      <c r="F73" s="45"/>
    </row>
    <row r="74" spans="1:6" s="9" customFormat="1" ht="33" x14ac:dyDescent="0.25">
      <c r="A74" s="10">
        <v>58</v>
      </c>
      <c r="B74" s="18" t="s">
        <v>64</v>
      </c>
      <c r="C74" s="12">
        <v>3826607.272727272</v>
      </c>
      <c r="D74" s="13">
        <v>3345718</v>
      </c>
      <c r="E74" s="58">
        <f t="shared" si="1"/>
        <v>480889.27272727201</v>
      </c>
      <c r="F74" s="45"/>
    </row>
    <row r="75" spans="1:6" s="9" customFormat="1" ht="33" x14ac:dyDescent="0.25">
      <c r="A75" s="14">
        <v>59</v>
      </c>
      <c r="B75" s="18" t="s">
        <v>65</v>
      </c>
      <c r="C75" s="12">
        <v>4801469.6969696963</v>
      </c>
      <c r="D75" s="13">
        <v>4198069</v>
      </c>
      <c r="E75" s="58">
        <f t="shared" si="1"/>
        <v>603400.69696969632</v>
      </c>
      <c r="F75" s="45"/>
    </row>
    <row r="76" spans="1:6" s="9" customFormat="1" ht="33" x14ac:dyDescent="0.25">
      <c r="A76" s="10">
        <v>60</v>
      </c>
      <c r="B76" s="18" t="s">
        <v>66</v>
      </c>
      <c r="C76" s="12">
        <v>5626175.7575757578</v>
      </c>
      <c r="D76" s="13">
        <v>4919134</v>
      </c>
      <c r="E76" s="58">
        <f t="shared" si="1"/>
        <v>707041.7575757578</v>
      </c>
      <c r="F76" s="45"/>
    </row>
    <row r="77" spans="1:6" s="9" customFormat="1" ht="33" x14ac:dyDescent="0.25">
      <c r="A77" s="10">
        <v>61</v>
      </c>
      <c r="B77" s="20" t="s">
        <v>67</v>
      </c>
      <c r="C77" s="12">
        <v>476540.90909090912</v>
      </c>
      <c r="D77" s="13">
        <v>416654</v>
      </c>
      <c r="E77" s="58">
        <f t="shared" si="1"/>
        <v>59886.909090909117</v>
      </c>
      <c r="F77" s="45"/>
    </row>
    <row r="78" spans="1:6" s="9" customFormat="1" x14ac:dyDescent="0.25">
      <c r="A78" s="14">
        <v>62</v>
      </c>
      <c r="B78" s="20" t="s">
        <v>68</v>
      </c>
      <c r="C78" s="12">
        <v>385307.57575757575</v>
      </c>
      <c r="D78" s="13">
        <v>336886</v>
      </c>
      <c r="E78" s="58">
        <f t="shared" si="1"/>
        <v>48421.575757575745</v>
      </c>
      <c r="F78" s="45"/>
    </row>
    <row r="79" spans="1:6" s="9" customFormat="1" ht="33" x14ac:dyDescent="0.25">
      <c r="A79" s="10">
        <v>63</v>
      </c>
      <c r="B79" s="20" t="s">
        <v>69</v>
      </c>
      <c r="C79" s="12">
        <v>345640.90909090912</v>
      </c>
      <c r="D79" s="13">
        <v>302204</v>
      </c>
      <c r="E79" s="58">
        <f t="shared" si="1"/>
        <v>43436.909090909117</v>
      </c>
      <c r="F79" s="45"/>
    </row>
    <row r="80" spans="1:6" s="9" customFormat="1" ht="33" x14ac:dyDescent="0.25">
      <c r="A80" s="10">
        <v>64</v>
      </c>
      <c r="B80" s="20" t="s">
        <v>70</v>
      </c>
      <c r="C80" s="12">
        <v>345640.90909090912</v>
      </c>
      <c r="D80" s="13">
        <v>302204</v>
      </c>
      <c r="E80" s="58">
        <f t="shared" si="1"/>
        <v>43436.909090909117</v>
      </c>
      <c r="F80" s="45"/>
    </row>
    <row r="81" spans="1:6" s="9" customFormat="1" x14ac:dyDescent="0.25">
      <c r="A81" s="14">
        <v>65</v>
      </c>
      <c r="B81" s="20" t="s">
        <v>71</v>
      </c>
      <c r="C81" s="12">
        <v>1967466.6666666667</v>
      </c>
      <c r="D81" s="13">
        <v>1720215</v>
      </c>
      <c r="E81" s="58">
        <f t="shared" si="1"/>
        <v>247251.66666666674</v>
      </c>
      <c r="F81" s="45"/>
    </row>
    <row r="82" spans="1:6" s="9" customFormat="1" x14ac:dyDescent="0.25">
      <c r="A82" s="10">
        <v>66</v>
      </c>
      <c r="B82" s="11" t="s">
        <v>72</v>
      </c>
      <c r="C82" s="12">
        <v>2356200</v>
      </c>
      <c r="D82" s="13">
        <v>2060096</v>
      </c>
      <c r="E82" s="58">
        <f t="shared" si="1"/>
        <v>296104</v>
      </c>
      <c r="F82" s="45"/>
    </row>
    <row r="83" spans="1:6" s="9" customFormat="1" x14ac:dyDescent="0.25">
      <c r="A83" s="10">
        <v>67</v>
      </c>
      <c r="B83" s="11" t="s">
        <v>73</v>
      </c>
      <c r="C83" s="12">
        <v>4284000</v>
      </c>
      <c r="D83" s="13">
        <v>3745630</v>
      </c>
      <c r="E83" s="58">
        <f t="shared" si="1"/>
        <v>538370</v>
      </c>
      <c r="F83" s="45"/>
    </row>
    <row r="84" spans="1:6" s="9" customFormat="1" ht="33" x14ac:dyDescent="0.25">
      <c r="A84" s="150" t="s">
        <v>74</v>
      </c>
      <c r="B84" s="151"/>
      <c r="C84" s="152"/>
      <c r="D84" s="21">
        <f>SUM(D14:D83)</f>
        <v>144312461</v>
      </c>
      <c r="E84" s="60">
        <f>+E13+E27+E41+E67</f>
        <v>144312461</v>
      </c>
      <c r="F84" s="50" t="s">
        <v>326</v>
      </c>
    </row>
    <row r="85" spans="1:6" s="9" customFormat="1" x14ac:dyDescent="0.25">
      <c r="A85" s="153"/>
      <c r="B85" s="153"/>
      <c r="C85" s="22"/>
      <c r="D85" s="23"/>
      <c r="E85" s="61"/>
      <c r="F85" s="46"/>
    </row>
    <row r="86" spans="1:6" s="9" customFormat="1" x14ac:dyDescent="0.25">
      <c r="A86" s="24"/>
      <c r="B86" s="25"/>
      <c r="C86" s="26"/>
      <c r="D86" s="27"/>
      <c r="E86" s="62"/>
      <c r="F86" s="27"/>
    </row>
    <row r="87" spans="1:6" s="9" customFormat="1" ht="28.5" x14ac:dyDescent="0.25">
      <c r="A87" s="138" t="s">
        <v>75</v>
      </c>
      <c r="B87" s="139"/>
      <c r="C87" s="8" t="s">
        <v>2</v>
      </c>
      <c r="D87" s="8" t="s">
        <v>284</v>
      </c>
      <c r="E87" s="56" t="s">
        <v>293</v>
      </c>
      <c r="F87" s="8" t="s">
        <v>287</v>
      </c>
    </row>
    <row r="88" spans="1:6" s="9" customFormat="1" x14ac:dyDescent="0.25">
      <c r="A88" s="143" t="s">
        <v>76</v>
      </c>
      <c r="B88" s="143"/>
      <c r="C88" s="143"/>
      <c r="D88" s="143"/>
      <c r="E88" s="59">
        <f>SUM(D89:D137)</f>
        <v>230278156</v>
      </c>
      <c r="F88" s="48"/>
    </row>
    <row r="89" spans="1:6" s="9" customFormat="1" x14ac:dyDescent="0.25">
      <c r="A89" s="10">
        <v>68</v>
      </c>
      <c r="B89" s="11" t="s">
        <v>77</v>
      </c>
      <c r="C89" s="12">
        <v>313186.36363636359</v>
      </c>
      <c r="D89" s="41">
        <v>248773</v>
      </c>
      <c r="E89" s="58">
        <f t="shared" ref="E89:E152" si="2">+C89-D89</f>
        <v>64413.363636363589</v>
      </c>
      <c r="F89" s="45"/>
    </row>
    <row r="90" spans="1:6" s="9" customFormat="1" x14ac:dyDescent="0.25">
      <c r="A90" s="10">
        <v>69</v>
      </c>
      <c r="B90" s="11" t="s">
        <v>78</v>
      </c>
      <c r="C90" s="12">
        <v>367277.27272727271</v>
      </c>
      <c r="D90" s="41">
        <v>291739</v>
      </c>
      <c r="E90" s="58">
        <f t="shared" si="2"/>
        <v>75538.272727272706</v>
      </c>
      <c r="F90" s="45"/>
    </row>
    <row r="91" spans="1:6" s="9" customFormat="1" x14ac:dyDescent="0.25">
      <c r="A91" s="10">
        <v>70</v>
      </c>
      <c r="B91" s="11" t="s">
        <v>79</v>
      </c>
      <c r="C91" s="12">
        <v>604556.06060606055</v>
      </c>
      <c r="D91" s="41">
        <v>480217</v>
      </c>
      <c r="E91" s="58">
        <f t="shared" si="2"/>
        <v>124339.06060606055</v>
      </c>
      <c r="F91" s="47"/>
    </row>
    <row r="92" spans="1:6" s="9" customFormat="1" x14ac:dyDescent="0.25">
      <c r="A92" s="10">
        <v>71</v>
      </c>
      <c r="B92" s="11" t="s">
        <v>80</v>
      </c>
      <c r="C92" s="12">
        <v>435972.72727272724</v>
      </c>
      <c r="D92" s="41">
        <v>346306</v>
      </c>
      <c r="E92" s="58">
        <f t="shared" si="2"/>
        <v>89666.727272727236</v>
      </c>
      <c r="F92" s="47"/>
    </row>
    <row r="93" spans="1:6" s="9" customFormat="1" x14ac:dyDescent="0.25">
      <c r="A93" s="10">
        <v>72</v>
      </c>
      <c r="B93" s="11" t="s">
        <v>81</v>
      </c>
      <c r="C93" s="12">
        <v>352853.03030303027</v>
      </c>
      <c r="D93" s="41">
        <v>280282</v>
      </c>
      <c r="E93" s="58">
        <f t="shared" si="2"/>
        <v>72571.030303030275</v>
      </c>
      <c r="F93" s="47"/>
    </row>
    <row r="94" spans="1:6" s="9" customFormat="1" x14ac:dyDescent="0.25">
      <c r="A94" s="10">
        <v>73</v>
      </c>
      <c r="B94" s="11" t="s">
        <v>82</v>
      </c>
      <c r="C94" s="12">
        <v>424072.72727272724</v>
      </c>
      <c r="D94" s="41">
        <v>336854</v>
      </c>
      <c r="E94" s="58">
        <f t="shared" si="2"/>
        <v>87218.727272727236</v>
      </c>
      <c r="F94" s="47"/>
    </row>
    <row r="95" spans="1:6" s="9" customFormat="1" x14ac:dyDescent="0.25">
      <c r="A95" s="10">
        <v>74</v>
      </c>
      <c r="B95" s="11" t="s">
        <v>83</v>
      </c>
      <c r="C95" s="12">
        <v>653959.09090909094</v>
      </c>
      <c r="D95" s="41">
        <v>519459</v>
      </c>
      <c r="E95" s="58">
        <f t="shared" si="2"/>
        <v>134500.09090909094</v>
      </c>
      <c r="F95" s="47"/>
    </row>
    <row r="96" spans="1:6" s="9" customFormat="1" x14ac:dyDescent="0.25">
      <c r="A96" s="10">
        <v>75</v>
      </c>
      <c r="B96" s="28" t="s">
        <v>84</v>
      </c>
      <c r="C96" s="12">
        <v>3207410.606060606</v>
      </c>
      <c r="D96" s="41">
        <v>2547742</v>
      </c>
      <c r="E96" s="58">
        <f t="shared" si="2"/>
        <v>659668.60606060596</v>
      </c>
      <c r="F96" s="47"/>
    </row>
    <row r="97" spans="1:6" s="9" customFormat="1" x14ac:dyDescent="0.25">
      <c r="A97" s="10">
        <v>76</v>
      </c>
      <c r="B97" s="28" t="s">
        <v>85</v>
      </c>
      <c r="C97" s="12">
        <v>3906625.7575757578</v>
      </c>
      <c r="D97" s="41">
        <v>3103150</v>
      </c>
      <c r="E97" s="58">
        <f t="shared" si="2"/>
        <v>803475.7575757578</v>
      </c>
      <c r="F97" s="45"/>
    </row>
    <row r="98" spans="1:6" s="9" customFormat="1" x14ac:dyDescent="0.25">
      <c r="A98" s="10">
        <v>77</v>
      </c>
      <c r="B98" s="28" t="s">
        <v>86</v>
      </c>
      <c r="C98" s="12">
        <v>3798443.9393939395</v>
      </c>
      <c r="D98" s="41">
        <v>3017218</v>
      </c>
      <c r="E98" s="58">
        <f t="shared" si="2"/>
        <v>781225.93939393945</v>
      </c>
      <c r="F98" s="45"/>
    </row>
    <row r="99" spans="1:6" s="9" customFormat="1" x14ac:dyDescent="0.25">
      <c r="A99" s="10">
        <v>78</v>
      </c>
      <c r="B99" s="11" t="s">
        <v>87</v>
      </c>
      <c r="C99" s="12">
        <v>3838110.606060606</v>
      </c>
      <c r="D99" s="41">
        <v>3048726</v>
      </c>
      <c r="E99" s="58">
        <f t="shared" si="2"/>
        <v>789384.60606060596</v>
      </c>
      <c r="F99" s="45"/>
    </row>
    <row r="100" spans="1:6" s="9" customFormat="1" x14ac:dyDescent="0.25">
      <c r="A100" s="10">
        <v>79</v>
      </c>
      <c r="B100" s="11" t="s">
        <v>88</v>
      </c>
      <c r="C100" s="12">
        <v>4879721.2121212119</v>
      </c>
      <c r="D100" s="41">
        <v>3876109</v>
      </c>
      <c r="E100" s="58">
        <f t="shared" si="2"/>
        <v>1003612.2121212119</v>
      </c>
      <c r="F100" s="45"/>
    </row>
    <row r="101" spans="1:6" s="9" customFormat="1" x14ac:dyDescent="0.25">
      <c r="A101" s="10">
        <v>80</v>
      </c>
      <c r="B101" s="11" t="s">
        <v>89</v>
      </c>
      <c r="C101" s="12">
        <v>4973334.5454545459</v>
      </c>
      <c r="D101" s="41">
        <v>3950469</v>
      </c>
      <c r="E101" s="58">
        <f t="shared" si="2"/>
        <v>1022865.5454545459</v>
      </c>
      <c r="F101" s="45"/>
    </row>
    <row r="102" spans="1:6" s="9" customFormat="1" x14ac:dyDescent="0.25">
      <c r="A102" s="10">
        <v>81</v>
      </c>
      <c r="B102" s="11" t="s">
        <v>90</v>
      </c>
      <c r="C102" s="12">
        <v>5959015.1515151514</v>
      </c>
      <c r="D102" s="41">
        <v>4733425</v>
      </c>
      <c r="E102" s="58">
        <f t="shared" si="2"/>
        <v>1225590.1515151514</v>
      </c>
      <c r="F102" s="45"/>
    </row>
    <row r="103" spans="1:6" s="9" customFormat="1" x14ac:dyDescent="0.25">
      <c r="A103" s="10">
        <v>82</v>
      </c>
      <c r="B103" s="11" t="s">
        <v>91</v>
      </c>
      <c r="C103" s="12">
        <v>7170651.5151515156</v>
      </c>
      <c r="D103" s="41">
        <v>5695864</v>
      </c>
      <c r="E103" s="58">
        <f t="shared" si="2"/>
        <v>1474787.5151515156</v>
      </c>
      <c r="F103" s="45"/>
    </row>
    <row r="104" spans="1:6" s="9" customFormat="1" x14ac:dyDescent="0.25">
      <c r="A104" s="10">
        <v>83</v>
      </c>
      <c r="B104" s="11" t="s">
        <v>92</v>
      </c>
      <c r="C104" s="12">
        <v>8185757.5757575752</v>
      </c>
      <c r="D104" s="41">
        <v>6502193</v>
      </c>
      <c r="E104" s="58">
        <f t="shared" si="2"/>
        <v>1683564.5757575752</v>
      </c>
      <c r="F104" s="45"/>
    </row>
    <row r="105" spans="1:6" s="9" customFormat="1" x14ac:dyDescent="0.25">
      <c r="A105" s="10">
        <v>84</v>
      </c>
      <c r="B105" s="11" t="s">
        <v>93</v>
      </c>
      <c r="C105" s="12">
        <v>10201112.727272727</v>
      </c>
      <c r="D105" s="41">
        <v>8103050</v>
      </c>
      <c r="E105" s="58">
        <f t="shared" si="2"/>
        <v>2098062.7272727266</v>
      </c>
      <c r="F105" s="45"/>
    </row>
    <row r="106" spans="1:6" s="9" customFormat="1" x14ac:dyDescent="0.25">
      <c r="A106" s="10">
        <v>85</v>
      </c>
      <c r="B106" s="11" t="s">
        <v>94</v>
      </c>
      <c r="C106" s="12">
        <v>11504775.757575758</v>
      </c>
      <c r="D106" s="41">
        <v>9138589</v>
      </c>
      <c r="E106" s="58">
        <f t="shared" si="2"/>
        <v>2366186.7575757578</v>
      </c>
      <c r="F106" s="45"/>
    </row>
    <row r="107" spans="1:6" s="9" customFormat="1" x14ac:dyDescent="0.25">
      <c r="A107" s="10">
        <v>86</v>
      </c>
      <c r="B107" s="11" t="s">
        <v>95</v>
      </c>
      <c r="C107" s="12">
        <v>13261648.484848484</v>
      </c>
      <c r="D107" s="41">
        <v>10534125</v>
      </c>
      <c r="E107" s="58">
        <f t="shared" si="2"/>
        <v>2727523.4848484844</v>
      </c>
      <c r="F107" s="45"/>
    </row>
    <row r="108" spans="1:6" s="9" customFormat="1" x14ac:dyDescent="0.25">
      <c r="A108" s="10">
        <v>87</v>
      </c>
      <c r="B108" s="11" t="s">
        <v>96</v>
      </c>
      <c r="C108" s="12">
        <v>9154345.4545454532</v>
      </c>
      <c r="D108" s="41">
        <v>9150000</v>
      </c>
      <c r="E108" s="58">
        <f t="shared" si="2"/>
        <v>4345.4545454531908</v>
      </c>
      <c r="F108" s="45"/>
    </row>
    <row r="109" spans="1:6" s="9" customFormat="1" x14ac:dyDescent="0.25">
      <c r="A109" s="10">
        <v>88</v>
      </c>
      <c r="B109" s="11" t="s">
        <v>97</v>
      </c>
      <c r="C109" s="12">
        <v>34072945.454545453</v>
      </c>
      <c r="D109" s="41">
        <v>27065163</v>
      </c>
      <c r="E109" s="58">
        <f t="shared" si="2"/>
        <v>7007782.4545454532</v>
      </c>
      <c r="F109" s="45"/>
    </row>
    <row r="110" spans="1:6" s="9" customFormat="1" x14ac:dyDescent="0.25">
      <c r="A110" s="10">
        <v>89</v>
      </c>
      <c r="B110" s="11" t="s">
        <v>98</v>
      </c>
      <c r="C110" s="12">
        <v>38615860.606060602</v>
      </c>
      <c r="D110" s="41">
        <v>30673737</v>
      </c>
      <c r="E110" s="58">
        <f t="shared" si="2"/>
        <v>7942123.6060606018</v>
      </c>
      <c r="F110" s="45"/>
    </row>
    <row r="111" spans="1:6" s="9" customFormat="1" x14ac:dyDescent="0.25">
      <c r="A111" s="10">
        <v>90</v>
      </c>
      <c r="B111" s="11" t="s">
        <v>99</v>
      </c>
      <c r="C111" s="12">
        <v>1153398.4848484849</v>
      </c>
      <c r="D111" s="41">
        <v>916179</v>
      </c>
      <c r="E111" s="58">
        <f t="shared" si="2"/>
        <v>237219.48484848486</v>
      </c>
      <c r="F111" s="45"/>
    </row>
    <row r="112" spans="1:6" s="9" customFormat="1" x14ac:dyDescent="0.25">
      <c r="A112" s="10">
        <v>91</v>
      </c>
      <c r="B112" s="11" t="s">
        <v>100</v>
      </c>
      <c r="C112" s="12">
        <v>1507910.303030303</v>
      </c>
      <c r="D112" s="41">
        <v>1197778</v>
      </c>
      <c r="E112" s="58">
        <f t="shared" si="2"/>
        <v>310132.30303030298</v>
      </c>
      <c r="F112" s="45"/>
    </row>
    <row r="113" spans="1:6" s="9" customFormat="1" x14ac:dyDescent="0.25">
      <c r="A113" s="10">
        <v>92</v>
      </c>
      <c r="B113" s="15" t="s">
        <v>101</v>
      </c>
      <c r="C113" s="12">
        <v>1757413.6363636365</v>
      </c>
      <c r="D113" s="41">
        <v>1395966</v>
      </c>
      <c r="E113" s="58">
        <f t="shared" si="2"/>
        <v>361447.63636363647</v>
      </c>
      <c r="F113" s="45"/>
    </row>
    <row r="114" spans="1:6" s="9" customFormat="1" ht="33" x14ac:dyDescent="0.25">
      <c r="A114" s="10">
        <v>93</v>
      </c>
      <c r="B114" s="11" t="s">
        <v>102</v>
      </c>
      <c r="C114" s="12">
        <v>3109794.5454545454</v>
      </c>
      <c r="D114" s="13">
        <v>2470203</v>
      </c>
      <c r="E114" s="58">
        <f t="shared" si="2"/>
        <v>639591.54545454541</v>
      </c>
      <c r="F114" s="45"/>
    </row>
    <row r="115" spans="1:6" s="9" customFormat="1" ht="33" x14ac:dyDescent="0.25">
      <c r="A115" s="10">
        <v>94</v>
      </c>
      <c r="B115" s="15" t="s">
        <v>103</v>
      </c>
      <c r="C115" s="12">
        <v>4901213.333333333</v>
      </c>
      <c r="D115" s="13">
        <v>3893181</v>
      </c>
      <c r="E115" s="58">
        <f t="shared" si="2"/>
        <v>1008032.333333333</v>
      </c>
      <c r="F115" s="45"/>
    </row>
    <row r="116" spans="1:6" s="9" customFormat="1" x14ac:dyDescent="0.25">
      <c r="A116" s="10">
        <v>95</v>
      </c>
      <c r="B116" s="11" t="s">
        <v>104</v>
      </c>
      <c r="C116" s="12">
        <v>7524045.4545454541</v>
      </c>
      <c r="D116" s="13">
        <v>5976575</v>
      </c>
      <c r="E116" s="58">
        <f t="shared" si="2"/>
        <v>1547470.4545454541</v>
      </c>
      <c r="F116" s="45"/>
    </row>
    <row r="117" spans="1:6" s="9" customFormat="1" x14ac:dyDescent="0.25">
      <c r="A117" s="10">
        <v>96</v>
      </c>
      <c r="B117" s="11" t="s">
        <v>105</v>
      </c>
      <c r="C117" s="12">
        <v>11484581.818181818</v>
      </c>
      <c r="D117" s="13">
        <v>9122548</v>
      </c>
      <c r="E117" s="58">
        <f t="shared" si="2"/>
        <v>2362033.8181818184</v>
      </c>
      <c r="F117" s="45"/>
    </row>
    <row r="118" spans="1:6" s="9" customFormat="1" x14ac:dyDescent="0.25">
      <c r="A118" s="10">
        <v>97</v>
      </c>
      <c r="B118" s="11" t="s">
        <v>106</v>
      </c>
      <c r="C118" s="12">
        <v>13658279.090909088</v>
      </c>
      <c r="D118" s="13">
        <v>10849181</v>
      </c>
      <c r="E118" s="58">
        <f t="shared" si="2"/>
        <v>2809098.090909088</v>
      </c>
      <c r="F118" s="45"/>
    </row>
    <row r="119" spans="1:6" s="9" customFormat="1" x14ac:dyDescent="0.25">
      <c r="A119" s="10">
        <v>98</v>
      </c>
      <c r="B119" s="11" t="s">
        <v>107</v>
      </c>
      <c r="C119" s="12">
        <v>16356946.666666666</v>
      </c>
      <c r="D119" s="13">
        <v>12992813</v>
      </c>
      <c r="E119" s="58">
        <f t="shared" si="2"/>
        <v>3364133.666666666</v>
      </c>
      <c r="F119" s="45"/>
    </row>
    <row r="120" spans="1:6" s="9" customFormat="1" x14ac:dyDescent="0.25">
      <c r="A120" s="10">
        <v>99</v>
      </c>
      <c r="B120" s="11" t="s">
        <v>108</v>
      </c>
      <c r="C120" s="12">
        <v>21067327.272727273</v>
      </c>
      <c r="D120" s="13">
        <v>16734410</v>
      </c>
      <c r="E120" s="58">
        <f t="shared" si="2"/>
        <v>4332917.2727272734</v>
      </c>
      <c r="F120" s="45"/>
    </row>
    <row r="121" spans="1:6" s="9" customFormat="1" ht="33" x14ac:dyDescent="0.25">
      <c r="A121" s="10">
        <v>100</v>
      </c>
      <c r="B121" s="11" t="s">
        <v>109</v>
      </c>
      <c r="C121" s="12">
        <v>1660050</v>
      </c>
      <c r="D121" s="13">
        <v>1318628</v>
      </c>
      <c r="E121" s="58">
        <f t="shared" si="2"/>
        <v>341422</v>
      </c>
      <c r="F121" s="45"/>
    </row>
    <row r="122" spans="1:6" s="9" customFormat="1" ht="33" x14ac:dyDescent="0.25">
      <c r="A122" s="10">
        <v>101</v>
      </c>
      <c r="B122" s="15" t="s">
        <v>110</v>
      </c>
      <c r="C122" s="12">
        <v>12028916.666666666</v>
      </c>
      <c r="D122" s="13">
        <v>9554929</v>
      </c>
      <c r="E122" s="58">
        <f t="shared" si="2"/>
        <v>2473987.666666666</v>
      </c>
      <c r="F122" s="45"/>
    </row>
    <row r="123" spans="1:6" s="9" customFormat="1" ht="33" x14ac:dyDescent="0.25">
      <c r="A123" s="10">
        <v>102</v>
      </c>
      <c r="B123" s="11" t="s">
        <v>111</v>
      </c>
      <c r="C123" s="12">
        <v>21723630.303030301</v>
      </c>
      <c r="D123" s="13">
        <v>17255731</v>
      </c>
      <c r="E123" s="58">
        <f t="shared" si="2"/>
        <v>4467899.3030303009</v>
      </c>
      <c r="F123" s="45"/>
    </row>
    <row r="124" spans="1:6" s="9" customFormat="1" x14ac:dyDescent="0.25">
      <c r="A124" s="10">
        <v>103</v>
      </c>
      <c r="B124" s="11" t="s">
        <v>112</v>
      </c>
      <c r="C124" s="12">
        <v>43327.539393939391</v>
      </c>
      <c r="D124" s="13">
        <v>34416</v>
      </c>
      <c r="E124" s="58">
        <f t="shared" si="2"/>
        <v>8911.5393939393907</v>
      </c>
      <c r="F124" s="45"/>
    </row>
    <row r="125" spans="1:6" s="9" customFormat="1" ht="33" x14ac:dyDescent="0.25">
      <c r="A125" s="10">
        <v>104</v>
      </c>
      <c r="B125" s="11" t="s">
        <v>113</v>
      </c>
      <c r="C125" s="12">
        <v>935231.81818181823</v>
      </c>
      <c r="D125" s="13">
        <v>742883</v>
      </c>
      <c r="E125" s="58">
        <f t="shared" si="2"/>
        <v>192348.81818181823</v>
      </c>
      <c r="F125" s="45"/>
    </row>
    <row r="126" spans="1:6" s="9" customFormat="1" ht="33" x14ac:dyDescent="0.25">
      <c r="A126" s="10">
        <v>105</v>
      </c>
      <c r="B126" s="11" t="s">
        <v>114</v>
      </c>
      <c r="C126" s="12">
        <v>1116696</v>
      </c>
      <c r="D126" s="13">
        <v>887025</v>
      </c>
      <c r="E126" s="58">
        <f t="shared" si="2"/>
        <v>229671</v>
      </c>
      <c r="F126" s="45"/>
    </row>
    <row r="127" spans="1:6" s="9" customFormat="1" ht="33" x14ac:dyDescent="0.25">
      <c r="A127" s="10">
        <v>106</v>
      </c>
      <c r="B127" s="11" t="s">
        <v>115</v>
      </c>
      <c r="C127" s="12">
        <v>102592.42424242424</v>
      </c>
      <c r="D127" s="13">
        <v>81492</v>
      </c>
      <c r="E127" s="58">
        <f t="shared" si="2"/>
        <v>21100.42424242424</v>
      </c>
      <c r="F127" s="45"/>
    </row>
    <row r="128" spans="1:6" s="9" customFormat="1" x14ac:dyDescent="0.25">
      <c r="A128" s="10">
        <v>107</v>
      </c>
      <c r="B128" s="11" t="s">
        <v>116</v>
      </c>
      <c r="C128" s="12">
        <v>46247.727272727272</v>
      </c>
      <c r="D128" s="13">
        <v>36736</v>
      </c>
      <c r="E128" s="58">
        <f t="shared" si="2"/>
        <v>9511.7272727272721</v>
      </c>
      <c r="F128" s="45"/>
    </row>
    <row r="129" spans="1:6" s="9" customFormat="1" x14ac:dyDescent="0.25">
      <c r="A129" s="10">
        <v>108</v>
      </c>
      <c r="B129" s="11" t="s">
        <v>117</v>
      </c>
      <c r="C129" s="12">
        <v>178860.60606060605</v>
      </c>
      <c r="D129" s="13">
        <v>142074</v>
      </c>
      <c r="E129" s="58">
        <f t="shared" si="2"/>
        <v>36786.606060606049</v>
      </c>
      <c r="F129" s="45"/>
    </row>
    <row r="130" spans="1:6" s="9" customFormat="1" x14ac:dyDescent="0.25">
      <c r="A130" s="10">
        <v>109</v>
      </c>
      <c r="B130" s="11" t="s">
        <v>118</v>
      </c>
      <c r="C130" s="12">
        <v>60491.666666666664</v>
      </c>
      <c r="D130" s="13">
        <v>48050</v>
      </c>
      <c r="E130" s="58">
        <f t="shared" si="2"/>
        <v>12441.666666666664</v>
      </c>
      <c r="F130" s="45"/>
    </row>
    <row r="131" spans="1:6" s="9" customFormat="1" ht="33" x14ac:dyDescent="0.25">
      <c r="A131" s="10">
        <v>110</v>
      </c>
      <c r="B131" s="11" t="s">
        <v>119</v>
      </c>
      <c r="C131" s="12">
        <v>458510.60606060602</v>
      </c>
      <c r="D131" s="13">
        <v>364209</v>
      </c>
      <c r="E131" s="58">
        <f t="shared" si="2"/>
        <v>94301.60606060602</v>
      </c>
      <c r="F131" s="45"/>
    </row>
    <row r="132" spans="1:6" s="9" customFormat="1" x14ac:dyDescent="0.25">
      <c r="A132" s="10">
        <v>111</v>
      </c>
      <c r="B132" s="11" t="s">
        <v>120</v>
      </c>
      <c r="C132" s="12">
        <v>80180.757575757569</v>
      </c>
      <c r="D132" s="13">
        <v>63690</v>
      </c>
      <c r="E132" s="58">
        <f t="shared" si="2"/>
        <v>16490.757575757569</v>
      </c>
      <c r="F132" s="45"/>
    </row>
    <row r="133" spans="1:6" s="9" customFormat="1" x14ac:dyDescent="0.25">
      <c r="A133" s="10">
        <v>112</v>
      </c>
      <c r="B133" s="11" t="s">
        <v>121</v>
      </c>
      <c r="C133" s="12">
        <v>27496.212121212116</v>
      </c>
      <c r="D133" s="13">
        <v>21841</v>
      </c>
      <c r="E133" s="58">
        <f t="shared" si="2"/>
        <v>5655.2121212121165</v>
      </c>
      <c r="F133" s="45"/>
    </row>
    <row r="134" spans="1:6" s="9" customFormat="1" x14ac:dyDescent="0.25">
      <c r="A134" s="10">
        <v>113</v>
      </c>
      <c r="B134" s="11" t="s">
        <v>122</v>
      </c>
      <c r="C134" s="12">
        <v>192621.33333333334</v>
      </c>
      <c r="D134" s="13">
        <v>153005</v>
      </c>
      <c r="E134" s="58">
        <f t="shared" si="2"/>
        <v>39616.333333333343</v>
      </c>
      <c r="F134" s="45"/>
    </row>
    <row r="135" spans="1:6" s="9" customFormat="1" x14ac:dyDescent="0.25">
      <c r="A135" s="10">
        <v>114</v>
      </c>
      <c r="B135" s="11" t="s">
        <v>123</v>
      </c>
      <c r="C135" s="12">
        <v>318343.03030303027</v>
      </c>
      <c r="D135" s="13">
        <v>252869</v>
      </c>
      <c r="E135" s="58">
        <f t="shared" si="2"/>
        <v>65474.030303030275</v>
      </c>
      <c r="F135" s="45"/>
    </row>
    <row r="136" spans="1:6" s="9" customFormat="1" x14ac:dyDescent="0.25">
      <c r="A136" s="10">
        <v>115</v>
      </c>
      <c r="B136" s="11" t="s">
        <v>124</v>
      </c>
      <c r="C136" s="12">
        <v>63214.242424242424</v>
      </c>
      <c r="D136" s="13">
        <v>50213</v>
      </c>
      <c r="E136" s="58">
        <f t="shared" si="2"/>
        <v>13001.242424242424</v>
      </c>
      <c r="F136" s="45"/>
    </row>
    <row r="137" spans="1:6" s="9" customFormat="1" x14ac:dyDescent="0.25">
      <c r="A137" s="10">
        <v>116</v>
      </c>
      <c r="B137" s="11" t="s">
        <v>125</v>
      </c>
      <c r="C137" s="12">
        <v>98625.757575757569</v>
      </c>
      <c r="D137" s="13">
        <v>78341</v>
      </c>
      <c r="E137" s="58">
        <f t="shared" si="2"/>
        <v>20284.757575757569</v>
      </c>
      <c r="F137" s="45"/>
    </row>
    <row r="138" spans="1:6" s="9" customFormat="1" x14ac:dyDescent="0.25">
      <c r="A138" s="142" t="s">
        <v>126</v>
      </c>
      <c r="B138" s="142"/>
      <c r="C138" s="142"/>
      <c r="D138" s="142"/>
      <c r="E138" s="59">
        <f>SUM(D139:D156)</f>
        <v>1220413</v>
      </c>
      <c r="F138" s="48"/>
    </row>
    <row r="139" spans="1:6" s="9" customFormat="1" x14ac:dyDescent="0.25">
      <c r="A139" s="14">
        <v>117</v>
      </c>
      <c r="B139" s="15" t="s">
        <v>127</v>
      </c>
      <c r="C139" s="12">
        <v>1284.8033333333301</v>
      </c>
      <c r="D139" s="13">
        <v>1123</v>
      </c>
      <c r="E139" s="58">
        <f t="shared" si="2"/>
        <v>161.8033333333301</v>
      </c>
      <c r="F139" s="45"/>
    </row>
    <row r="140" spans="1:6" s="9" customFormat="1" x14ac:dyDescent="0.25">
      <c r="A140" s="14">
        <v>118</v>
      </c>
      <c r="B140" s="15" t="s">
        <v>128</v>
      </c>
      <c r="C140" s="12">
        <v>1567.8790909090906</v>
      </c>
      <c r="D140" s="13">
        <v>1371</v>
      </c>
      <c r="E140" s="58">
        <f t="shared" si="2"/>
        <v>196.87909090909056</v>
      </c>
      <c r="F140" s="45"/>
    </row>
    <row r="141" spans="1:6" s="9" customFormat="1" x14ac:dyDescent="0.25">
      <c r="A141" s="14">
        <v>119</v>
      </c>
      <c r="B141" s="15" t="s">
        <v>129</v>
      </c>
      <c r="C141" s="12">
        <v>1274.9227272727273</v>
      </c>
      <c r="D141" s="13">
        <v>1115</v>
      </c>
      <c r="E141" s="58">
        <f t="shared" si="2"/>
        <v>159.92272727272734</v>
      </c>
      <c r="F141" s="45"/>
    </row>
    <row r="142" spans="1:6" s="9" customFormat="1" x14ac:dyDescent="0.25">
      <c r="A142" s="14">
        <v>120</v>
      </c>
      <c r="B142" s="15" t="s">
        <v>130</v>
      </c>
      <c r="C142" s="12">
        <v>1412.8184848484846</v>
      </c>
      <c r="D142" s="13">
        <v>1235</v>
      </c>
      <c r="E142" s="58">
        <f t="shared" si="2"/>
        <v>177.81848484848456</v>
      </c>
      <c r="F142" s="45"/>
    </row>
    <row r="143" spans="1:6" s="9" customFormat="1" x14ac:dyDescent="0.25">
      <c r="A143" s="14">
        <v>121</v>
      </c>
      <c r="B143" s="15" t="s">
        <v>131</v>
      </c>
      <c r="C143" s="12">
        <v>1039.8075757575757</v>
      </c>
      <c r="D143" s="13">
        <v>909</v>
      </c>
      <c r="E143" s="58">
        <f t="shared" si="2"/>
        <v>130.80757575757571</v>
      </c>
      <c r="F143" s="45"/>
    </row>
    <row r="144" spans="1:6" s="9" customFormat="1" x14ac:dyDescent="0.25">
      <c r="A144" s="14">
        <v>122</v>
      </c>
      <c r="B144" s="15" t="s">
        <v>132</v>
      </c>
      <c r="C144" s="12">
        <v>1075.9042424242423</v>
      </c>
      <c r="D144" s="13">
        <v>941</v>
      </c>
      <c r="E144" s="58">
        <f t="shared" si="2"/>
        <v>134.90424242424228</v>
      </c>
      <c r="F144" s="45"/>
    </row>
    <row r="145" spans="1:6" s="9" customFormat="1" x14ac:dyDescent="0.25">
      <c r="A145" s="14">
        <v>123</v>
      </c>
      <c r="B145" s="15" t="s">
        <v>133</v>
      </c>
      <c r="C145" s="12">
        <v>836.06515151515157</v>
      </c>
      <c r="D145" s="13">
        <v>731</v>
      </c>
      <c r="E145" s="58">
        <f t="shared" si="2"/>
        <v>105.06515151515157</v>
      </c>
      <c r="F145" s="45"/>
    </row>
    <row r="146" spans="1:6" s="9" customFormat="1" ht="33" x14ac:dyDescent="0.25">
      <c r="A146" s="14">
        <v>124</v>
      </c>
      <c r="B146" s="11" t="s">
        <v>134</v>
      </c>
      <c r="C146" s="12">
        <v>20747.469696969696</v>
      </c>
      <c r="D146" s="13">
        <v>18140</v>
      </c>
      <c r="E146" s="58">
        <f t="shared" si="2"/>
        <v>2607.4696969696961</v>
      </c>
      <c r="F146" s="45"/>
    </row>
    <row r="147" spans="1:6" s="9" customFormat="1" x14ac:dyDescent="0.25">
      <c r="A147" s="14">
        <v>125</v>
      </c>
      <c r="B147" s="11" t="s">
        <v>135</v>
      </c>
      <c r="C147" s="12">
        <v>4562.2436363636361</v>
      </c>
      <c r="D147" s="13">
        <v>3989</v>
      </c>
      <c r="E147" s="58">
        <f t="shared" si="2"/>
        <v>573.24363636363614</v>
      </c>
      <c r="F147" s="45"/>
    </row>
    <row r="148" spans="1:6" s="9" customFormat="1" x14ac:dyDescent="0.25">
      <c r="A148" s="14">
        <v>126</v>
      </c>
      <c r="B148" s="11" t="s">
        <v>136</v>
      </c>
      <c r="C148" s="12">
        <v>6453.045454545455</v>
      </c>
      <c r="D148" s="13">
        <v>5642</v>
      </c>
      <c r="E148" s="58">
        <f t="shared" si="2"/>
        <v>811.04545454545496</v>
      </c>
      <c r="F148" s="45"/>
    </row>
    <row r="149" spans="1:6" s="9" customFormat="1" x14ac:dyDescent="0.25">
      <c r="A149" s="14">
        <v>127</v>
      </c>
      <c r="B149" s="11" t="s">
        <v>137</v>
      </c>
      <c r="C149" s="12">
        <v>4488.1030303030302</v>
      </c>
      <c r="D149" s="13">
        <v>3924</v>
      </c>
      <c r="E149" s="58">
        <f t="shared" si="2"/>
        <v>564.10303030303021</v>
      </c>
      <c r="F149" s="45"/>
    </row>
    <row r="150" spans="1:6" s="9" customFormat="1" x14ac:dyDescent="0.25">
      <c r="A150" s="14">
        <v>128</v>
      </c>
      <c r="B150" s="15" t="s">
        <v>138</v>
      </c>
      <c r="C150" s="12">
        <v>405575.0066666666</v>
      </c>
      <c r="D150" s="13">
        <v>354606</v>
      </c>
      <c r="E150" s="58">
        <f t="shared" si="2"/>
        <v>50969.006666666595</v>
      </c>
      <c r="F150" s="45"/>
    </row>
    <row r="151" spans="1:6" s="9" customFormat="1" x14ac:dyDescent="0.25">
      <c r="A151" s="14">
        <v>129</v>
      </c>
      <c r="B151" s="11" t="s">
        <v>139</v>
      </c>
      <c r="C151" s="12">
        <v>69725.345454545444</v>
      </c>
      <c r="D151" s="13">
        <v>60963</v>
      </c>
      <c r="E151" s="58">
        <f t="shared" si="2"/>
        <v>8762.3454545454442</v>
      </c>
      <c r="F151" s="45"/>
    </row>
    <row r="152" spans="1:6" s="9" customFormat="1" x14ac:dyDescent="0.25">
      <c r="A152" s="14">
        <v>130</v>
      </c>
      <c r="B152" s="11" t="s">
        <v>140</v>
      </c>
      <c r="C152" s="12">
        <v>11862.136363636362</v>
      </c>
      <c r="D152" s="13">
        <v>10371</v>
      </c>
      <c r="E152" s="58">
        <f t="shared" si="2"/>
        <v>1491.1363636363621</v>
      </c>
      <c r="F152" s="45"/>
    </row>
    <row r="153" spans="1:6" s="9" customFormat="1" x14ac:dyDescent="0.25">
      <c r="A153" s="14">
        <v>131</v>
      </c>
      <c r="B153" s="11" t="s">
        <v>141</v>
      </c>
      <c r="C153" s="12">
        <v>477586.66666666669</v>
      </c>
      <c r="D153" s="13">
        <v>417568</v>
      </c>
      <c r="E153" s="58">
        <f t="shared" ref="E153:E168" si="3">+C153-D153</f>
        <v>60018.666666666686</v>
      </c>
      <c r="F153" s="45"/>
    </row>
    <row r="154" spans="1:6" s="9" customFormat="1" x14ac:dyDescent="0.25">
      <c r="A154" s="14">
        <v>132</v>
      </c>
      <c r="B154" s="15" t="s">
        <v>142</v>
      </c>
      <c r="C154" s="12">
        <v>30260.618181818183</v>
      </c>
      <c r="D154" s="13">
        <v>26458</v>
      </c>
      <c r="E154" s="58">
        <f t="shared" si="3"/>
        <v>3802.6181818181831</v>
      </c>
      <c r="F154" s="45"/>
    </row>
    <row r="155" spans="1:6" s="9" customFormat="1" x14ac:dyDescent="0.25">
      <c r="A155" s="14">
        <v>133</v>
      </c>
      <c r="B155" s="11" t="s">
        <v>143</v>
      </c>
      <c r="C155" s="12">
        <v>30260.618181818183</v>
      </c>
      <c r="D155" s="13">
        <v>26458</v>
      </c>
      <c r="E155" s="58">
        <f t="shared" si="3"/>
        <v>3802.6181818181831</v>
      </c>
      <c r="F155" s="45"/>
    </row>
    <row r="156" spans="1:6" s="9" customFormat="1" x14ac:dyDescent="0.25">
      <c r="A156" s="14">
        <v>134</v>
      </c>
      <c r="B156" s="11" t="s">
        <v>144</v>
      </c>
      <c r="C156" s="12">
        <v>325814.06666666659</v>
      </c>
      <c r="D156" s="13">
        <v>284869</v>
      </c>
      <c r="E156" s="58">
        <f t="shared" si="3"/>
        <v>40945.066666666593</v>
      </c>
      <c r="F156" s="45"/>
    </row>
    <row r="157" spans="1:6" s="9" customFormat="1" x14ac:dyDescent="0.25">
      <c r="A157" s="143" t="s">
        <v>145</v>
      </c>
      <c r="B157" s="143"/>
      <c r="C157" s="143"/>
      <c r="D157" s="143"/>
      <c r="E157" s="59">
        <f>SUM(D158:D161)</f>
        <v>1198727</v>
      </c>
      <c r="F157" s="48"/>
    </row>
    <row r="158" spans="1:6" s="9" customFormat="1" x14ac:dyDescent="0.25">
      <c r="A158" s="10">
        <v>135</v>
      </c>
      <c r="B158" s="18" t="s">
        <v>146</v>
      </c>
      <c r="C158" s="12">
        <v>624750</v>
      </c>
      <c r="D158" s="13">
        <v>483763</v>
      </c>
      <c r="E158" s="58">
        <f t="shared" si="3"/>
        <v>140987</v>
      </c>
      <c r="F158" s="45"/>
    </row>
    <row r="159" spans="1:6" s="9" customFormat="1" x14ac:dyDescent="0.25">
      <c r="A159" s="10">
        <v>136</v>
      </c>
      <c r="B159" s="19" t="s">
        <v>147</v>
      </c>
      <c r="C159" s="12">
        <v>194366.66666666666</v>
      </c>
      <c r="D159" s="13">
        <v>150504</v>
      </c>
      <c r="E159" s="58">
        <f t="shared" si="3"/>
        <v>43862.666666666657</v>
      </c>
      <c r="F159" s="45"/>
    </row>
    <row r="160" spans="1:6" s="9" customFormat="1" x14ac:dyDescent="0.25">
      <c r="A160" s="10">
        <v>137</v>
      </c>
      <c r="B160" s="19" t="s">
        <v>148</v>
      </c>
      <c r="C160" s="12">
        <v>210233.33333333334</v>
      </c>
      <c r="D160" s="13">
        <v>162790</v>
      </c>
      <c r="E160" s="58">
        <f t="shared" si="3"/>
        <v>47443.333333333343</v>
      </c>
      <c r="F160" s="45"/>
    </row>
    <row r="161" spans="1:6" s="9" customFormat="1" x14ac:dyDescent="0.25">
      <c r="A161" s="10">
        <v>138</v>
      </c>
      <c r="B161" s="19" t="s">
        <v>149</v>
      </c>
      <c r="C161" s="12">
        <v>518731.81818181818</v>
      </c>
      <c r="D161" s="13">
        <v>401670</v>
      </c>
      <c r="E161" s="58">
        <f t="shared" si="3"/>
        <v>117061.81818181818</v>
      </c>
      <c r="F161" s="45"/>
    </row>
    <row r="162" spans="1:6" s="9" customFormat="1" x14ac:dyDescent="0.25">
      <c r="A162" s="142" t="s">
        <v>150</v>
      </c>
      <c r="B162" s="142"/>
      <c r="C162" s="142"/>
      <c r="D162" s="142"/>
      <c r="E162" s="59">
        <f>SUM(D163:D165)</f>
        <v>26158925</v>
      </c>
      <c r="F162" s="48"/>
    </row>
    <row r="163" spans="1:6" s="9" customFormat="1" ht="33" x14ac:dyDescent="0.25">
      <c r="A163" s="10">
        <v>139</v>
      </c>
      <c r="B163" s="11" t="s">
        <v>151</v>
      </c>
      <c r="C163" s="12">
        <v>5408081.2121212119</v>
      </c>
      <c r="D163" s="13">
        <v>4187640</v>
      </c>
      <c r="E163" s="58">
        <f t="shared" si="3"/>
        <v>1220441.2121212119</v>
      </c>
      <c r="F163" s="45"/>
    </row>
    <row r="164" spans="1:6" s="9" customFormat="1" ht="33" x14ac:dyDescent="0.25">
      <c r="A164" s="10">
        <v>140</v>
      </c>
      <c r="B164" s="11" t="s">
        <v>152</v>
      </c>
      <c r="C164" s="12">
        <v>6573776.3636363633</v>
      </c>
      <c r="D164" s="13">
        <v>5090272</v>
      </c>
      <c r="E164" s="58">
        <f t="shared" si="3"/>
        <v>1483504.3636363633</v>
      </c>
      <c r="F164" s="45"/>
    </row>
    <row r="165" spans="1:6" s="9" customFormat="1" ht="33" x14ac:dyDescent="0.25">
      <c r="A165" s="10">
        <v>141</v>
      </c>
      <c r="B165" s="11" t="s">
        <v>153</v>
      </c>
      <c r="C165" s="12">
        <v>21800800</v>
      </c>
      <c r="D165" s="13">
        <v>16881013</v>
      </c>
      <c r="E165" s="58">
        <f t="shared" si="3"/>
        <v>4919787</v>
      </c>
      <c r="F165" s="45"/>
    </row>
    <row r="166" spans="1:6" s="9" customFormat="1" x14ac:dyDescent="0.25">
      <c r="A166" s="142" t="s">
        <v>154</v>
      </c>
      <c r="B166" s="142"/>
      <c r="C166" s="142"/>
      <c r="D166" s="142"/>
      <c r="E166" s="59">
        <f>SUM(D167:D168)</f>
        <v>5929534</v>
      </c>
      <c r="F166" s="48"/>
    </row>
    <row r="167" spans="1:6" s="9" customFormat="1" ht="33" x14ac:dyDescent="0.25">
      <c r="A167" s="10">
        <v>142</v>
      </c>
      <c r="B167" s="11" t="s">
        <v>155</v>
      </c>
      <c r="C167" s="12">
        <v>3010916.3636363633</v>
      </c>
      <c r="D167" s="13">
        <v>2481989</v>
      </c>
      <c r="E167" s="58">
        <f t="shared" si="3"/>
        <v>528927.3636363633</v>
      </c>
      <c r="F167" s="45"/>
    </row>
    <row r="168" spans="1:6" s="9" customFormat="1" ht="33" x14ac:dyDescent="0.25">
      <c r="A168" s="10">
        <v>143</v>
      </c>
      <c r="B168" s="11" t="s">
        <v>156</v>
      </c>
      <c r="C168" s="12">
        <v>4182128.7878787876</v>
      </c>
      <c r="D168" s="13">
        <v>3447545</v>
      </c>
      <c r="E168" s="58">
        <f t="shared" si="3"/>
        <v>734583.78787878761</v>
      </c>
      <c r="F168" s="45"/>
    </row>
    <row r="169" spans="1:6" s="9" customFormat="1" ht="49.5" x14ac:dyDescent="0.25">
      <c r="A169" s="137" t="s">
        <v>157</v>
      </c>
      <c r="B169" s="137"/>
      <c r="C169" s="137"/>
      <c r="D169" s="21">
        <f>SUM(D89:D168)</f>
        <v>264785755</v>
      </c>
      <c r="E169" s="60">
        <f>+E88+E138+E157+E162+E166</f>
        <v>264785755</v>
      </c>
      <c r="F169" s="50" t="s">
        <v>298</v>
      </c>
    </row>
    <row r="170" spans="1:6" s="9" customFormat="1" x14ac:dyDescent="0.25">
      <c r="A170" s="24"/>
      <c r="B170" s="25"/>
      <c r="C170" s="26"/>
      <c r="D170" s="27"/>
      <c r="E170" s="62"/>
      <c r="F170" s="27"/>
    </row>
    <row r="171" spans="1:6" s="9" customFormat="1" x14ac:dyDescent="0.25">
      <c r="A171" s="24"/>
      <c r="B171" s="25"/>
      <c r="C171" s="26"/>
      <c r="D171" s="27"/>
      <c r="E171" s="62"/>
      <c r="F171" s="27"/>
    </row>
    <row r="172" spans="1:6" s="9" customFormat="1" ht="28.5" x14ac:dyDescent="0.25">
      <c r="A172" s="138" t="s">
        <v>158</v>
      </c>
      <c r="B172" s="139"/>
      <c r="C172" s="8" t="s">
        <v>2</v>
      </c>
      <c r="D172" s="8" t="s">
        <v>284</v>
      </c>
      <c r="E172" s="56" t="s">
        <v>293</v>
      </c>
      <c r="F172" s="8" t="s">
        <v>287</v>
      </c>
    </row>
    <row r="173" spans="1:6" s="9" customFormat="1" x14ac:dyDescent="0.25">
      <c r="A173" s="140" t="s">
        <v>159</v>
      </c>
      <c r="B173" s="140"/>
      <c r="C173" s="140"/>
      <c r="D173" s="140"/>
      <c r="E173" s="59">
        <f>SUM(D174:D191)</f>
        <v>4561219</v>
      </c>
      <c r="F173" s="48"/>
    </row>
    <row r="174" spans="1:6" s="9" customFormat="1" ht="66" x14ac:dyDescent="0.25">
      <c r="A174" s="14">
        <v>144</v>
      </c>
      <c r="B174" s="29" t="s">
        <v>160</v>
      </c>
      <c r="C174" s="12">
        <v>367637.87878787873</v>
      </c>
      <c r="D174" s="41">
        <v>244233</v>
      </c>
      <c r="E174" s="58">
        <f t="shared" ref="E174:E237" si="4">+C174-D174</f>
        <v>123404.87878787873</v>
      </c>
      <c r="F174" s="45"/>
    </row>
    <row r="175" spans="1:6" s="9" customFormat="1" ht="66" x14ac:dyDescent="0.25">
      <c r="A175" s="14">
        <v>145</v>
      </c>
      <c r="B175" s="29" t="s">
        <v>161</v>
      </c>
      <c r="C175" s="12">
        <v>704912.72727272718</v>
      </c>
      <c r="D175" s="41">
        <v>468295</v>
      </c>
      <c r="E175" s="58">
        <f t="shared" si="4"/>
        <v>236617.72727272718</v>
      </c>
      <c r="F175" s="45"/>
    </row>
    <row r="176" spans="1:6" s="9" customFormat="1" ht="66" x14ac:dyDescent="0.25">
      <c r="A176" s="14">
        <v>146</v>
      </c>
      <c r="B176" s="29" t="s">
        <v>162</v>
      </c>
      <c r="C176" s="12">
        <v>1016873.0303030303</v>
      </c>
      <c r="D176" s="41">
        <v>675539</v>
      </c>
      <c r="E176" s="58">
        <f t="shared" si="4"/>
        <v>341334.03030303027</v>
      </c>
      <c r="F176" s="47"/>
    </row>
    <row r="177" spans="1:6" s="9" customFormat="1" ht="66" x14ac:dyDescent="0.25">
      <c r="A177" s="14">
        <v>147</v>
      </c>
      <c r="B177" s="29" t="s">
        <v>163</v>
      </c>
      <c r="C177" s="12">
        <v>1486778.7878787878</v>
      </c>
      <c r="D177" s="41">
        <v>987712</v>
      </c>
      <c r="E177" s="58">
        <f t="shared" si="4"/>
        <v>499066.78787878784</v>
      </c>
      <c r="F177" s="47"/>
    </row>
    <row r="178" spans="1:6" s="9" customFormat="1" ht="66" x14ac:dyDescent="0.25">
      <c r="A178" s="14">
        <v>148</v>
      </c>
      <c r="B178" s="29" t="s">
        <v>164</v>
      </c>
      <c r="C178" s="12">
        <v>2660551.5151515151</v>
      </c>
      <c r="D178" s="41">
        <v>1767484</v>
      </c>
      <c r="E178" s="58">
        <f t="shared" si="4"/>
        <v>893067.51515151514</v>
      </c>
      <c r="F178" s="45"/>
    </row>
    <row r="179" spans="1:6" s="9" customFormat="1" ht="33" x14ac:dyDescent="0.25">
      <c r="A179" s="14">
        <v>149</v>
      </c>
      <c r="B179" s="30" t="s">
        <v>165</v>
      </c>
      <c r="C179" s="12">
        <v>13845.830303030301</v>
      </c>
      <c r="D179" s="41">
        <v>9198</v>
      </c>
      <c r="E179" s="58">
        <f t="shared" si="4"/>
        <v>4647.8303030303014</v>
      </c>
      <c r="F179" s="47"/>
    </row>
    <row r="180" spans="1:6" s="9" customFormat="1" ht="33" x14ac:dyDescent="0.25">
      <c r="A180" s="14">
        <v>150</v>
      </c>
      <c r="B180" s="30" t="s">
        <v>166</v>
      </c>
      <c r="C180" s="12">
        <v>17657.436363636363</v>
      </c>
      <c r="D180" s="41">
        <v>11730</v>
      </c>
      <c r="E180" s="58">
        <f t="shared" si="4"/>
        <v>5927.4363636363632</v>
      </c>
      <c r="F180" s="47"/>
    </row>
    <row r="181" spans="1:6" s="9" customFormat="1" ht="33" x14ac:dyDescent="0.25">
      <c r="A181" s="14">
        <v>151</v>
      </c>
      <c r="B181" s="30" t="s">
        <v>167</v>
      </c>
      <c r="C181" s="12">
        <v>21714.254545454543</v>
      </c>
      <c r="D181" s="41">
        <v>14425</v>
      </c>
      <c r="E181" s="58">
        <f t="shared" si="4"/>
        <v>7289.2545454545434</v>
      </c>
      <c r="F181" s="47"/>
    </row>
    <row r="182" spans="1:6" s="9" customFormat="1" ht="49.5" x14ac:dyDescent="0.25">
      <c r="A182" s="14">
        <v>152</v>
      </c>
      <c r="B182" s="30" t="s">
        <v>168</v>
      </c>
      <c r="C182" s="12">
        <v>34533.799999999996</v>
      </c>
      <c r="D182" s="41">
        <v>22942</v>
      </c>
      <c r="E182" s="58">
        <f t="shared" si="4"/>
        <v>11591.799999999996</v>
      </c>
      <c r="F182" s="47"/>
    </row>
    <row r="183" spans="1:6" s="9" customFormat="1" ht="49.5" x14ac:dyDescent="0.25">
      <c r="A183" s="14">
        <v>153</v>
      </c>
      <c r="B183" s="30" t="s">
        <v>169</v>
      </c>
      <c r="C183" s="12">
        <v>39841.560606060608</v>
      </c>
      <c r="D183" s="41">
        <v>26468</v>
      </c>
      <c r="E183" s="58">
        <f t="shared" si="4"/>
        <v>13373.560606060608</v>
      </c>
      <c r="F183" s="47"/>
    </row>
    <row r="184" spans="1:6" s="9" customFormat="1" ht="49.5" x14ac:dyDescent="0.25">
      <c r="A184" s="14">
        <v>154</v>
      </c>
      <c r="B184" s="29" t="s">
        <v>170</v>
      </c>
      <c r="C184" s="12">
        <v>39841.560606060608</v>
      </c>
      <c r="D184" s="41">
        <v>26468</v>
      </c>
      <c r="E184" s="58">
        <f t="shared" si="4"/>
        <v>13373.560606060608</v>
      </c>
      <c r="F184" s="47"/>
    </row>
    <row r="185" spans="1:6" s="9" customFormat="1" ht="33" x14ac:dyDescent="0.25">
      <c r="A185" s="14">
        <v>155</v>
      </c>
      <c r="B185" s="29" t="s">
        <v>171</v>
      </c>
      <c r="C185" s="12">
        <v>43763.151515151512</v>
      </c>
      <c r="D185" s="41">
        <v>29073</v>
      </c>
      <c r="E185" s="58">
        <f t="shared" si="4"/>
        <v>14690.151515151512</v>
      </c>
      <c r="F185" s="47"/>
    </row>
    <row r="186" spans="1:6" s="9" customFormat="1" ht="49.5" x14ac:dyDescent="0.25">
      <c r="A186" s="14">
        <v>156</v>
      </c>
      <c r="B186" s="29" t="s">
        <v>172</v>
      </c>
      <c r="C186" s="12">
        <v>34559.763636363634</v>
      </c>
      <c r="D186" s="41">
        <v>22959</v>
      </c>
      <c r="E186" s="58">
        <f t="shared" si="4"/>
        <v>11600.763636363634</v>
      </c>
      <c r="F186" s="47"/>
    </row>
    <row r="187" spans="1:6" s="9" customFormat="1" ht="49.5" x14ac:dyDescent="0.25">
      <c r="A187" s="14">
        <v>157</v>
      </c>
      <c r="B187" s="29" t="s">
        <v>173</v>
      </c>
      <c r="C187" s="12">
        <v>53780.066666666658</v>
      </c>
      <c r="D187" s="41">
        <v>35728</v>
      </c>
      <c r="E187" s="58">
        <f t="shared" si="4"/>
        <v>18052.066666666658</v>
      </c>
      <c r="F187" s="47"/>
    </row>
    <row r="188" spans="1:6" s="9" customFormat="1" x14ac:dyDescent="0.25">
      <c r="A188" s="14">
        <v>158</v>
      </c>
      <c r="B188" s="29" t="s">
        <v>174</v>
      </c>
      <c r="C188" s="12">
        <v>65996.678787878787</v>
      </c>
      <c r="D188" s="41">
        <v>43844</v>
      </c>
      <c r="E188" s="58">
        <f t="shared" si="4"/>
        <v>22152.678787878787</v>
      </c>
      <c r="F188" s="47"/>
    </row>
    <row r="189" spans="1:6" s="9" customFormat="1" x14ac:dyDescent="0.25">
      <c r="A189" s="14">
        <v>159</v>
      </c>
      <c r="B189" s="29" t="s">
        <v>175</v>
      </c>
      <c r="C189" s="12">
        <v>86502.181818181809</v>
      </c>
      <c r="D189" s="41">
        <v>86000</v>
      </c>
      <c r="E189" s="58">
        <f t="shared" si="4"/>
        <v>502.18181818180892</v>
      </c>
      <c r="F189" s="45"/>
    </row>
    <row r="190" spans="1:6" s="9" customFormat="1" x14ac:dyDescent="0.25">
      <c r="A190" s="14">
        <v>160</v>
      </c>
      <c r="B190" s="30" t="s">
        <v>176</v>
      </c>
      <c r="C190" s="12">
        <v>86502.181818181809</v>
      </c>
      <c r="D190" s="41">
        <v>86000</v>
      </c>
      <c r="E190" s="58">
        <f t="shared" si="4"/>
        <v>502.18181818180892</v>
      </c>
      <c r="F190" s="45"/>
    </row>
    <row r="191" spans="1:6" s="9" customFormat="1" x14ac:dyDescent="0.25">
      <c r="A191" s="14">
        <v>161</v>
      </c>
      <c r="B191" s="29" t="s">
        <v>177</v>
      </c>
      <c r="C191" s="12">
        <v>4698.6969696969691</v>
      </c>
      <c r="D191" s="41">
        <v>3121</v>
      </c>
      <c r="E191" s="58">
        <f t="shared" si="4"/>
        <v>1577.6969696969691</v>
      </c>
      <c r="F191" s="45"/>
    </row>
    <row r="192" spans="1:6" s="9" customFormat="1" x14ac:dyDescent="0.25">
      <c r="A192" s="141" t="s">
        <v>178</v>
      </c>
      <c r="B192" s="141"/>
      <c r="C192" s="141"/>
      <c r="D192" s="141"/>
      <c r="E192" s="59">
        <f>SUM(D193:D223)</f>
        <v>28481913</v>
      </c>
      <c r="F192" s="48"/>
    </row>
    <row r="193" spans="1:6" s="9" customFormat="1" x14ac:dyDescent="0.25">
      <c r="A193" s="10">
        <v>162</v>
      </c>
      <c r="B193" s="30" t="s">
        <v>179</v>
      </c>
      <c r="C193" s="12">
        <v>243409.09090909091</v>
      </c>
      <c r="D193" s="13">
        <v>166572</v>
      </c>
      <c r="E193" s="58">
        <f t="shared" si="4"/>
        <v>76837.090909090912</v>
      </c>
      <c r="F193" s="45"/>
    </row>
    <row r="194" spans="1:6" s="9" customFormat="1" x14ac:dyDescent="0.25">
      <c r="A194" s="10">
        <v>163</v>
      </c>
      <c r="B194" s="30" t="s">
        <v>180</v>
      </c>
      <c r="C194" s="12">
        <v>301466.66666666669</v>
      </c>
      <c r="D194" s="13">
        <v>206303</v>
      </c>
      <c r="E194" s="58">
        <f t="shared" si="4"/>
        <v>95163.666666666686</v>
      </c>
      <c r="F194" s="45"/>
    </row>
    <row r="195" spans="1:6" s="9" customFormat="1" x14ac:dyDescent="0.25">
      <c r="A195" s="10">
        <v>164</v>
      </c>
      <c r="B195" s="30" t="s">
        <v>181</v>
      </c>
      <c r="C195" s="12">
        <v>184630.30303030301</v>
      </c>
      <c r="D195" s="13">
        <v>126348</v>
      </c>
      <c r="E195" s="58">
        <f t="shared" si="4"/>
        <v>58282.30303030301</v>
      </c>
      <c r="F195" s="45"/>
    </row>
    <row r="196" spans="1:6" s="9" customFormat="1" x14ac:dyDescent="0.25">
      <c r="A196" s="10">
        <v>165</v>
      </c>
      <c r="B196" s="30" t="s">
        <v>182</v>
      </c>
      <c r="C196" s="12">
        <v>231509.09090909091</v>
      </c>
      <c r="D196" s="13">
        <v>158429</v>
      </c>
      <c r="E196" s="58">
        <f t="shared" si="4"/>
        <v>73080.090909090912</v>
      </c>
      <c r="F196" s="45"/>
    </row>
    <row r="197" spans="1:6" s="9" customFormat="1" x14ac:dyDescent="0.25">
      <c r="A197" s="10">
        <v>166</v>
      </c>
      <c r="B197" s="30" t="s">
        <v>183</v>
      </c>
      <c r="C197" s="12">
        <v>224296.9696969697</v>
      </c>
      <c r="D197" s="13">
        <v>153493</v>
      </c>
      <c r="E197" s="58">
        <f t="shared" si="4"/>
        <v>70803.969696969696</v>
      </c>
      <c r="F197" s="45"/>
    </row>
    <row r="198" spans="1:6" s="9" customFormat="1" x14ac:dyDescent="0.25">
      <c r="A198" s="10">
        <v>167</v>
      </c>
      <c r="B198" s="30" t="s">
        <v>184</v>
      </c>
      <c r="C198" s="12">
        <v>283075.75757575757</v>
      </c>
      <c r="D198" s="13">
        <v>193717</v>
      </c>
      <c r="E198" s="58">
        <f t="shared" si="4"/>
        <v>89358.757575757569</v>
      </c>
      <c r="F198" s="45"/>
    </row>
    <row r="199" spans="1:6" s="9" customFormat="1" ht="33" x14ac:dyDescent="0.25">
      <c r="A199" s="10">
        <v>168</v>
      </c>
      <c r="B199" s="30" t="s">
        <v>185</v>
      </c>
      <c r="C199" s="12">
        <v>664416.66666666663</v>
      </c>
      <c r="D199" s="13">
        <v>454680</v>
      </c>
      <c r="E199" s="58">
        <f t="shared" si="4"/>
        <v>209736.66666666663</v>
      </c>
      <c r="F199" s="45"/>
    </row>
    <row r="200" spans="1:6" s="9" customFormat="1" x14ac:dyDescent="0.25">
      <c r="A200" s="10">
        <v>169</v>
      </c>
      <c r="B200" s="30" t="s">
        <v>186</v>
      </c>
      <c r="C200" s="12">
        <v>636289.39393939392</v>
      </c>
      <c r="D200" s="13">
        <v>435432</v>
      </c>
      <c r="E200" s="58">
        <f t="shared" si="4"/>
        <v>200857.39393939392</v>
      </c>
      <c r="F200" s="45"/>
    </row>
    <row r="201" spans="1:6" s="9" customFormat="1" ht="49.5" x14ac:dyDescent="0.25">
      <c r="A201" s="10">
        <v>170</v>
      </c>
      <c r="B201" s="30" t="s">
        <v>187</v>
      </c>
      <c r="C201" s="12">
        <v>519813.63636363641</v>
      </c>
      <c r="D201" s="13">
        <v>355724</v>
      </c>
      <c r="E201" s="58">
        <f t="shared" si="4"/>
        <v>164089.63636363641</v>
      </c>
      <c r="F201" s="45"/>
    </row>
    <row r="202" spans="1:6" s="9" customFormat="1" ht="33" x14ac:dyDescent="0.25">
      <c r="A202" s="10">
        <v>171</v>
      </c>
      <c r="B202" s="30" t="s">
        <v>188</v>
      </c>
      <c r="C202" s="12">
        <v>423351.51515151514</v>
      </c>
      <c r="D202" s="13">
        <v>289712</v>
      </c>
      <c r="E202" s="58">
        <f t="shared" si="4"/>
        <v>133639.51515151514</v>
      </c>
      <c r="F202" s="45"/>
    </row>
    <row r="203" spans="1:6" s="9" customFormat="1" ht="49.5" x14ac:dyDescent="0.25">
      <c r="A203" s="10">
        <v>172</v>
      </c>
      <c r="B203" s="30" t="s">
        <v>189</v>
      </c>
      <c r="C203" s="12">
        <v>558218.18181818177</v>
      </c>
      <c r="D203" s="13">
        <v>382005</v>
      </c>
      <c r="E203" s="58">
        <f t="shared" si="4"/>
        <v>176213.18181818177</v>
      </c>
      <c r="F203" s="45"/>
    </row>
    <row r="204" spans="1:6" s="9" customFormat="1" x14ac:dyDescent="0.25">
      <c r="A204" s="10">
        <v>173</v>
      </c>
      <c r="B204" s="29" t="s">
        <v>190</v>
      </c>
      <c r="C204" s="12">
        <v>5234196.9696969697</v>
      </c>
      <c r="D204" s="13">
        <v>3581918</v>
      </c>
      <c r="E204" s="58">
        <f t="shared" si="4"/>
        <v>1652278.9696969697</v>
      </c>
      <c r="F204" s="45"/>
    </row>
    <row r="205" spans="1:6" s="9" customFormat="1" x14ac:dyDescent="0.25">
      <c r="A205" s="10">
        <v>174</v>
      </c>
      <c r="B205" s="30" t="s">
        <v>191</v>
      </c>
      <c r="C205" s="12">
        <v>1398069.696969697</v>
      </c>
      <c r="D205" s="13">
        <v>956741</v>
      </c>
      <c r="E205" s="58">
        <f t="shared" si="4"/>
        <v>441328.69696969702</v>
      </c>
      <c r="F205" s="45"/>
    </row>
    <row r="206" spans="1:6" s="9" customFormat="1" x14ac:dyDescent="0.25">
      <c r="A206" s="10">
        <v>175</v>
      </c>
      <c r="B206" s="30" t="s">
        <v>192</v>
      </c>
      <c r="C206" s="12">
        <v>5895548.4848484844</v>
      </c>
      <c r="D206" s="13">
        <v>4034501</v>
      </c>
      <c r="E206" s="58">
        <f t="shared" si="4"/>
        <v>1861047.4848484844</v>
      </c>
      <c r="F206" s="45"/>
    </row>
    <row r="207" spans="1:6" s="9" customFormat="1" x14ac:dyDescent="0.25">
      <c r="A207" s="10">
        <v>176</v>
      </c>
      <c r="B207" s="30" t="s">
        <v>193</v>
      </c>
      <c r="C207" s="12">
        <v>8789772.7272727266</v>
      </c>
      <c r="D207" s="13">
        <v>6015105</v>
      </c>
      <c r="E207" s="58">
        <f t="shared" si="4"/>
        <v>2774667.7272727266</v>
      </c>
      <c r="F207" s="45"/>
    </row>
    <row r="208" spans="1:6" s="9" customFormat="1" x14ac:dyDescent="0.25">
      <c r="A208" s="10">
        <v>177</v>
      </c>
      <c r="B208" s="30" t="s">
        <v>194</v>
      </c>
      <c r="C208" s="12">
        <v>155601.51515151514</v>
      </c>
      <c r="D208" s="13">
        <v>106483</v>
      </c>
      <c r="E208" s="58">
        <f t="shared" si="4"/>
        <v>49118.515151515137</v>
      </c>
      <c r="F208" s="45"/>
    </row>
    <row r="209" spans="1:6" s="9" customFormat="1" x14ac:dyDescent="0.25">
      <c r="A209" s="10">
        <v>178</v>
      </c>
      <c r="B209" s="30" t="s">
        <v>195</v>
      </c>
      <c r="C209" s="12">
        <v>224837.87878787878</v>
      </c>
      <c r="D209" s="13">
        <v>153863</v>
      </c>
      <c r="E209" s="58">
        <f t="shared" si="4"/>
        <v>70974.878787878784</v>
      </c>
      <c r="F209" s="45"/>
    </row>
    <row r="210" spans="1:6" s="9" customFormat="1" x14ac:dyDescent="0.25">
      <c r="A210" s="10">
        <v>179</v>
      </c>
      <c r="B210" s="30" t="s">
        <v>196</v>
      </c>
      <c r="C210" s="12">
        <v>286140.90909090912</v>
      </c>
      <c r="D210" s="13">
        <v>195815</v>
      </c>
      <c r="E210" s="58">
        <f t="shared" si="4"/>
        <v>90325.909090909117</v>
      </c>
      <c r="F210" s="45"/>
    </row>
    <row r="211" spans="1:6" s="9" customFormat="1" x14ac:dyDescent="0.25">
      <c r="A211" s="10">
        <v>180</v>
      </c>
      <c r="B211" s="29" t="s">
        <v>197</v>
      </c>
      <c r="C211" s="12">
        <v>199775.75757575757</v>
      </c>
      <c r="D211" s="13">
        <v>136713</v>
      </c>
      <c r="E211" s="58">
        <f t="shared" si="4"/>
        <v>63062.757575757569</v>
      </c>
      <c r="F211" s="45"/>
    </row>
    <row r="212" spans="1:6" s="9" customFormat="1" x14ac:dyDescent="0.25">
      <c r="A212" s="10">
        <v>181</v>
      </c>
      <c r="B212" s="29" t="s">
        <v>198</v>
      </c>
      <c r="C212" s="12">
        <v>243084.54545454544</v>
      </c>
      <c r="D212" s="13">
        <v>166350</v>
      </c>
      <c r="E212" s="58">
        <f t="shared" si="4"/>
        <v>76734.545454545441</v>
      </c>
      <c r="F212" s="45"/>
    </row>
    <row r="213" spans="1:6" s="9" customFormat="1" x14ac:dyDescent="0.25">
      <c r="A213" s="10">
        <v>182</v>
      </c>
      <c r="B213" s="29" t="s">
        <v>199</v>
      </c>
      <c r="C213" s="12">
        <v>221412.12121212122</v>
      </c>
      <c r="D213" s="13">
        <v>151519</v>
      </c>
      <c r="E213" s="58">
        <f t="shared" si="4"/>
        <v>69893.121212121216</v>
      </c>
      <c r="F213" s="45"/>
    </row>
    <row r="214" spans="1:6" s="9" customFormat="1" x14ac:dyDescent="0.25">
      <c r="A214" s="10">
        <v>183</v>
      </c>
      <c r="B214" s="29" t="s">
        <v>200</v>
      </c>
      <c r="C214" s="12">
        <v>275539.09090909088</v>
      </c>
      <c r="D214" s="13">
        <v>188560</v>
      </c>
      <c r="E214" s="58">
        <f t="shared" si="4"/>
        <v>86979.090909090883</v>
      </c>
      <c r="F214" s="45"/>
    </row>
    <row r="215" spans="1:6" s="9" customFormat="1" ht="66" x14ac:dyDescent="0.25">
      <c r="A215" s="10">
        <v>184</v>
      </c>
      <c r="B215" s="30" t="s">
        <v>201</v>
      </c>
      <c r="C215" s="12">
        <v>1939339.3939393938</v>
      </c>
      <c r="D215" s="13">
        <v>1327148</v>
      </c>
      <c r="E215" s="58">
        <f t="shared" si="4"/>
        <v>612191.39393939381</v>
      </c>
      <c r="F215" s="45"/>
    </row>
    <row r="216" spans="1:6" s="9" customFormat="1" ht="66" x14ac:dyDescent="0.25">
      <c r="A216" s="10">
        <v>185</v>
      </c>
      <c r="B216" s="30" t="s">
        <v>202</v>
      </c>
      <c r="C216" s="12">
        <v>2761881.8181818179</v>
      </c>
      <c r="D216" s="13">
        <v>1890039</v>
      </c>
      <c r="E216" s="58">
        <f t="shared" si="4"/>
        <v>871842.81818181789</v>
      </c>
      <c r="F216" s="45"/>
    </row>
    <row r="217" spans="1:6" s="9" customFormat="1" x14ac:dyDescent="0.25">
      <c r="A217" s="10">
        <v>186</v>
      </c>
      <c r="B217" s="30" t="s">
        <v>203</v>
      </c>
      <c r="C217" s="12">
        <v>568675.75757575757</v>
      </c>
      <c r="D217" s="13">
        <v>389162</v>
      </c>
      <c r="E217" s="58">
        <f t="shared" si="4"/>
        <v>179513.75757575757</v>
      </c>
      <c r="F217" s="45"/>
    </row>
    <row r="218" spans="1:6" s="9" customFormat="1" x14ac:dyDescent="0.25">
      <c r="A218" s="10">
        <v>187</v>
      </c>
      <c r="B218" s="30" t="s">
        <v>204</v>
      </c>
      <c r="C218" s="12">
        <v>751503.03030303027</v>
      </c>
      <c r="D218" s="13">
        <v>514276</v>
      </c>
      <c r="E218" s="58">
        <f t="shared" si="4"/>
        <v>237227.03030303027</v>
      </c>
      <c r="F218" s="45"/>
    </row>
    <row r="219" spans="1:6" s="9" customFormat="1" x14ac:dyDescent="0.25">
      <c r="A219" s="10">
        <v>188</v>
      </c>
      <c r="B219" s="30" t="s">
        <v>205</v>
      </c>
      <c r="C219" s="12">
        <v>1053150</v>
      </c>
      <c r="D219" s="13">
        <v>720702</v>
      </c>
      <c r="E219" s="58">
        <f t="shared" si="4"/>
        <v>332448</v>
      </c>
      <c r="F219" s="45"/>
    </row>
    <row r="220" spans="1:6" s="9" customFormat="1" ht="49.5" x14ac:dyDescent="0.25">
      <c r="A220" s="10">
        <v>189</v>
      </c>
      <c r="B220" s="29" t="s">
        <v>206</v>
      </c>
      <c r="C220" s="12">
        <v>5552431.8181818174</v>
      </c>
      <c r="D220" s="13">
        <v>3799696</v>
      </c>
      <c r="E220" s="58">
        <f t="shared" si="4"/>
        <v>1752735.8181818174</v>
      </c>
      <c r="F220" s="45"/>
    </row>
    <row r="221" spans="1:6" s="9" customFormat="1" x14ac:dyDescent="0.25">
      <c r="A221" s="10">
        <v>190</v>
      </c>
      <c r="B221" s="30" t="s">
        <v>207</v>
      </c>
      <c r="C221" s="12">
        <v>539827.27272727271</v>
      </c>
      <c r="D221" s="13">
        <v>369420</v>
      </c>
      <c r="E221" s="58">
        <f t="shared" si="4"/>
        <v>170407.27272727271</v>
      </c>
      <c r="F221" s="45"/>
    </row>
    <row r="222" spans="1:6" s="9" customFormat="1" x14ac:dyDescent="0.25">
      <c r="A222" s="10">
        <v>191</v>
      </c>
      <c r="B222" s="30" t="s">
        <v>208</v>
      </c>
      <c r="C222" s="12">
        <v>663695.45454545447</v>
      </c>
      <c r="D222" s="13">
        <v>454187</v>
      </c>
      <c r="E222" s="58">
        <f t="shared" si="4"/>
        <v>209508.45454545447</v>
      </c>
      <c r="F222" s="45"/>
    </row>
    <row r="223" spans="1:6" s="9" customFormat="1" x14ac:dyDescent="0.25">
      <c r="A223" s="10">
        <v>192</v>
      </c>
      <c r="B223" s="29" t="s">
        <v>209</v>
      </c>
      <c r="C223" s="12">
        <v>595180.3030303031</v>
      </c>
      <c r="D223" s="13">
        <v>407300</v>
      </c>
      <c r="E223" s="58">
        <f t="shared" si="4"/>
        <v>187880.3030303031</v>
      </c>
      <c r="F223" s="45"/>
    </row>
    <row r="224" spans="1:6" s="9" customFormat="1" x14ac:dyDescent="0.25">
      <c r="A224" s="142" t="s">
        <v>210</v>
      </c>
      <c r="B224" s="142"/>
      <c r="C224" s="142"/>
      <c r="D224" s="142"/>
      <c r="E224" s="59">
        <f>SUM(D225:D260)</f>
        <v>5423898</v>
      </c>
      <c r="F224" s="48"/>
    </row>
    <row r="225" spans="1:6" s="9" customFormat="1" x14ac:dyDescent="0.25">
      <c r="A225" s="14">
        <v>193</v>
      </c>
      <c r="B225" s="31" t="s">
        <v>211</v>
      </c>
      <c r="C225" s="12">
        <v>34377.466666666667</v>
      </c>
      <c r="D225" s="13">
        <v>23526</v>
      </c>
      <c r="E225" s="58">
        <f t="shared" si="4"/>
        <v>10851.466666666667</v>
      </c>
      <c r="F225" s="45"/>
    </row>
    <row r="226" spans="1:6" s="9" customFormat="1" x14ac:dyDescent="0.25">
      <c r="A226" s="14">
        <v>194</v>
      </c>
      <c r="B226" s="31" t="s">
        <v>212</v>
      </c>
      <c r="C226" s="12">
        <v>49432.133333333331</v>
      </c>
      <c r="D226" s="13">
        <v>33828</v>
      </c>
      <c r="E226" s="58">
        <f t="shared" si="4"/>
        <v>15604.133333333331</v>
      </c>
      <c r="F226" s="45"/>
    </row>
    <row r="227" spans="1:6" s="9" customFormat="1" x14ac:dyDescent="0.25">
      <c r="A227" s="14">
        <v>195</v>
      </c>
      <c r="B227" s="31" t="s">
        <v>213</v>
      </c>
      <c r="C227" s="12">
        <v>66162.133333333346</v>
      </c>
      <c r="D227" s="13">
        <v>45277</v>
      </c>
      <c r="E227" s="58">
        <f t="shared" si="4"/>
        <v>20885.133333333346</v>
      </c>
      <c r="F227" s="45"/>
    </row>
    <row r="228" spans="1:6" s="9" customFormat="1" x14ac:dyDescent="0.25">
      <c r="A228" s="14">
        <v>196</v>
      </c>
      <c r="B228" s="31" t="s">
        <v>214</v>
      </c>
      <c r="C228" s="12">
        <v>52628.333333333336</v>
      </c>
      <c r="D228" s="13">
        <v>36015</v>
      </c>
      <c r="E228" s="58">
        <f t="shared" si="4"/>
        <v>16613.333333333336</v>
      </c>
      <c r="F228" s="45"/>
    </row>
    <row r="229" spans="1:6" s="9" customFormat="1" x14ac:dyDescent="0.25">
      <c r="A229" s="14">
        <v>197</v>
      </c>
      <c r="B229" s="18" t="s">
        <v>215</v>
      </c>
      <c r="C229" s="12">
        <v>5684233.333333333</v>
      </c>
      <c r="D229" s="13">
        <v>3889891</v>
      </c>
      <c r="E229" s="58">
        <f t="shared" si="4"/>
        <v>1794342.333333333</v>
      </c>
      <c r="F229" s="45"/>
    </row>
    <row r="230" spans="1:6" s="9" customFormat="1" x14ac:dyDescent="0.25">
      <c r="A230" s="14">
        <v>198</v>
      </c>
      <c r="B230" s="18" t="s">
        <v>216</v>
      </c>
      <c r="C230" s="12">
        <v>31515.166666666668</v>
      </c>
      <c r="D230" s="13">
        <v>21567</v>
      </c>
      <c r="E230" s="58">
        <f t="shared" si="4"/>
        <v>9948.1666666666679</v>
      </c>
      <c r="F230" s="45"/>
    </row>
    <row r="231" spans="1:6" s="9" customFormat="1" x14ac:dyDescent="0.25">
      <c r="A231" s="14">
        <v>199</v>
      </c>
      <c r="B231" s="19" t="s">
        <v>217</v>
      </c>
      <c r="C231" s="12">
        <v>2827.0666666666671</v>
      </c>
      <c r="D231" s="13">
        <v>1935</v>
      </c>
      <c r="E231" s="58">
        <f t="shared" si="4"/>
        <v>892.06666666666706</v>
      </c>
      <c r="F231" s="45"/>
    </row>
    <row r="232" spans="1:6" s="9" customFormat="1" ht="33" x14ac:dyDescent="0.25">
      <c r="A232" s="14">
        <v>200</v>
      </c>
      <c r="B232" s="19" t="s">
        <v>218</v>
      </c>
      <c r="C232" s="12">
        <v>23174.666666666668</v>
      </c>
      <c r="D232" s="13">
        <v>15859</v>
      </c>
      <c r="E232" s="58">
        <f t="shared" si="4"/>
        <v>7315.6666666666679</v>
      </c>
      <c r="F232" s="45"/>
    </row>
    <row r="233" spans="1:6" s="9" customFormat="1" x14ac:dyDescent="0.25">
      <c r="A233" s="14">
        <v>201</v>
      </c>
      <c r="B233" s="19" t="s">
        <v>219</v>
      </c>
      <c r="C233" s="12">
        <v>37368.799999999996</v>
      </c>
      <c r="D233" s="13">
        <v>25573</v>
      </c>
      <c r="E233" s="58">
        <f t="shared" si="4"/>
        <v>11795.799999999996</v>
      </c>
      <c r="F233" s="45"/>
    </row>
    <row r="234" spans="1:6" s="9" customFormat="1" x14ac:dyDescent="0.25">
      <c r="A234" s="14">
        <v>202</v>
      </c>
      <c r="B234" s="19" t="s">
        <v>220</v>
      </c>
      <c r="C234" s="12">
        <v>2278.5</v>
      </c>
      <c r="D234" s="13">
        <v>1559</v>
      </c>
      <c r="E234" s="58">
        <f t="shared" si="4"/>
        <v>719.5</v>
      </c>
      <c r="F234" s="45"/>
    </row>
    <row r="235" spans="1:6" s="9" customFormat="1" x14ac:dyDescent="0.25">
      <c r="A235" s="14">
        <v>203</v>
      </c>
      <c r="B235" s="19" t="s">
        <v>221</v>
      </c>
      <c r="C235" s="12">
        <v>844.719696969697</v>
      </c>
      <c r="D235" s="13">
        <v>578</v>
      </c>
      <c r="E235" s="58">
        <f t="shared" si="4"/>
        <v>266.719696969697</v>
      </c>
      <c r="F235" s="45"/>
    </row>
    <row r="236" spans="1:6" s="9" customFormat="1" x14ac:dyDescent="0.25">
      <c r="A236" s="14">
        <v>204</v>
      </c>
      <c r="B236" s="19" t="s">
        <v>222</v>
      </c>
      <c r="C236" s="12">
        <v>707.14848484848483</v>
      </c>
      <c r="D236" s="13">
        <v>484</v>
      </c>
      <c r="E236" s="58">
        <f t="shared" si="4"/>
        <v>223.14848484848483</v>
      </c>
      <c r="F236" s="45"/>
    </row>
    <row r="237" spans="1:6" s="9" customFormat="1" x14ac:dyDescent="0.25">
      <c r="A237" s="14">
        <v>205</v>
      </c>
      <c r="B237" s="19" t="s">
        <v>223</v>
      </c>
      <c r="C237" s="12">
        <v>232086.06060606058</v>
      </c>
      <c r="D237" s="13">
        <v>158823</v>
      </c>
      <c r="E237" s="58">
        <f t="shared" si="4"/>
        <v>73263.060606060579</v>
      </c>
      <c r="F237" s="45"/>
    </row>
    <row r="238" spans="1:6" s="9" customFormat="1" x14ac:dyDescent="0.25">
      <c r="A238" s="14">
        <v>206</v>
      </c>
      <c r="B238" s="19" t="s">
        <v>224</v>
      </c>
      <c r="C238" s="12">
        <v>174064.54545454544</v>
      </c>
      <c r="D238" s="13">
        <v>119118</v>
      </c>
      <c r="E238" s="58">
        <f t="shared" ref="E238:E295" si="5">+C238-D238</f>
        <v>54946.545454545441</v>
      </c>
      <c r="F238" s="45"/>
    </row>
    <row r="239" spans="1:6" s="9" customFormat="1" x14ac:dyDescent="0.25">
      <c r="A239" s="14">
        <v>207</v>
      </c>
      <c r="B239" s="19" t="s">
        <v>225</v>
      </c>
      <c r="C239" s="12">
        <v>18310.133333333335</v>
      </c>
      <c r="D239" s="13">
        <v>12530</v>
      </c>
      <c r="E239" s="58">
        <f t="shared" si="5"/>
        <v>5780.133333333335</v>
      </c>
      <c r="F239" s="45"/>
    </row>
    <row r="240" spans="1:6" s="9" customFormat="1" x14ac:dyDescent="0.25">
      <c r="A240" s="14">
        <v>208</v>
      </c>
      <c r="B240" s="19" t="s">
        <v>226</v>
      </c>
      <c r="C240" s="12">
        <v>22857.015151515152</v>
      </c>
      <c r="D240" s="13">
        <v>15642</v>
      </c>
      <c r="E240" s="58">
        <f t="shared" si="5"/>
        <v>7215.015151515152</v>
      </c>
      <c r="F240" s="45"/>
    </row>
    <row r="241" spans="1:6" s="9" customFormat="1" ht="33" x14ac:dyDescent="0.25">
      <c r="A241" s="14">
        <v>209</v>
      </c>
      <c r="B241" s="19" t="s">
        <v>227</v>
      </c>
      <c r="C241" s="12">
        <v>28140.975757575754</v>
      </c>
      <c r="D241" s="13">
        <v>19258</v>
      </c>
      <c r="E241" s="58">
        <f t="shared" si="5"/>
        <v>8882.975757575754</v>
      </c>
      <c r="F241" s="45"/>
    </row>
    <row r="242" spans="1:6" s="9" customFormat="1" x14ac:dyDescent="0.25">
      <c r="A242" s="14">
        <v>210</v>
      </c>
      <c r="B242" s="19" t="s">
        <v>228</v>
      </c>
      <c r="C242" s="12">
        <v>32720.672727272729</v>
      </c>
      <c r="D242" s="13">
        <v>22392</v>
      </c>
      <c r="E242" s="58">
        <f t="shared" si="5"/>
        <v>10328.672727272729</v>
      </c>
      <c r="F242" s="45"/>
    </row>
    <row r="243" spans="1:6" s="9" customFormat="1" ht="33" x14ac:dyDescent="0.25">
      <c r="A243" s="14">
        <v>211</v>
      </c>
      <c r="B243" s="19" t="s">
        <v>229</v>
      </c>
      <c r="C243" s="12">
        <v>37039.651515151512</v>
      </c>
      <c r="D243" s="13">
        <v>25347</v>
      </c>
      <c r="E243" s="58">
        <f t="shared" si="5"/>
        <v>11692.651515151512</v>
      </c>
      <c r="F243" s="45"/>
    </row>
    <row r="244" spans="1:6" s="9" customFormat="1" x14ac:dyDescent="0.25">
      <c r="A244" s="14">
        <v>212</v>
      </c>
      <c r="B244" s="19" t="s">
        <v>230</v>
      </c>
      <c r="C244" s="12">
        <v>41583.648484848491</v>
      </c>
      <c r="D244" s="13">
        <v>28457</v>
      </c>
      <c r="E244" s="58">
        <f t="shared" si="5"/>
        <v>13126.648484848491</v>
      </c>
      <c r="F244" s="45"/>
    </row>
    <row r="245" spans="1:6" s="9" customFormat="1" x14ac:dyDescent="0.25">
      <c r="A245" s="14">
        <v>213</v>
      </c>
      <c r="B245" s="19" t="s">
        <v>231</v>
      </c>
      <c r="C245" s="12">
        <v>43494.860606060603</v>
      </c>
      <c r="D245" s="13">
        <v>29765</v>
      </c>
      <c r="E245" s="58">
        <f t="shared" si="5"/>
        <v>13729.860606060603</v>
      </c>
      <c r="F245" s="45"/>
    </row>
    <row r="246" spans="1:6" s="9" customFormat="1" ht="33" x14ac:dyDescent="0.25">
      <c r="A246" s="14">
        <v>214</v>
      </c>
      <c r="B246" s="19" t="s">
        <v>232</v>
      </c>
      <c r="C246" s="12">
        <v>59806.515151515159</v>
      </c>
      <c r="D246" s="13">
        <v>40927</v>
      </c>
      <c r="E246" s="58">
        <f t="shared" si="5"/>
        <v>18879.515151515159</v>
      </c>
      <c r="F246" s="45"/>
    </row>
    <row r="247" spans="1:6" s="9" customFormat="1" x14ac:dyDescent="0.25">
      <c r="A247" s="14">
        <v>215</v>
      </c>
      <c r="B247" s="19" t="s">
        <v>233</v>
      </c>
      <c r="C247" s="12">
        <v>88498.496969696964</v>
      </c>
      <c r="D247" s="13">
        <v>60562</v>
      </c>
      <c r="E247" s="58">
        <f t="shared" si="5"/>
        <v>27936.496969696964</v>
      </c>
      <c r="F247" s="45"/>
    </row>
    <row r="248" spans="1:6" s="9" customFormat="1" x14ac:dyDescent="0.25">
      <c r="A248" s="14">
        <v>216</v>
      </c>
      <c r="B248" s="19" t="s">
        <v>234</v>
      </c>
      <c r="C248" s="12">
        <v>70084.86969696969</v>
      </c>
      <c r="D248" s="13">
        <v>47961</v>
      </c>
      <c r="E248" s="58">
        <f t="shared" si="5"/>
        <v>22123.86969696969</v>
      </c>
      <c r="F248" s="45"/>
    </row>
    <row r="249" spans="1:6" s="9" customFormat="1" x14ac:dyDescent="0.25">
      <c r="A249" s="14">
        <v>217</v>
      </c>
      <c r="B249" s="19" t="s">
        <v>235</v>
      </c>
      <c r="C249" s="12">
        <v>45557.166666666664</v>
      </c>
      <c r="D249" s="13">
        <v>31176</v>
      </c>
      <c r="E249" s="58">
        <f t="shared" si="5"/>
        <v>14381.166666666664</v>
      </c>
      <c r="F249" s="45"/>
    </row>
    <row r="250" spans="1:6" s="9" customFormat="1" x14ac:dyDescent="0.25">
      <c r="A250" s="14">
        <v>218</v>
      </c>
      <c r="B250" s="19" t="s">
        <v>236</v>
      </c>
      <c r="C250" s="12">
        <v>18468.8</v>
      </c>
      <c r="D250" s="13">
        <v>12639</v>
      </c>
      <c r="E250" s="58">
        <f t="shared" si="5"/>
        <v>5829.7999999999993</v>
      </c>
      <c r="F250" s="45"/>
    </row>
    <row r="251" spans="1:6" s="9" customFormat="1" x14ac:dyDescent="0.25">
      <c r="A251" s="14">
        <v>219</v>
      </c>
      <c r="B251" s="19" t="s">
        <v>237</v>
      </c>
      <c r="C251" s="12">
        <v>7647.0121212121221</v>
      </c>
      <c r="D251" s="13">
        <v>5233</v>
      </c>
      <c r="E251" s="58">
        <f t="shared" si="5"/>
        <v>2414.0121212121221</v>
      </c>
      <c r="F251" s="45"/>
    </row>
    <row r="252" spans="1:6" s="9" customFormat="1" x14ac:dyDescent="0.25">
      <c r="A252" s="14">
        <v>220</v>
      </c>
      <c r="B252" s="19" t="s">
        <v>238</v>
      </c>
      <c r="C252" s="12">
        <v>8000.4060606060602</v>
      </c>
      <c r="D252" s="13">
        <v>5475</v>
      </c>
      <c r="E252" s="58">
        <f t="shared" si="5"/>
        <v>2525.4060606060602</v>
      </c>
      <c r="F252" s="45"/>
    </row>
    <row r="253" spans="1:6" s="9" customFormat="1" x14ac:dyDescent="0.25">
      <c r="A253" s="14">
        <v>221</v>
      </c>
      <c r="B253" s="19" t="s">
        <v>239</v>
      </c>
      <c r="C253" s="12">
        <v>6939.1424242424246</v>
      </c>
      <c r="D253" s="13">
        <v>4749</v>
      </c>
      <c r="E253" s="58">
        <f t="shared" si="5"/>
        <v>2190.1424242424246</v>
      </c>
      <c r="F253" s="45"/>
    </row>
    <row r="254" spans="1:6" s="9" customFormat="1" x14ac:dyDescent="0.25">
      <c r="A254" s="14">
        <v>222</v>
      </c>
      <c r="B254" s="19" t="s">
        <v>240</v>
      </c>
      <c r="C254" s="12">
        <v>7478.2484848484846</v>
      </c>
      <c r="D254" s="13">
        <v>5118</v>
      </c>
      <c r="E254" s="58">
        <f t="shared" si="5"/>
        <v>2360.2484848484846</v>
      </c>
      <c r="F254" s="45"/>
    </row>
    <row r="255" spans="1:6" s="9" customFormat="1" x14ac:dyDescent="0.25">
      <c r="A255" s="14">
        <v>223</v>
      </c>
      <c r="B255" s="19" t="s">
        <v>241</v>
      </c>
      <c r="C255" s="12">
        <v>4836.4484848484854</v>
      </c>
      <c r="D255" s="13">
        <v>3310</v>
      </c>
      <c r="E255" s="58">
        <f t="shared" si="5"/>
        <v>1526.4484848484854</v>
      </c>
      <c r="F255" s="45"/>
    </row>
    <row r="256" spans="1:6" s="9" customFormat="1" x14ac:dyDescent="0.25">
      <c r="A256" s="14">
        <v>224</v>
      </c>
      <c r="B256" s="19" t="s">
        <v>242</v>
      </c>
      <c r="C256" s="12">
        <v>424480</v>
      </c>
      <c r="D256" s="13">
        <v>290484</v>
      </c>
      <c r="E256" s="58">
        <f t="shared" si="5"/>
        <v>133996</v>
      </c>
      <c r="F256" s="45"/>
    </row>
    <row r="257" spans="1:6" s="9" customFormat="1" x14ac:dyDescent="0.25">
      <c r="A257" s="14">
        <v>225</v>
      </c>
      <c r="B257" s="19" t="s">
        <v>243</v>
      </c>
      <c r="C257" s="12">
        <v>75402.600000000006</v>
      </c>
      <c r="D257" s="13">
        <v>51600</v>
      </c>
      <c r="E257" s="58">
        <f t="shared" si="5"/>
        <v>23802.600000000006</v>
      </c>
      <c r="F257" s="45"/>
    </row>
    <row r="258" spans="1:6" s="9" customFormat="1" x14ac:dyDescent="0.25">
      <c r="A258" s="14">
        <v>226</v>
      </c>
      <c r="B258" s="19" t="s">
        <v>244</v>
      </c>
      <c r="C258" s="12">
        <v>99134</v>
      </c>
      <c r="D258" s="13">
        <v>67840</v>
      </c>
      <c r="E258" s="58">
        <f t="shared" si="5"/>
        <v>31294</v>
      </c>
      <c r="F258" s="45"/>
    </row>
    <row r="259" spans="1:6" s="9" customFormat="1" x14ac:dyDescent="0.25">
      <c r="A259" s="14">
        <v>227</v>
      </c>
      <c r="B259" s="19" t="s">
        <v>245</v>
      </c>
      <c r="C259" s="12">
        <v>186599</v>
      </c>
      <c r="D259" s="13">
        <v>127695</v>
      </c>
      <c r="E259" s="58">
        <f t="shared" si="5"/>
        <v>58904</v>
      </c>
      <c r="F259" s="45"/>
    </row>
    <row r="260" spans="1:6" s="9" customFormat="1" x14ac:dyDescent="0.25">
      <c r="A260" s="14">
        <v>228</v>
      </c>
      <c r="B260" s="20" t="s">
        <v>246</v>
      </c>
      <c r="C260" s="12">
        <v>207071.66666666666</v>
      </c>
      <c r="D260" s="13">
        <v>141705</v>
      </c>
      <c r="E260" s="58">
        <f t="shared" si="5"/>
        <v>65366.666666666657</v>
      </c>
      <c r="F260" s="45"/>
    </row>
    <row r="261" spans="1:6" s="9" customFormat="1" x14ac:dyDescent="0.25">
      <c r="A261" s="143" t="s">
        <v>247</v>
      </c>
      <c r="B261" s="143"/>
      <c r="C261" s="143"/>
      <c r="D261" s="143"/>
      <c r="E261" s="59">
        <f>SUM(D262:D283)</f>
        <v>23196872</v>
      </c>
      <c r="F261" s="48"/>
    </row>
    <row r="262" spans="1:6" s="9" customFormat="1" x14ac:dyDescent="0.25">
      <c r="A262" s="10">
        <v>229</v>
      </c>
      <c r="B262" s="30" t="s">
        <v>248</v>
      </c>
      <c r="C262" s="12">
        <v>831737.87878787878</v>
      </c>
      <c r="D262" s="13">
        <v>635722</v>
      </c>
      <c r="E262" s="58">
        <f t="shared" si="5"/>
        <v>196015.87878787878</v>
      </c>
      <c r="F262" s="45"/>
    </row>
    <row r="263" spans="1:6" s="9" customFormat="1" x14ac:dyDescent="0.25">
      <c r="A263" s="10">
        <v>230</v>
      </c>
      <c r="B263" s="30" t="s">
        <v>249</v>
      </c>
      <c r="C263" s="12">
        <v>1771837.8787878789</v>
      </c>
      <c r="D263" s="13">
        <v>1354269</v>
      </c>
      <c r="E263" s="58">
        <f t="shared" si="5"/>
        <v>417568.8787878789</v>
      </c>
      <c r="F263" s="45"/>
    </row>
    <row r="264" spans="1:6" s="9" customFormat="1" x14ac:dyDescent="0.25">
      <c r="A264" s="10">
        <v>231</v>
      </c>
      <c r="B264" s="30" t="s">
        <v>250</v>
      </c>
      <c r="C264" s="12">
        <v>692435.75757575757</v>
      </c>
      <c r="D264" s="13">
        <v>529249</v>
      </c>
      <c r="E264" s="58">
        <f t="shared" si="5"/>
        <v>163186.75757575757</v>
      </c>
      <c r="F264" s="45"/>
    </row>
    <row r="265" spans="1:6" s="9" customFormat="1" x14ac:dyDescent="0.25">
      <c r="A265" s="10">
        <v>232</v>
      </c>
      <c r="B265" s="30" t="s">
        <v>251</v>
      </c>
      <c r="C265" s="12">
        <v>1191622.7272727273</v>
      </c>
      <c r="D265" s="13">
        <v>910793</v>
      </c>
      <c r="E265" s="58">
        <f t="shared" si="5"/>
        <v>280829.72727272729</v>
      </c>
      <c r="F265" s="45"/>
    </row>
    <row r="266" spans="1:6" s="9" customFormat="1" x14ac:dyDescent="0.25">
      <c r="A266" s="10">
        <v>233</v>
      </c>
      <c r="B266" s="30" t="s">
        <v>252</v>
      </c>
      <c r="C266" s="12">
        <v>983372.72727272718</v>
      </c>
      <c r="D266" s="13">
        <v>751621</v>
      </c>
      <c r="E266" s="58">
        <f t="shared" si="5"/>
        <v>231751.72727272718</v>
      </c>
      <c r="F266" s="45"/>
    </row>
    <row r="267" spans="1:6" s="9" customFormat="1" x14ac:dyDescent="0.25">
      <c r="A267" s="10">
        <v>234</v>
      </c>
      <c r="B267" s="30" t="s">
        <v>253</v>
      </c>
      <c r="C267" s="12">
        <v>1198510.303030303</v>
      </c>
      <c r="D267" s="13">
        <v>916057</v>
      </c>
      <c r="E267" s="58">
        <f t="shared" si="5"/>
        <v>282453.30303030298</v>
      </c>
      <c r="F267" s="45"/>
    </row>
    <row r="268" spans="1:6" s="9" customFormat="1" x14ac:dyDescent="0.25">
      <c r="A268" s="10">
        <v>235</v>
      </c>
      <c r="B268" s="30" t="s">
        <v>254</v>
      </c>
      <c r="C268" s="12">
        <v>1970279.3939393938</v>
      </c>
      <c r="D268" s="13">
        <v>1505944</v>
      </c>
      <c r="E268" s="58">
        <f t="shared" si="5"/>
        <v>464335.39393939381</v>
      </c>
      <c r="F268" s="45"/>
    </row>
    <row r="269" spans="1:6" s="9" customFormat="1" x14ac:dyDescent="0.25">
      <c r="A269" s="10">
        <v>236</v>
      </c>
      <c r="B269" s="29" t="s">
        <v>255</v>
      </c>
      <c r="C269" s="12">
        <v>1296018.1818181816</v>
      </c>
      <c r="D269" s="13">
        <v>1250000</v>
      </c>
      <c r="E269" s="58">
        <f t="shared" si="5"/>
        <v>46018.181818181649</v>
      </c>
      <c r="F269" s="45"/>
    </row>
    <row r="270" spans="1:6" s="9" customFormat="1" x14ac:dyDescent="0.25">
      <c r="A270" s="10">
        <v>237</v>
      </c>
      <c r="B270" s="29" t="s">
        <v>256</v>
      </c>
      <c r="C270" s="12">
        <v>1194507.5757575757</v>
      </c>
      <c r="D270" s="13">
        <v>1150000</v>
      </c>
      <c r="E270" s="58">
        <f t="shared" si="5"/>
        <v>44507.575757575687</v>
      </c>
      <c r="F270" s="45"/>
    </row>
    <row r="271" spans="1:6" s="9" customFormat="1" x14ac:dyDescent="0.25">
      <c r="A271" s="10">
        <v>238</v>
      </c>
      <c r="B271" s="29" t="s">
        <v>257</v>
      </c>
      <c r="C271" s="12">
        <v>1058919.696969697</v>
      </c>
      <c r="D271" s="13">
        <v>1000000</v>
      </c>
      <c r="E271" s="58">
        <f t="shared" si="5"/>
        <v>58919.696969697019</v>
      </c>
      <c r="F271" s="45"/>
    </row>
    <row r="272" spans="1:6" s="9" customFormat="1" x14ac:dyDescent="0.25">
      <c r="A272" s="10">
        <v>239</v>
      </c>
      <c r="B272" s="29" t="s">
        <v>258</v>
      </c>
      <c r="C272" s="12">
        <v>909160</v>
      </c>
      <c r="D272" s="13">
        <v>900000</v>
      </c>
      <c r="E272" s="58">
        <f t="shared" si="5"/>
        <v>9160</v>
      </c>
      <c r="F272" s="45"/>
    </row>
    <row r="273" spans="1:6" s="9" customFormat="1" x14ac:dyDescent="0.25">
      <c r="A273" s="10">
        <v>240</v>
      </c>
      <c r="B273" s="29" t="s">
        <v>259</v>
      </c>
      <c r="C273" s="12">
        <v>813743.63636363635</v>
      </c>
      <c r="D273" s="13">
        <v>800000</v>
      </c>
      <c r="E273" s="58">
        <f t="shared" si="5"/>
        <v>13743.636363636353</v>
      </c>
      <c r="F273" s="45"/>
    </row>
    <row r="274" spans="1:6" s="9" customFormat="1" x14ac:dyDescent="0.25">
      <c r="A274" s="10">
        <v>241</v>
      </c>
      <c r="B274" s="30" t="s">
        <v>260</v>
      </c>
      <c r="C274" s="12">
        <v>717786.36363636365</v>
      </c>
      <c r="D274" s="13">
        <v>700000</v>
      </c>
      <c r="E274" s="58">
        <f t="shared" si="5"/>
        <v>17786.363636363647</v>
      </c>
      <c r="F274" s="45"/>
    </row>
    <row r="275" spans="1:6" s="9" customFormat="1" x14ac:dyDescent="0.25">
      <c r="A275" s="10">
        <v>242</v>
      </c>
      <c r="B275" s="29" t="s">
        <v>261</v>
      </c>
      <c r="C275" s="12">
        <v>383216.06060606055</v>
      </c>
      <c r="D275" s="13">
        <v>350000</v>
      </c>
      <c r="E275" s="58">
        <f t="shared" si="5"/>
        <v>33216.06060606055</v>
      </c>
      <c r="F275" s="45"/>
    </row>
    <row r="276" spans="1:6" s="9" customFormat="1" x14ac:dyDescent="0.25">
      <c r="A276" s="10">
        <v>243</v>
      </c>
      <c r="B276" s="30" t="s">
        <v>262</v>
      </c>
      <c r="C276" s="12">
        <v>2407406.0606060605</v>
      </c>
      <c r="D276" s="13">
        <v>2300000</v>
      </c>
      <c r="E276" s="58">
        <f t="shared" si="5"/>
        <v>107406.06060606055</v>
      </c>
      <c r="F276" s="45"/>
    </row>
    <row r="277" spans="1:6" s="9" customFormat="1" x14ac:dyDescent="0.25">
      <c r="A277" s="10">
        <v>244</v>
      </c>
      <c r="B277" s="30" t="s">
        <v>263</v>
      </c>
      <c r="C277" s="12">
        <v>2244267.8787878789</v>
      </c>
      <c r="D277" s="13">
        <v>2200000</v>
      </c>
      <c r="E277" s="58">
        <f t="shared" si="5"/>
        <v>44267.878787878901</v>
      </c>
      <c r="F277" s="45"/>
    </row>
    <row r="278" spans="1:6" s="9" customFormat="1" x14ac:dyDescent="0.25">
      <c r="A278" s="10">
        <v>245</v>
      </c>
      <c r="B278" s="30" t="s">
        <v>264</v>
      </c>
      <c r="C278" s="12">
        <v>1910851.5151515149</v>
      </c>
      <c r="D278" s="13">
        <v>1850000</v>
      </c>
      <c r="E278" s="58">
        <f t="shared" si="5"/>
        <v>60851.515151514905</v>
      </c>
      <c r="F278" s="45"/>
    </row>
    <row r="279" spans="1:6" s="9" customFormat="1" x14ac:dyDescent="0.25">
      <c r="A279" s="10">
        <v>246</v>
      </c>
      <c r="B279" s="30" t="s">
        <v>265</v>
      </c>
      <c r="C279" s="12">
        <v>1341310.303030303</v>
      </c>
      <c r="D279" s="13">
        <v>1250000</v>
      </c>
      <c r="E279" s="58">
        <f t="shared" si="5"/>
        <v>91310.303030302981</v>
      </c>
      <c r="F279" s="45"/>
    </row>
    <row r="280" spans="1:6" s="9" customFormat="1" x14ac:dyDescent="0.25">
      <c r="A280" s="10">
        <v>247</v>
      </c>
      <c r="B280" s="30" t="s">
        <v>266</v>
      </c>
      <c r="C280" s="12">
        <v>1455261.8181818184</v>
      </c>
      <c r="D280" s="13">
        <v>1380000</v>
      </c>
      <c r="E280" s="58">
        <f t="shared" si="5"/>
        <v>75261.818181818351</v>
      </c>
      <c r="F280" s="45"/>
    </row>
    <row r="281" spans="1:6" s="9" customFormat="1" x14ac:dyDescent="0.25">
      <c r="A281" s="10">
        <v>248</v>
      </c>
      <c r="B281" s="30" t="s">
        <v>267</v>
      </c>
      <c r="C281" s="12">
        <v>766107.5757575758</v>
      </c>
      <c r="D281" s="13">
        <v>766108</v>
      </c>
      <c r="E281" s="58">
        <f t="shared" si="5"/>
        <v>-0.42424242419656366</v>
      </c>
      <c r="F281" s="45"/>
    </row>
    <row r="282" spans="1:6" s="9" customFormat="1" x14ac:dyDescent="0.25">
      <c r="A282" s="10">
        <v>249</v>
      </c>
      <c r="B282" s="30" t="s">
        <v>268</v>
      </c>
      <c r="C282" s="12">
        <v>367277.27272727271</v>
      </c>
      <c r="D282" s="13">
        <v>280721</v>
      </c>
      <c r="E282" s="58">
        <f t="shared" si="5"/>
        <v>86556.272727272706</v>
      </c>
      <c r="F282" s="45"/>
    </row>
    <row r="283" spans="1:6" s="9" customFormat="1" x14ac:dyDescent="0.25">
      <c r="A283" s="10">
        <v>250</v>
      </c>
      <c r="B283" s="30" t="s">
        <v>269</v>
      </c>
      <c r="C283" s="12">
        <v>544774.78787878796</v>
      </c>
      <c r="D283" s="13">
        <v>416388</v>
      </c>
      <c r="E283" s="58">
        <f t="shared" si="5"/>
        <v>128386.78787878796</v>
      </c>
      <c r="F283" s="45"/>
    </row>
    <row r="284" spans="1:6" s="9" customFormat="1" x14ac:dyDescent="0.25">
      <c r="A284" s="143" t="s">
        <v>270</v>
      </c>
      <c r="B284" s="143"/>
      <c r="C284" s="143"/>
      <c r="D284" s="143"/>
      <c r="E284" s="59">
        <f>SUM(D285:D295)</f>
        <v>37489667</v>
      </c>
      <c r="F284" s="48"/>
    </row>
    <row r="285" spans="1:6" s="9" customFormat="1" ht="33" x14ac:dyDescent="0.25">
      <c r="A285" s="10">
        <v>251</v>
      </c>
      <c r="B285" s="30" t="s">
        <v>271</v>
      </c>
      <c r="C285" s="12">
        <v>5627618.1818181826</v>
      </c>
      <c r="D285" s="13">
        <v>4413910</v>
      </c>
      <c r="E285" s="58">
        <f t="shared" si="5"/>
        <v>1213708.1818181826</v>
      </c>
      <c r="F285" s="45"/>
    </row>
    <row r="286" spans="1:6" s="9" customFormat="1" ht="33" x14ac:dyDescent="0.25">
      <c r="A286" s="10">
        <v>252</v>
      </c>
      <c r="B286" s="30" t="s">
        <v>272</v>
      </c>
      <c r="C286" s="12">
        <v>7130624.2424242422</v>
      </c>
      <c r="D286" s="13">
        <v>5592763</v>
      </c>
      <c r="E286" s="58">
        <f t="shared" si="5"/>
        <v>1537861.2424242422</v>
      </c>
      <c r="F286" s="45"/>
    </row>
    <row r="287" spans="1:6" s="9" customFormat="1" x14ac:dyDescent="0.25">
      <c r="A287" s="10">
        <v>253</v>
      </c>
      <c r="B287" s="30" t="s">
        <v>273</v>
      </c>
      <c r="C287" s="12">
        <v>2367378.7878787876</v>
      </c>
      <c r="D287" s="13">
        <v>1856806</v>
      </c>
      <c r="E287" s="58">
        <f t="shared" si="5"/>
        <v>510572.78787878761</v>
      </c>
      <c r="F287" s="45"/>
    </row>
    <row r="288" spans="1:6" s="9" customFormat="1" x14ac:dyDescent="0.25">
      <c r="A288" s="10">
        <v>254</v>
      </c>
      <c r="B288" s="30" t="s">
        <v>274</v>
      </c>
      <c r="C288" s="12">
        <v>2367378.7878787876</v>
      </c>
      <c r="D288" s="13">
        <v>1856806</v>
      </c>
      <c r="E288" s="58">
        <f t="shared" si="5"/>
        <v>510572.78787878761</v>
      </c>
      <c r="F288" s="45"/>
    </row>
    <row r="289" spans="1:6" s="9" customFormat="1" x14ac:dyDescent="0.25">
      <c r="A289" s="10">
        <v>255</v>
      </c>
      <c r="B289" s="30" t="s">
        <v>275</v>
      </c>
      <c r="C289" s="12">
        <v>3243651.5151515151</v>
      </c>
      <c r="D289" s="13">
        <v>2544093</v>
      </c>
      <c r="E289" s="58">
        <f t="shared" si="5"/>
        <v>699558.51515151514</v>
      </c>
      <c r="F289" s="45"/>
    </row>
    <row r="290" spans="1:6" s="9" customFormat="1" x14ac:dyDescent="0.25">
      <c r="A290" s="10">
        <v>256</v>
      </c>
      <c r="B290" s="30" t="s">
        <v>276</v>
      </c>
      <c r="C290" s="12">
        <v>2764045.4545454546</v>
      </c>
      <c r="D290" s="13">
        <v>2167924</v>
      </c>
      <c r="E290" s="58">
        <f t="shared" si="5"/>
        <v>596121.45454545459</v>
      </c>
      <c r="F290" s="45"/>
    </row>
    <row r="291" spans="1:6" s="9" customFormat="1" x14ac:dyDescent="0.25">
      <c r="A291" s="10">
        <v>257</v>
      </c>
      <c r="B291" s="30" t="s">
        <v>277</v>
      </c>
      <c r="C291" s="12">
        <v>2673893.9393939395</v>
      </c>
      <c r="D291" s="13">
        <v>2097215</v>
      </c>
      <c r="E291" s="58">
        <f t="shared" si="5"/>
        <v>576678.93939393945</v>
      </c>
      <c r="F291" s="45"/>
    </row>
    <row r="292" spans="1:6" s="9" customFormat="1" x14ac:dyDescent="0.25">
      <c r="A292" s="10">
        <v>258</v>
      </c>
      <c r="B292" s="30" t="s">
        <v>278</v>
      </c>
      <c r="C292" s="12">
        <v>4109106.0606060605</v>
      </c>
      <c r="D292" s="13">
        <v>3222895</v>
      </c>
      <c r="E292" s="58">
        <f t="shared" si="5"/>
        <v>886211.06060606055</v>
      </c>
      <c r="F292" s="45"/>
    </row>
    <row r="293" spans="1:6" s="9" customFormat="1" x14ac:dyDescent="0.25">
      <c r="A293" s="10">
        <v>259</v>
      </c>
      <c r="B293" s="30" t="s">
        <v>279</v>
      </c>
      <c r="C293" s="12">
        <v>5266651.5151515147</v>
      </c>
      <c r="D293" s="13">
        <v>4130793</v>
      </c>
      <c r="E293" s="58">
        <f t="shared" si="5"/>
        <v>1135858.5151515147</v>
      </c>
      <c r="F293" s="45"/>
    </row>
    <row r="294" spans="1:6" s="9" customFormat="1" x14ac:dyDescent="0.25">
      <c r="A294" s="10">
        <v>260</v>
      </c>
      <c r="B294" s="30" t="s">
        <v>280</v>
      </c>
      <c r="C294" s="12">
        <v>6142924.2424242422</v>
      </c>
      <c r="D294" s="13">
        <v>4818080</v>
      </c>
      <c r="E294" s="58">
        <f t="shared" si="5"/>
        <v>1324844.2424242422</v>
      </c>
      <c r="F294" s="45"/>
    </row>
    <row r="295" spans="1:6" s="9" customFormat="1" x14ac:dyDescent="0.25">
      <c r="A295" s="10">
        <v>261</v>
      </c>
      <c r="B295" s="30" t="s">
        <v>281</v>
      </c>
      <c r="C295" s="12">
        <v>6105060.6060606064</v>
      </c>
      <c r="D295" s="13">
        <v>4788382</v>
      </c>
      <c r="E295" s="58">
        <f t="shared" si="5"/>
        <v>1316678.6060606064</v>
      </c>
      <c r="F295" s="45"/>
    </row>
    <row r="296" spans="1:6" s="9" customFormat="1" ht="33" x14ac:dyDescent="0.25">
      <c r="A296" s="137" t="s">
        <v>282</v>
      </c>
      <c r="B296" s="137"/>
      <c r="C296" s="137"/>
      <c r="D296" s="21">
        <f>SUM(D174:D295)</f>
        <v>99153569</v>
      </c>
      <c r="E296" s="60">
        <f>+E173+E192+E224+E261+E284</f>
        <v>99153569</v>
      </c>
      <c r="F296" s="50" t="s">
        <v>326</v>
      </c>
    </row>
    <row r="297" spans="1:6" s="9" customFormat="1" x14ac:dyDescent="0.25">
      <c r="A297" s="24"/>
      <c r="B297" s="32"/>
      <c r="C297" s="26"/>
      <c r="D297" s="27"/>
      <c r="E297" s="62"/>
      <c r="F297" s="27"/>
    </row>
    <row r="298" spans="1:6" s="9" customFormat="1" x14ac:dyDescent="0.25">
      <c r="A298" s="24"/>
      <c r="B298" s="32"/>
      <c r="C298" s="26"/>
      <c r="D298" s="27"/>
      <c r="E298" s="62"/>
      <c r="F298" s="27"/>
    </row>
    <row r="299" spans="1:6" x14ac:dyDescent="0.25">
      <c r="A299" s="33"/>
      <c r="B299" s="34"/>
      <c r="C299" s="35"/>
    </row>
    <row r="300" spans="1:6" x14ac:dyDescent="0.25">
      <c r="A300" s="33"/>
      <c r="B300" s="34"/>
      <c r="C300" s="35"/>
    </row>
    <row r="301" spans="1:6" x14ac:dyDescent="0.25">
      <c r="A301" s="33"/>
      <c r="B301" s="34"/>
      <c r="C301" s="35"/>
    </row>
    <row r="302" spans="1:6" x14ac:dyDescent="0.25">
      <c r="A302" s="33"/>
      <c r="B302" s="34"/>
      <c r="C302" s="35"/>
    </row>
    <row r="303" spans="1:6" x14ac:dyDescent="0.25">
      <c r="A303" s="33"/>
      <c r="B303" s="34"/>
      <c r="C303" s="35"/>
    </row>
    <row r="304" spans="1:6" s="4" customFormat="1" x14ac:dyDescent="0.25">
      <c r="A304" s="33"/>
      <c r="B304" s="34"/>
      <c r="C304" s="35"/>
      <c r="E304" s="51"/>
      <c r="F304" s="42"/>
    </row>
    <row r="305" spans="1:6" s="4" customFormat="1" x14ac:dyDescent="0.25">
      <c r="A305" s="33"/>
      <c r="B305" s="34"/>
      <c r="C305" s="35"/>
      <c r="E305" s="51"/>
      <c r="F305" s="42"/>
    </row>
    <row r="306" spans="1:6" s="4" customFormat="1" x14ac:dyDescent="0.25">
      <c r="A306" s="33"/>
      <c r="B306" s="34"/>
      <c r="C306" s="35"/>
      <c r="E306" s="51"/>
      <c r="F306" s="42"/>
    </row>
    <row r="307" spans="1:6" s="4" customFormat="1" x14ac:dyDescent="0.25">
      <c r="A307" s="33"/>
      <c r="B307" s="34"/>
      <c r="C307" s="35"/>
      <c r="E307" s="51"/>
      <c r="F307" s="42"/>
    </row>
    <row r="308" spans="1:6" s="4" customFormat="1" x14ac:dyDescent="0.25">
      <c r="A308" s="33"/>
      <c r="B308" s="34"/>
      <c r="C308" s="35"/>
      <c r="E308" s="51"/>
      <c r="F308" s="42"/>
    </row>
    <row r="309" spans="1:6" s="4" customFormat="1" x14ac:dyDescent="0.25">
      <c r="A309" s="33"/>
      <c r="B309" s="34"/>
      <c r="C309" s="35"/>
      <c r="E309" s="51"/>
      <c r="F309" s="42"/>
    </row>
    <row r="310" spans="1:6" s="4" customFormat="1" x14ac:dyDescent="0.25">
      <c r="A310" s="33"/>
      <c r="B310" s="34"/>
      <c r="C310" s="35"/>
      <c r="E310" s="51"/>
      <c r="F310" s="42"/>
    </row>
    <row r="311" spans="1:6" s="4" customFormat="1" x14ac:dyDescent="0.25">
      <c r="A311" s="33"/>
      <c r="B311" s="34"/>
      <c r="C311" s="35"/>
      <c r="E311" s="51"/>
      <c r="F311" s="42"/>
    </row>
    <row r="312" spans="1:6" s="4" customFormat="1" x14ac:dyDescent="0.25">
      <c r="A312" s="33"/>
      <c r="B312" s="34"/>
      <c r="C312" s="35"/>
      <c r="E312" s="51"/>
      <c r="F312" s="42"/>
    </row>
    <row r="313" spans="1:6" s="4" customFormat="1" x14ac:dyDescent="0.25">
      <c r="A313" s="33"/>
      <c r="B313" s="34"/>
      <c r="C313" s="35"/>
      <c r="E313" s="51"/>
      <c r="F313" s="42"/>
    </row>
    <row r="314" spans="1:6" s="4" customFormat="1" x14ac:dyDescent="0.25">
      <c r="A314" s="33"/>
      <c r="B314" s="34"/>
      <c r="C314" s="35"/>
      <c r="E314" s="51"/>
      <c r="F314" s="42"/>
    </row>
    <row r="315" spans="1:6" s="4" customFormat="1" x14ac:dyDescent="0.25">
      <c r="A315" s="33"/>
      <c r="B315" s="34"/>
      <c r="C315" s="35"/>
      <c r="E315" s="51"/>
      <c r="F315" s="42"/>
    </row>
    <row r="316" spans="1:6" s="4" customFormat="1" x14ac:dyDescent="0.25">
      <c r="A316" s="33"/>
      <c r="B316" s="34"/>
      <c r="C316" s="35"/>
      <c r="E316" s="51"/>
      <c r="F316" s="42"/>
    </row>
    <row r="317" spans="1:6" s="4" customFormat="1" x14ac:dyDescent="0.25">
      <c r="A317" s="33"/>
      <c r="B317" s="34"/>
      <c r="C317" s="35"/>
      <c r="E317" s="51"/>
      <c r="F317" s="42"/>
    </row>
    <row r="318" spans="1:6" s="4" customFormat="1" x14ac:dyDescent="0.25">
      <c r="A318" s="33"/>
      <c r="B318" s="34"/>
      <c r="C318" s="35"/>
      <c r="E318" s="51"/>
      <c r="F318" s="42"/>
    </row>
    <row r="319" spans="1:6" s="4" customFormat="1" x14ac:dyDescent="0.25">
      <c r="A319" s="33"/>
      <c r="B319" s="34"/>
      <c r="C319" s="35"/>
      <c r="E319" s="51"/>
      <c r="F319" s="42"/>
    </row>
    <row r="320" spans="1:6" s="4" customFormat="1" x14ac:dyDescent="0.25">
      <c r="A320" s="33"/>
      <c r="B320" s="34"/>
      <c r="C320" s="35"/>
      <c r="E320" s="51"/>
      <c r="F320" s="42"/>
    </row>
    <row r="321" spans="1:6" s="4" customFormat="1" x14ac:dyDescent="0.25">
      <c r="A321" s="33"/>
      <c r="B321" s="34"/>
      <c r="C321" s="35"/>
      <c r="E321" s="51"/>
      <c r="F321" s="42"/>
    </row>
    <row r="322" spans="1:6" s="4" customFormat="1" x14ac:dyDescent="0.25">
      <c r="A322" s="33"/>
      <c r="B322" s="34"/>
      <c r="C322" s="35"/>
      <c r="E322" s="51"/>
      <c r="F322" s="42"/>
    </row>
    <row r="323" spans="1:6" s="4" customFormat="1" x14ac:dyDescent="0.25">
      <c r="A323" s="33"/>
      <c r="B323" s="34"/>
      <c r="C323" s="35"/>
      <c r="E323" s="51"/>
      <c r="F323" s="42"/>
    </row>
    <row r="324" spans="1:6" s="4" customFormat="1" x14ac:dyDescent="0.25">
      <c r="A324" s="33"/>
      <c r="B324" s="34"/>
      <c r="C324" s="35"/>
      <c r="E324" s="51"/>
      <c r="F324" s="42"/>
    </row>
    <row r="325" spans="1:6" s="4" customFormat="1" x14ac:dyDescent="0.25">
      <c r="A325" s="33"/>
      <c r="B325" s="34"/>
      <c r="C325" s="35"/>
      <c r="E325" s="51"/>
      <c r="F325" s="42"/>
    </row>
    <row r="326" spans="1:6" s="4" customFormat="1" x14ac:dyDescent="0.25">
      <c r="A326" s="33"/>
      <c r="B326" s="34"/>
      <c r="C326" s="35"/>
      <c r="E326" s="51"/>
      <c r="F326" s="42"/>
    </row>
    <row r="327" spans="1:6" s="4" customFormat="1" x14ac:dyDescent="0.25">
      <c r="A327" s="33"/>
      <c r="B327" s="34"/>
      <c r="C327" s="35"/>
      <c r="E327" s="51"/>
      <c r="F327" s="42"/>
    </row>
    <row r="328" spans="1:6" s="4" customFormat="1" x14ac:dyDescent="0.25">
      <c r="A328" s="33"/>
      <c r="B328" s="34"/>
      <c r="C328" s="35"/>
      <c r="E328" s="51"/>
      <c r="F328" s="42"/>
    </row>
    <row r="329" spans="1:6" s="4" customFormat="1" x14ac:dyDescent="0.25">
      <c r="A329" s="33"/>
      <c r="B329" s="34"/>
      <c r="C329" s="35"/>
      <c r="E329" s="51"/>
      <c r="F329" s="42"/>
    </row>
    <row r="330" spans="1:6" s="4" customFormat="1" x14ac:dyDescent="0.25">
      <c r="A330" s="33"/>
      <c r="B330" s="34"/>
      <c r="C330" s="35"/>
      <c r="E330" s="51"/>
      <c r="F330" s="42"/>
    </row>
    <row r="331" spans="1:6" s="4" customFormat="1" x14ac:dyDescent="0.25">
      <c r="A331" s="33"/>
      <c r="B331" s="34"/>
      <c r="C331" s="35"/>
      <c r="E331" s="51"/>
      <c r="F331" s="42"/>
    </row>
    <row r="332" spans="1:6" s="4" customFormat="1" x14ac:dyDescent="0.25">
      <c r="A332" s="33"/>
      <c r="B332" s="34"/>
      <c r="C332" s="35"/>
      <c r="E332" s="51"/>
      <c r="F332" s="42"/>
    </row>
    <row r="333" spans="1:6" s="4" customFormat="1" x14ac:dyDescent="0.25">
      <c r="A333" s="33"/>
      <c r="B333" s="34"/>
      <c r="C333" s="35"/>
      <c r="E333" s="51"/>
      <c r="F333" s="42"/>
    </row>
    <row r="334" spans="1:6" s="4" customFormat="1" x14ac:dyDescent="0.25">
      <c r="A334" s="33"/>
      <c r="B334" s="34"/>
      <c r="C334" s="35"/>
      <c r="E334" s="51"/>
      <c r="F334" s="42"/>
    </row>
    <row r="335" spans="1:6" s="4" customFormat="1" x14ac:dyDescent="0.25">
      <c r="A335" s="33"/>
      <c r="B335" s="34"/>
      <c r="C335" s="35"/>
      <c r="E335" s="51"/>
      <c r="F335" s="42"/>
    </row>
    <row r="336" spans="1:6" s="4" customFormat="1" x14ac:dyDescent="0.25">
      <c r="A336" s="33"/>
      <c r="B336" s="34"/>
      <c r="C336" s="35"/>
      <c r="E336" s="51"/>
      <c r="F336" s="42"/>
    </row>
    <row r="337" spans="1:6" s="4" customFormat="1" x14ac:dyDescent="0.25">
      <c r="A337" s="33"/>
      <c r="B337" s="34"/>
      <c r="C337" s="35"/>
      <c r="E337" s="51"/>
      <c r="F337" s="42"/>
    </row>
    <row r="338" spans="1:6" s="4" customFormat="1" x14ac:dyDescent="0.25">
      <c r="A338" s="33"/>
      <c r="B338" s="34"/>
      <c r="C338" s="35"/>
      <c r="E338" s="51"/>
      <c r="F338" s="42"/>
    </row>
    <row r="339" spans="1:6" s="4" customFormat="1" x14ac:dyDescent="0.25">
      <c r="A339" s="33"/>
      <c r="B339" s="34"/>
      <c r="C339" s="35"/>
      <c r="E339" s="51"/>
      <c r="F339" s="42"/>
    </row>
    <row r="340" spans="1:6" s="4" customFormat="1" x14ac:dyDescent="0.25">
      <c r="A340" s="33"/>
      <c r="B340" s="34"/>
      <c r="C340" s="35"/>
      <c r="E340" s="51"/>
      <c r="F340" s="42"/>
    </row>
    <row r="341" spans="1:6" s="4" customFormat="1" x14ac:dyDescent="0.25">
      <c r="A341" s="33"/>
      <c r="B341" s="34"/>
      <c r="C341" s="35"/>
      <c r="E341" s="51"/>
      <c r="F341" s="42"/>
    </row>
    <row r="342" spans="1:6" s="4" customFormat="1" x14ac:dyDescent="0.25">
      <c r="A342" s="33"/>
      <c r="B342" s="34"/>
      <c r="C342" s="35"/>
      <c r="E342" s="51"/>
      <c r="F342" s="42"/>
    </row>
    <row r="343" spans="1:6" s="4" customFormat="1" x14ac:dyDescent="0.25">
      <c r="A343" s="33"/>
      <c r="B343" s="34"/>
      <c r="C343" s="35"/>
      <c r="E343" s="51"/>
      <c r="F343" s="42"/>
    </row>
    <row r="344" spans="1:6" s="4" customFormat="1" x14ac:dyDescent="0.25">
      <c r="A344" s="33"/>
      <c r="B344" s="34"/>
      <c r="C344" s="35"/>
      <c r="E344" s="51"/>
      <c r="F344" s="42"/>
    </row>
    <row r="345" spans="1:6" s="4" customFormat="1" x14ac:dyDescent="0.25">
      <c r="A345" s="33"/>
      <c r="B345" s="34"/>
      <c r="C345" s="35"/>
      <c r="E345" s="51"/>
      <c r="F345" s="42"/>
    </row>
    <row r="346" spans="1:6" s="4" customFormat="1" x14ac:dyDescent="0.25">
      <c r="A346" s="33"/>
      <c r="B346" s="34"/>
      <c r="C346" s="35"/>
      <c r="E346" s="51"/>
      <c r="F346" s="42"/>
    </row>
    <row r="347" spans="1:6" s="4" customFormat="1" x14ac:dyDescent="0.25">
      <c r="A347" s="33"/>
      <c r="B347" s="34"/>
      <c r="C347" s="35"/>
      <c r="E347" s="51"/>
      <c r="F347" s="42"/>
    </row>
    <row r="348" spans="1:6" s="4" customFormat="1" x14ac:dyDescent="0.25">
      <c r="A348" s="33"/>
      <c r="B348" s="34"/>
      <c r="C348" s="35"/>
      <c r="E348" s="51"/>
      <c r="F348" s="42"/>
    </row>
    <row r="349" spans="1:6" s="4" customFormat="1" x14ac:dyDescent="0.25">
      <c r="A349" s="33"/>
      <c r="B349" s="34"/>
      <c r="C349" s="35"/>
      <c r="E349" s="51"/>
      <c r="F349" s="42"/>
    </row>
    <row r="350" spans="1:6" s="4" customFormat="1" x14ac:dyDescent="0.25">
      <c r="A350" s="33"/>
      <c r="B350" s="34"/>
      <c r="C350" s="35"/>
      <c r="E350" s="51"/>
      <c r="F350" s="42"/>
    </row>
    <row r="351" spans="1:6" s="4" customFormat="1" x14ac:dyDescent="0.25">
      <c r="A351" s="33"/>
      <c r="B351" s="34"/>
      <c r="C351" s="35"/>
      <c r="E351" s="51"/>
      <c r="F351" s="42"/>
    </row>
    <row r="352" spans="1:6" s="4" customFormat="1" x14ac:dyDescent="0.25">
      <c r="A352" s="33"/>
      <c r="B352" s="34"/>
      <c r="C352" s="35"/>
      <c r="E352" s="51"/>
      <c r="F352" s="42"/>
    </row>
    <row r="353" spans="1:6" s="4" customFormat="1" x14ac:dyDescent="0.25">
      <c r="A353" s="33"/>
      <c r="B353" s="34"/>
      <c r="C353" s="35"/>
      <c r="E353" s="51"/>
      <c r="F353" s="42"/>
    </row>
    <row r="354" spans="1:6" s="4" customFormat="1" x14ac:dyDescent="0.25">
      <c r="A354" s="33"/>
      <c r="B354" s="34"/>
      <c r="C354" s="35"/>
      <c r="E354" s="51"/>
      <c r="F354" s="42"/>
    </row>
    <row r="355" spans="1:6" s="4" customFormat="1" x14ac:dyDescent="0.25">
      <c r="A355" s="33"/>
      <c r="B355" s="34"/>
      <c r="C355" s="35"/>
      <c r="E355" s="51"/>
      <c r="F355" s="42"/>
    </row>
    <row r="356" spans="1:6" s="4" customFormat="1" x14ac:dyDescent="0.25">
      <c r="A356" s="33"/>
      <c r="B356" s="34"/>
      <c r="C356" s="35"/>
      <c r="E356" s="51"/>
      <c r="F356" s="42"/>
    </row>
    <row r="357" spans="1:6" s="4" customFormat="1" x14ac:dyDescent="0.25">
      <c r="A357" s="33"/>
      <c r="B357" s="34"/>
      <c r="C357" s="35"/>
      <c r="E357" s="51"/>
      <c r="F357" s="42"/>
    </row>
    <row r="358" spans="1:6" s="4" customFormat="1" x14ac:dyDescent="0.25">
      <c r="A358" s="33"/>
      <c r="B358" s="34"/>
      <c r="C358" s="35"/>
      <c r="E358" s="51"/>
      <c r="F358" s="42"/>
    </row>
    <row r="359" spans="1:6" s="4" customFormat="1" x14ac:dyDescent="0.25">
      <c r="A359" s="33"/>
      <c r="B359" s="34"/>
      <c r="C359" s="35"/>
      <c r="E359" s="51"/>
      <c r="F359" s="42"/>
    </row>
    <row r="360" spans="1:6" s="4" customFormat="1" x14ac:dyDescent="0.25">
      <c r="A360" s="33"/>
      <c r="B360" s="34"/>
      <c r="C360" s="35"/>
      <c r="E360" s="51"/>
      <c r="F360" s="42"/>
    </row>
    <row r="361" spans="1:6" s="4" customFormat="1" x14ac:dyDescent="0.25">
      <c r="A361" s="33"/>
      <c r="B361" s="34"/>
      <c r="C361" s="35"/>
      <c r="E361" s="51"/>
      <c r="F361" s="42"/>
    </row>
    <row r="362" spans="1:6" s="4" customFormat="1" x14ac:dyDescent="0.25">
      <c r="A362" s="33"/>
      <c r="B362" s="34"/>
      <c r="C362" s="35"/>
      <c r="E362" s="51"/>
      <c r="F362" s="42"/>
    </row>
    <row r="363" spans="1:6" s="4" customFormat="1" x14ac:dyDescent="0.25">
      <c r="A363" s="33"/>
      <c r="B363" s="34"/>
      <c r="C363" s="35"/>
      <c r="E363" s="51"/>
      <c r="F363" s="42"/>
    </row>
    <row r="364" spans="1:6" s="4" customFormat="1" x14ac:dyDescent="0.25">
      <c r="A364" s="33"/>
      <c r="B364" s="34"/>
      <c r="C364" s="35"/>
      <c r="E364" s="51"/>
      <c r="F364" s="42"/>
    </row>
    <row r="365" spans="1:6" s="4" customFormat="1" x14ac:dyDescent="0.25">
      <c r="A365" s="33"/>
      <c r="B365" s="34"/>
      <c r="C365" s="35"/>
      <c r="E365" s="51"/>
      <c r="F365" s="42"/>
    </row>
    <row r="366" spans="1:6" s="4" customFormat="1" x14ac:dyDescent="0.25">
      <c r="A366" s="33"/>
      <c r="B366" s="34"/>
      <c r="C366" s="35"/>
      <c r="E366" s="51"/>
      <c r="F366" s="42"/>
    </row>
    <row r="367" spans="1:6" s="4" customFormat="1" x14ac:dyDescent="0.25">
      <c r="A367" s="33"/>
      <c r="B367" s="34"/>
      <c r="C367" s="35"/>
      <c r="E367" s="51"/>
      <c r="F367" s="42"/>
    </row>
    <row r="368" spans="1:6" s="4" customFormat="1" x14ac:dyDescent="0.25">
      <c r="A368" s="33"/>
      <c r="B368" s="34"/>
      <c r="C368" s="35"/>
      <c r="E368" s="51"/>
      <c r="F368" s="42"/>
    </row>
    <row r="369" spans="1:6" s="4" customFormat="1" x14ac:dyDescent="0.25">
      <c r="A369" s="33"/>
      <c r="B369" s="34"/>
      <c r="C369" s="35"/>
      <c r="E369" s="51"/>
      <c r="F369" s="42"/>
    </row>
    <row r="370" spans="1:6" s="4" customFormat="1" x14ac:dyDescent="0.25">
      <c r="A370" s="33"/>
      <c r="B370" s="34"/>
      <c r="C370" s="35"/>
      <c r="E370" s="51"/>
      <c r="F370" s="42"/>
    </row>
    <row r="371" spans="1:6" s="4" customFormat="1" x14ac:dyDescent="0.25">
      <c r="A371" s="33"/>
      <c r="B371" s="34"/>
      <c r="C371" s="35"/>
      <c r="E371" s="51"/>
      <c r="F371" s="42"/>
    </row>
    <row r="372" spans="1:6" s="4" customFormat="1" x14ac:dyDescent="0.25">
      <c r="A372" s="33"/>
      <c r="B372" s="34"/>
      <c r="C372" s="35"/>
      <c r="E372" s="51"/>
      <c r="F372" s="42"/>
    </row>
    <row r="373" spans="1:6" s="4" customFormat="1" x14ac:dyDescent="0.25">
      <c r="A373" s="33"/>
      <c r="B373" s="34"/>
      <c r="C373" s="35"/>
      <c r="E373" s="51"/>
      <c r="F373" s="42"/>
    </row>
    <row r="374" spans="1:6" s="4" customFormat="1" x14ac:dyDescent="0.25">
      <c r="A374" s="33"/>
      <c r="B374" s="34"/>
      <c r="C374" s="35"/>
      <c r="E374" s="51"/>
      <c r="F374" s="42"/>
    </row>
    <row r="375" spans="1:6" s="4" customFormat="1" x14ac:dyDescent="0.25">
      <c r="A375" s="33"/>
      <c r="B375" s="34"/>
      <c r="C375" s="35"/>
      <c r="E375" s="51"/>
      <c r="F375" s="42"/>
    </row>
    <row r="376" spans="1:6" s="4" customFormat="1" x14ac:dyDescent="0.25">
      <c r="A376" s="33"/>
      <c r="B376" s="34"/>
      <c r="C376" s="35"/>
      <c r="E376" s="51"/>
      <c r="F376" s="42"/>
    </row>
    <row r="377" spans="1:6" s="4" customFormat="1" x14ac:dyDescent="0.25">
      <c r="A377" s="33"/>
      <c r="B377" s="34"/>
      <c r="C377" s="35"/>
      <c r="E377" s="51"/>
      <c r="F377" s="42"/>
    </row>
    <row r="378" spans="1:6" s="4" customFormat="1" x14ac:dyDescent="0.25">
      <c r="A378" s="33"/>
      <c r="B378" s="34"/>
      <c r="C378" s="35"/>
      <c r="E378" s="51"/>
      <c r="F378" s="42"/>
    </row>
    <row r="379" spans="1:6" s="4" customFormat="1" x14ac:dyDescent="0.25">
      <c r="A379" s="33"/>
      <c r="B379" s="34"/>
      <c r="C379" s="35"/>
      <c r="E379" s="51"/>
      <c r="F379" s="42"/>
    </row>
    <row r="380" spans="1:6" s="4" customFormat="1" x14ac:dyDescent="0.25">
      <c r="A380" s="33"/>
      <c r="B380" s="34"/>
      <c r="C380" s="35"/>
      <c r="E380" s="51"/>
      <c r="F380" s="42"/>
    </row>
    <row r="381" spans="1:6" s="4" customFormat="1" x14ac:dyDescent="0.25">
      <c r="A381" s="33"/>
      <c r="B381" s="34"/>
      <c r="C381" s="35"/>
      <c r="E381" s="51"/>
      <c r="F381" s="42"/>
    </row>
    <row r="382" spans="1:6" s="4" customFormat="1" x14ac:dyDescent="0.25">
      <c r="A382" s="33"/>
      <c r="B382" s="34"/>
      <c r="C382" s="35"/>
      <c r="E382" s="51"/>
      <c r="F382" s="42"/>
    </row>
    <row r="383" spans="1:6" s="4" customFormat="1" x14ac:dyDescent="0.25">
      <c r="A383" s="33"/>
      <c r="B383" s="34"/>
      <c r="C383" s="35"/>
      <c r="E383" s="51"/>
      <c r="F383" s="42"/>
    </row>
    <row r="384" spans="1:6" s="4" customFormat="1" x14ac:dyDescent="0.25">
      <c r="A384" s="33"/>
      <c r="B384" s="34"/>
      <c r="C384" s="35"/>
      <c r="E384" s="51"/>
      <c r="F384" s="42"/>
    </row>
    <row r="385" spans="1:6" s="4" customFormat="1" x14ac:dyDescent="0.25">
      <c r="A385" s="33"/>
      <c r="B385" s="34"/>
      <c r="C385" s="35"/>
      <c r="E385" s="51"/>
      <c r="F385" s="42"/>
    </row>
    <row r="386" spans="1:6" s="4" customFormat="1" x14ac:dyDescent="0.25">
      <c r="A386" s="33"/>
      <c r="B386" s="34"/>
      <c r="C386" s="35"/>
      <c r="E386" s="51"/>
      <c r="F386" s="42"/>
    </row>
    <row r="387" spans="1:6" s="4" customFormat="1" x14ac:dyDescent="0.25">
      <c r="A387" s="33"/>
      <c r="B387" s="34"/>
      <c r="C387" s="35"/>
      <c r="E387" s="51"/>
      <c r="F387" s="42"/>
    </row>
    <row r="388" spans="1:6" s="4" customFormat="1" x14ac:dyDescent="0.25">
      <c r="A388" s="33"/>
      <c r="B388" s="34"/>
      <c r="C388" s="35"/>
      <c r="E388" s="51"/>
      <c r="F388" s="42"/>
    </row>
    <row r="389" spans="1:6" s="4" customFormat="1" x14ac:dyDescent="0.25">
      <c r="A389" s="33"/>
      <c r="B389" s="34"/>
      <c r="C389" s="35"/>
      <c r="E389" s="51"/>
      <c r="F389" s="42"/>
    </row>
    <row r="390" spans="1:6" s="4" customFormat="1" x14ac:dyDescent="0.25">
      <c r="A390" s="33"/>
      <c r="B390" s="34"/>
      <c r="C390" s="35"/>
      <c r="E390" s="51"/>
      <c r="F390" s="42"/>
    </row>
    <row r="391" spans="1:6" s="4" customFormat="1" x14ac:dyDescent="0.25">
      <c r="A391" s="33"/>
      <c r="B391" s="34"/>
      <c r="C391" s="35"/>
      <c r="E391" s="51"/>
      <c r="F391" s="42"/>
    </row>
    <row r="392" spans="1:6" s="4" customFormat="1" x14ac:dyDescent="0.25">
      <c r="A392" s="33"/>
      <c r="B392" s="34"/>
      <c r="C392" s="35"/>
      <c r="E392" s="51"/>
      <c r="F392" s="42"/>
    </row>
    <row r="393" spans="1:6" s="4" customFormat="1" x14ac:dyDescent="0.25">
      <c r="A393" s="33"/>
      <c r="B393" s="34"/>
      <c r="C393" s="35"/>
      <c r="E393" s="51"/>
      <c r="F393" s="42"/>
    </row>
    <row r="394" spans="1:6" s="4" customFormat="1" x14ac:dyDescent="0.25">
      <c r="A394" s="33"/>
      <c r="B394" s="34"/>
      <c r="C394" s="35"/>
      <c r="E394" s="51"/>
      <c r="F394" s="42"/>
    </row>
    <row r="395" spans="1:6" s="4" customFormat="1" x14ac:dyDescent="0.25">
      <c r="A395" s="33"/>
      <c r="B395" s="34"/>
      <c r="C395" s="35"/>
      <c r="E395" s="51"/>
      <c r="F395" s="42"/>
    </row>
    <row r="396" spans="1:6" s="4" customFormat="1" x14ac:dyDescent="0.25">
      <c r="A396" s="33"/>
      <c r="B396" s="34"/>
      <c r="C396" s="35"/>
      <c r="E396" s="51"/>
      <c r="F396" s="42"/>
    </row>
    <row r="397" spans="1:6" s="4" customFormat="1" x14ac:dyDescent="0.25">
      <c r="A397" s="33"/>
      <c r="B397" s="34"/>
      <c r="C397" s="35"/>
      <c r="E397" s="51"/>
      <c r="F397" s="42"/>
    </row>
    <row r="398" spans="1:6" s="4" customFormat="1" x14ac:dyDescent="0.25">
      <c r="A398" s="33"/>
      <c r="B398" s="34"/>
      <c r="C398" s="35"/>
      <c r="E398" s="51"/>
      <c r="F398" s="42"/>
    </row>
    <row r="399" spans="1:6" s="4" customFormat="1" x14ac:dyDescent="0.25">
      <c r="A399" s="33"/>
      <c r="B399" s="34"/>
      <c r="C399" s="35"/>
      <c r="E399" s="51"/>
      <c r="F399" s="42"/>
    </row>
    <row r="400" spans="1:6" s="4" customFormat="1" x14ac:dyDescent="0.25">
      <c r="A400" s="33"/>
      <c r="B400" s="34"/>
      <c r="C400" s="35"/>
      <c r="E400" s="51"/>
      <c r="F400" s="42"/>
    </row>
    <row r="401" spans="1:6" s="4" customFormat="1" x14ac:dyDescent="0.25">
      <c r="A401" s="33"/>
      <c r="B401" s="34"/>
      <c r="C401" s="35"/>
      <c r="E401" s="51"/>
      <c r="F401" s="42"/>
    </row>
    <row r="402" spans="1:6" s="4" customFormat="1" x14ac:dyDescent="0.25">
      <c r="A402" s="33"/>
      <c r="B402" s="34"/>
      <c r="C402" s="35"/>
      <c r="E402" s="51"/>
      <c r="F402" s="42"/>
    </row>
    <row r="403" spans="1:6" s="4" customFormat="1" x14ac:dyDescent="0.25">
      <c r="A403" s="33"/>
      <c r="B403" s="34"/>
      <c r="C403" s="35"/>
      <c r="E403" s="51"/>
      <c r="F403" s="42"/>
    </row>
    <row r="404" spans="1:6" s="4" customFormat="1" x14ac:dyDescent="0.25">
      <c r="A404" s="33"/>
      <c r="B404" s="34"/>
      <c r="C404" s="35"/>
      <c r="E404" s="51"/>
      <c r="F404" s="42"/>
    </row>
    <row r="405" spans="1:6" s="4" customFormat="1" x14ac:dyDescent="0.25">
      <c r="A405" s="33"/>
      <c r="B405" s="34"/>
      <c r="C405" s="35"/>
      <c r="E405" s="51"/>
      <c r="F405" s="42"/>
    </row>
    <row r="406" spans="1:6" s="4" customFormat="1" x14ac:dyDescent="0.25">
      <c r="A406" s="33"/>
      <c r="B406" s="34"/>
      <c r="C406" s="35"/>
      <c r="E406" s="51"/>
      <c r="F406" s="42"/>
    </row>
    <row r="407" spans="1:6" s="4" customFormat="1" x14ac:dyDescent="0.25">
      <c r="A407" s="33"/>
      <c r="B407" s="34"/>
      <c r="C407" s="35"/>
      <c r="E407" s="51"/>
      <c r="F407" s="42"/>
    </row>
    <row r="408" spans="1:6" s="4" customFormat="1" x14ac:dyDescent="0.25">
      <c r="A408" s="33"/>
      <c r="B408" s="34"/>
      <c r="C408" s="35"/>
      <c r="E408" s="51"/>
      <c r="F408" s="42"/>
    </row>
    <row r="409" spans="1:6" s="4" customFormat="1" x14ac:dyDescent="0.25">
      <c r="A409" s="33"/>
      <c r="B409" s="34"/>
      <c r="C409" s="35"/>
      <c r="E409" s="51"/>
      <c r="F409" s="42"/>
    </row>
    <row r="410" spans="1:6" s="4" customFormat="1" x14ac:dyDescent="0.25">
      <c r="A410" s="33"/>
      <c r="B410" s="34"/>
      <c r="C410" s="35"/>
      <c r="E410" s="51"/>
      <c r="F410" s="42"/>
    </row>
    <row r="411" spans="1:6" s="4" customFormat="1" x14ac:dyDescent="0.25">
      <c r="A411" s="33"/>
      <c r="B411" s="34"/>
      <c r="C411" s="35"/>
      <c r="E411" s="51"/>
      <c r="F411" s="42"/>
    </row>
    <row r="412" spans="1:6" s="4" customFormat="1" x14ac:dyDescent="0.25">
      <c r="A412" s="33"/>
      <c r="B412" s="34"/>
      <c r="C412" s="35"/>
      <c r="E412" s="51"/>
      <c r="F412" s="42"/>
    </row>
    <row r="413" spans="1:6" s="4" customFormat="1" x14ac:dyDescent="0.25">
      <c r="A413" s="33"/>
      <c r="B413" s="34"/>
      <c r="C413" s="35"/>
      <c r="E413" s="51"/>
      <c r="F413" s="42"/>
    </row>
    <row r="414" spans="1:6" s="4" customFormat="1" x14ac:dyDescent="0.25">
      <c r="A414" s="33"/>
      <c r="B414" s="34"/>
      <c r="C414" s="35"/>
      <c r="E414" s="51"/>
      <c r="F414" s="42"/>
    </row>
    <row r="415" spans="1:6" s="4" customFormat="1" x14ac:dyDescent="0.25">
      <c r="A415" s="33"/>
      <c r="B415" s="34"/>
      <c r="C415" s="35"/>
      <c r="E415" s="51"/>
      <c r="F415" s="42"/>
    </row>
    <row r="416" spans="1:6" s="4" customFormat="1" x14ac:dyDescent="0.25">
      <c r="A416" s="33"/>
      <c r="B416" s="34"/>
      <c r="C416" s="35"/>
      <c r="E416" s="51"/>
      <c r="F416" s="42"/>
    </row>
    <row r="417" spans="1:6" s="4" customFormat="1" x14ac:dyDescent="0.25">
      <c r="A417" s="33"/>
      <c r="B417" s="34"/>
      <c r="C417" s="35"/>
      <c r="E417" s="51"/>
      <c r="F417" s="42"/>
    </row>
    <row r="418" spans="1:6" s="4" customFormat="1" x14ac:dyDescent="0.25">
      <c r="A418" s="33"/>
      <c r="B418" s="34"/>
      <c r="C418" s="35"/>
      <c r="E418" s="51"/>
      <c r="F418" s="42"/>
    </row>
    <row r="419" spans="1:6" s="4" customFormat="1" x14ac:dyDescent="0.25">
      <c r="A419" s="33"/>
      <c r="B419" s="34"/>
      <c r="C419" s="35"/>
      <c r="E419" s="51"/>
      <c r="F419" s="42"/>
    </row>
    <row r="420" spans="1:6" s="4" customFormat="1" x14ac:dyDescent="0.25">
      <c r="A420" s="33"/>
      <c r="B420" s="34"/>
      <c r="C420" s="35"/>
      <c r="E420" s="51"/>
      <c r="F420" s="42"/>
    </row>
    <row r="421" spans="1:6" s="4" customFormat="1" x14ac:dyDescent="0.25">
      <c r="A421" s="33"/>
      <c r="B421" s="34"/>
      <c r="C421" s="35"/>
      <c r="E421" s="51"/>
      <c r="F421" s="42"/>
    </row>
    <row r="422" spans="1:6" s="4" customFormat="1" x14ac:dyDescent="0.25">
      <c r="A422" s="33"/>
      <c r="B422" s="34"/>
      <c r="C422" s="35"/>
      <c r="E422" s="51"/>
      <c r="F422" s="42"/>
    </row>
    <row r="423" spans="1:6" s="4" customFormat="1" x14ac:dyDescent="0.25">
      <c r="A423" s="33"/>
      <c r="B423" s="34"/>
      <c r="C423" s="35"/>
      <c r="E423" s="51"/>
      <c r="F423" s="42"/>
    </row>
    <row r="424" spans="1:6" s="4" customFormat="1" x14ac:dyDescent="0.25">
      <c r="A424" s="33"/>
      <c r="B424" s="34"/>
      <c r="C424" s="35"/>
      <c r="E424" s="51"/>
      <c r="F424" s="42"/>
    </row>
    <row r="425" spans="1:6" s="4" customFormat="1" x14ac:dyDescent="0.25">
      <c r="A425" s="33"/>
      <c r="B425" s="34"/>
      <c r="C425" s="35"/>
      <c r="E425" s="51"/>
      <c r="F425" s="42"/>
    </row>
    <row r="426" spans="1:6" s="4" customFormat="1" x14ac:dyDescent="0.25">
      <c r="A426" s="33"/>
      <c r="B426" s="34"/>
      <c r="C426" s="35"/>
      <c r="E426" s="51"/>
      <c r="F426" s="42"/>
    </row>
    <row r="427" spans="1:6" s="4" customFormat="1" x14ac:dyDescent="0.25">
      <c r="A427" s="33"/>
      <c r="B427" s="34"/>
      <c r="C427" s="35"/>
      <c r="E427" s="51"/>
      <c r="F427" s="42"/>
    </row>
    <row r="428" spans="1:6" s="4" customFormat="1" x14ac:dyDescent="0.25">
      <c r="A428" s="33"/>
      <c r="B428" s="34"/>
      <c r="C428" s="35"/>
      <c r="E428" s="51"/>
      <c r="F428" s="42"/>
    </row>
    <row r="429" spans="1:6" s="4" customFormat="1" x14ac:dyDescent="0.25">
      <c r="A429" s="33"/>
      <c r="B429" s="34"/>
      <c r="C429" s="35"/>
      <c r="E429" s="51"/>
      <c r="F429" s="42"/>
    </row>
    <row r="430" spans="1:6" s="4" customFormat="1" x14ac:dyDescent="0.25">
      <c r="A430" s="33"/>
      <c r="B430" s="34"/>
      <c r="C430" s="35"/>
      <c r="E430" s="51"/>
      <c r="F430" s="42"/>
    </row>
    <row r="431" spans="1:6" s="4" customFormat="1" x14ac:dyDescent="0.25">
      <c r="A431" s="33"/>
      <c r="B431" s="34"/>
      <c r="C431" s="35"/>
      <c r="E431" s="51"/>
      <c r="F431" s="42"/>
    </row>
    <row r="432" spans="1:6" s="4" customFormat="1" x14ac:dyDescent="0.25">
      <c r="A432" s="33"/>
      <c r="B432" s="34"/>
      <c r="C432" s="35"/>
      <c r="E432" s="51"/>
      <c r="F432" s="42"/>
    </row>
    <row r="433" spans="1:6" s="4" customFormat="1" x14ac:dyDescent="0.25">
      <c r="A433" s="33"/>
      <c r="B433" s="34"/>
      <c r="C433" s="35"/>
      <c r="E433" s="51"/>
      <c r="F433" s="42"/>
    </row>
    <row r="434" spans="1:6" s="4" customFormat="1" x14ac:dyDescent="0.25">
      <c r="A434" s="33"/>
      <c r="B434" s="34"/>
      <c r="C434" s="35"/>
      <c r="E434" s="51"/>
      <c r="F434" s="42"/>
    </row>
    <row r="435" spans="1:6" s="4" customFormat="1" x14ac:dyDescent="0.25">
      <c r="A435" s="33"/>
      <c r="B435" s="34"/>
      <c r="C435" s="35"/>
      <c r="E435" s="51"/>
      <c r="F435" s="42"/>
    </row>
    <row r="436" spans="1:6" s="4" customFormat="1" x14ac:dyDescent="0.25">
      <c r="A436" s="33"/>
      <c r="B436" s="34"/>
      <c r="C436" s="35"/>
      <c r="E436" s="51"/>
      <c r="F436" s="42"/>
    </row>
    <row r="437" spans="1:6" s="4" customFormat="1" x14ac:dyDescent="0.25">
      <c r="A437" s="33"/>
      <c r="B437" s="34"/>
      <c r="C437" s="35"/>
      <c r="E437" s="51"/>
      <c r="F437" s="42"/>
    </row>
    <row r="438" spans="1:6" s="4" customFormat="1" x14ac:dyDescent="0.25">
      <c r="A438" s="33"/>
      <c r="B438" s="34"/>
      <c r="C438" s="35"/>
      <c r="E438" s="51"/>
      <c r="F438" s="42"/>
    </row>
    <row r="439" spans="1:6" s="4" customFormat="1" x14ac:dyDescent="0.25">
      <c r="A439" s="33"/>
      <c r="B439" s="34"/>
      <c r="C439" s="35"/>
      <c r="E439" s="51"/>
      <c r="F439" s="42"/>
    </row>
    <row r="440" spans="1:6" s="4" customFormat="1" x14ac:dyDescent="0.25">
      <c r="A440" s="33"/>
      <c r="B440" s="34"/>
      <c r="C440" s="35"/>
      <c r="E440" s="51"/>
      <c r="F440" s="42"/>
    </row>
    <row r="441" spans="1:6" s="4" customFormat="1" x14ac:dyDescent="0.25">
      <c r="A441" s="33"/>
      <c r="B441" s="34"/>
      <c r="C441" s="35"/>
      <c r="E441" s="51"/>
      <c r="F441" s="42"/>
    </row>
    <row r="442" spans="1:6" s="4" customFormat="1" x14ac:dyDescent="0.25">
      <c r="A442" s="33"/>
      <c r="B442" s="34"/>
      <c r="C442" s="35"/>
      <c r="E442" s="51"/>
      <c r="F442" s="42"/>
    </row>
    <row r="443" spans="1:6" s="4" customFormat="1" x14ac:dyDescent="0.25">
      <c r="A443" s="33"/>
      <c r="B443" s="34"/>
      <c r="C443" s="35"/>
      <c r="E443" s="51"/>
      <c r="F443" s="42"/>
    </row>
    <row r="444" spans="1:6" s="4" customFormat="1" x14ac:dyDescent="0.25">
      <c r="A444" s="33"/>
      <c r="B444" s="34"/>
      <c r="C444" s="35"/>
      <c r="E444" s="51"/>
      <c r="F444" s="42"/>
    </row>
    <row r="445" spans="1:6" s="4" customFormat="1" x14ac:dyDescent="0.25">
      <c r="A445" s="33"/>
      <c r="B445" s="34"/>
      <c r="C445" s="35"/>
      <c r="E445" s="51"/>
      <c r="F445" s="42"/>
    </row>
    <row r="446" spans="1:6" s="4" customFormat="1" x14ac:dyDescent="0.25">
      <c r="A446" s="33"/>
      <c r="B446" s="34"/>
      <c r="C446" s="35"/>
      <c r="E446" s="51"/>
      <c r="F446" s="42"/>
    </row>
    <row r="447" spans="1:6" s="4" customFormat="1" x14ac:dyDescent="0.25">
      <c r="A447" s="33"/>
      <c r="B447" s="34"/>
      <c r="C447" s="35"/>
      <c r="E447" s="51"/>
      <c r="F447" s="42"/>
    </row>
    <row r="448" spans="1:6" s="4" customFormat="1" x14ac:dyDescent="0.25">
      <c r="A448" s="33"/>
      <c r="B448" s="34"/>
      <c r="C448" s="35"/>
      <c r="E448" s="51"/>
      <c r="F448" s="42"/>
    </row>
    <row r="449" spans="1:6" s="4" customFormat="1" x14ac:dyDescent="0.25">
      <c r="A449" s="33"/>
      <c r="B449" s="34"/>
      <c r="C449" s="35"/>
      <c r="E449" s="51"/>
      <c r="F449" s="42"/>
    </row>
    <row r="450" spans="1:6" s="4" customFormat="1" x14ac:dyDescent="0.25">
      <c r="A450" s="33"/>
      <c r="B450" s="34"/>
      <c r="C450" s="35"/>
      <c r="E450" s="51"/>
      <c r="F450" s="42"/>
    </row>
    <row r="451" spans="1:6" s="4" customFormat="1" x14ac:dyDescent="0.25">
      <c r="A451" s="33"/>
      <c r="B451" s="34"/>
      <c r="C451" s="35"/>
      <c r="E451" s="51"/>
      <c r="F451" s="42"/>
    </row>
    <row r="452" spans="1:6" s="4" customFormat="1" x14ac:dyDescent="0.25">
      <c r="A452" s="33"/>
      <c r="B452" s="34"/>
      <c r="C452" s="35"/>
      <c r="E452" s="51"/>
      <c r="F452" s="42"/>
    </row>
    <row r="453" spans="1:6" s="4" customFormat="1" x14ac:dyDescent="0.25">
      <c r="A453" s="33"/>
      <c r="B453" s="34"/>
      <c r="C453" s="35"/>
      <c r="E453" s="51"/>
      <c r="F453" s="42"/>
    </row>
    <row r="454" spans="1:6" s="4" customFormat="1" x14ac:dyDescent="0.25">
      <c r="A454" s="33"/>
      <c r="B454" s="34"/>
      <c r="C454" s="35"/>
      <c r="E454" s="51"/>
      <c r="F454" s="42"/>
    </row>
    <row r="455" spans="1:6" s="4" customFormat="1" x14ac:dyDescent="0.25">
      <c r="A455" s="33"/>
      <c r="B455" s="34"/>
      <c r="C455" s="35"/>
      <c r="E455" s="51"/>
      <c r="F455" s="42"/>
    </row>
    <row r="456" spans="1:6" s="4" customFormat="1" x14ac:dyDescent="0.25">
      <c r="A456" s="33"/>
      <c r="B456" s="34"/>
      <c r="C456" s="35"/>
      <c r="E456" s="51"/>
      <c r="F456" s="42"/>
    </row>
    <row r="457" spans="1:6" s="4" customFormat="1" x14ac:dyDescent="0.25">
      <c r="A457" s="33"/>
      <c r="B457" s="34"/>
      <c r="C457" s="35"/>
      <c r="E457" s="51"/>
      <c r="F457" s="42"/>
    </row>
    <row r="458" spans="1:6" s="4" customFormat="1" x14ac:dyDescent="0.25">
      <c r="A458" s="33"/>
      <c r="B458" s="34"/>
      <c r="C458" s="35"/>
      <c r="E458" s="51"/>
      <c r="F458" s="42"/>
    </row>
    <row r="459" spans="1:6" s="4" customFormat="1" x14ac:dyDescent="0.25">
      <c r="A459" s="33"/>
      <c r="B459" s="34"/>
      <c r="C459" s="35"/>
      <c r="E459" s="51"/>
      <c r="F459" s="42"/>
    </row>
    <row r="460" spans="1:6" s="4" customFormat="1" x14ac:dyDescent="0.25">
      <c r="A460" s="33"/>
      <c r="B460" s="34"/>
      <c r="C460" s="35"/>
      <c r="E460" s="51"/>
      <c r="F460" s="42"/>
    </row>
    <row r="461" spans="1:6" s="4" customFormat="1" x14ac:dyDescent="0.25">
      <c r="A461" s="33"/>
      <c r="B461" s="34"/>
      <c r="C461" s="35"/>
      <c r="E461" s="51"/>
      <c r="F461" s="42"/>
    </row>
    <row r="462" spans="1:6" s="4" customFormat="1" x14ac:dyDescent="0.25">
      <c r="A462" s="33"/>
      <c r="B462" s="34"/>
      <c r="C462" s="35"/>
      <c r="E462" s="51"/>
      <c r="F462" s="42"/>
    </row>
    <row r="463" spans="1:6" s="4" customFormat="1" x14ac:dyDescent="0.25">
      <c r="A463" s="33"/>
      <c r="B463" s="34"/>
      <c r="C463" s="35"/>
      <c r="E463" s="51"/>
      <c r="F463" s="42"/>
    </row>
    <row r="464" spans="1:6" s="4" customFormat="1" x14ac:dyDescent="0.25">
      <c r="A464" s="33"/>
      <c r="B464" s="34"/>
      <c r="C464" s="35"/>
      <c r="E464" s="51"/>
      <c r="F464" s="42"/>
    </row>
    <row r="465" spans="1:6" s="4" customFormat="1" x14ac:dyDescent="0.25">
      <c r="A465" s="33"/>
      <c r="B465" s="34"/>
      <c r="C465" s="35"/>
      <c r="E465" s="51"/>
      <c r="F465" s="42"/>
    </row>
    <row r="466" spans="1:6" s="4" customFormat="1" x14ac:dyDescent="0.25">
      <c r="A466" s="33"/>
      <c r="B466" s="34"/>
      <c r="C466" s="35"/>
      <c r="E466" s="51"/>
      <c r="F466" s="42"/>
    </row>
    <row r="467" spans="1:6" s="4" customFormat="1" x14ac:dyDescent="0.25">
      <c r="A467" s="33"/>
      <c r="B467" s="34"/>
      <c r="C467" s="35"/>
      <c r="E467" s="51"/>
      <c r="F467" s="42"/>
    </row>
    <row r="468" spans="1:6" s="4" customFormat="1" x14ac:dyDescent="0.25">
      <c r="A468" s="33"/>
      <c r="B468" s="34"/>
      <c r="C468" s="35"/>
      <c r="E468" s="51"/>
      <c r="F468" s="42"/>
    </row>
    <row r="469" spans="1:6" s="4" customFormat="1" x14ac:dyDescent="0.25">
      <c r="A469" s="33"/>
      <c r="B469" s="34"/>
      <c r="C469" s="35"/>
      <c r="E469" s="51"/>
      <c r="F469" s="42"/>
    </row>
    <row r="470" spans="1:6" s="4" customFormat="1" x14ac:dyDescent="0.25">
      <c r="A470" s="33"/>
      <c r="B470" s="34"/>
      <c r="C470" s="35"/>
      <c r="E470" s="51"/>
      <c r="F470" s="42"/>
    </row>
    <row r="471" spans="1:6" s="4" customFormat="1" x14ac:dyDescent="0.25">
      <c r="A471" s="33"/>
      <c r="B471" s="34"/>
      <c r="C471" s="35"/>
      <c r="E471" s="51"/>
      <c r="F471" s="42"/>
    </row>
    <row r="472" spans="1:6" s="4" customFormat="1" x14ac:dyDescent="0.25">
      <c r="A472" s="33"/>
      <c r="B472" s="34"/>
      <c r="C472" s="35"/>
      <c r="E472" s="51"/>
      <c r="F472" s="42"/>
    </row>
    <row r="473" spans="1:6" s="4" customFormat="1" x14ac:dyDescent="0.25">
      <c r="A473" s="33"/>
      <c r="B473" s="34"/>
      <c r="C473" s="35"/>
      <c r="E473" s="51"/>
      <c r="F473" s="42"/>
    </row>
    <row r="474" spans="1:6" s="4" customFormat="1" x14ac:dyDescent="0.25">
      <c r="A474" s="33"/>
      <c r="B474" s="34"/>
      <c r="C474" s="35"/>
      <c r="E474" s="51"/>
      <c r="F474" s="42"/>
    </row>
    <row r="475" spans="1:6" s="4" customFormat="1" x14ac:dyDescent="0.25">
      <c r="A475" s="33"/>
      <c r="B475" s="34"/>
      <c r="C475" s="35"/>
      <c r="E475" s="51"/>
      <c r="F475" s="42"/>
    </row>
    <row r="476" spans="1:6" s="4" customFormat="1" x14ac:dyDescent="0.25">
      <c r="A476" s="33"/>
      <c r="B476" s="34"/>
      <c r="C476" s="35"/>
      <c r="E476" s="51"/>
      <c r="F476" s="42"/>
    </row>
    <row r="477" spans="1:6" s="4" customFormat="1" x14ac:dyDescent="0.25">
      <c r="A477" s="33"/>
      <c r="B477" s="34"/>
      <c r="C477" s="35"/>
      <c r="E477" s="51"/>
      <c r="F477" s="42"/>
    </row>
    <row r="478" spans="1:6" s="4" customFormat="1" x14ac:dyDescent="0.25">
      <c r="A478" s="33"/>
      <c r="B478" s="34"/>
      <c r="C478" s="35"/>
      <c r="E478" s="51"/>
      <c r="F478" s="42"/>
    </row>
    <row r="479" spans="1:6" s="4" customFormat="1" x14ac:dyDescent="0.25">
      <c r="A479" s="33"/>
      <c r="B479" s="34"/>
      <c r="C479" s="35"/>
      <c r="E479" s="51"/>
      <c r="F479" s="42"/>
    </row>
    <row r="480" spans="1:6" s="4" customFormat="1" x14ac:dyDescent="0.25">
      <c r="A480" s="33"/>
      <c r="B480" s="34"/>
      <c r="C480" s="35"/>
      <c r="E480" s="51"/>
      <c r="F480" s="42"/>
    </row>
    <row r="481" spans="1:6" s="4" customFormat="1" x14ac:dyDescent="0.25">
      <c r="A481" s="33"/>
      <c r="B481" s="34"/>
      <c r="C481" s="35"/>
      <c r="E481" s="51"/>
      <c r="F481" s="42"/>
    </row>
    <row r="482" spans="1:6" s="4" customFormat="1" x14ac:dyDescent="0.25">
      <c r="A482" s="33"/>
      <c r="B482" s="34"/>
      <c r="C482" s="35"/>
      <c r="E482" s="51"/>
      <c r="F482" s="42"/>
    </row>
    <row r="483" spans="1:6" s="4" customFormat="1" x14ac:dyDescent="0.25">
      <c r="A483" s="33"/>
      <c r="B483" s="34"/>
      <c r="C483" s="35"/>
      <c r="E483" s="51"/>
      <c r="F483" s="42"/>
    </row>
    <row r="484" spans="1:6" s="4" customFormat="1" x14ac:dyDescent="0.25">
      <c r="A484" s="33"/>
      <c r="B484" s="34"/>
      <c r="C484" s="35"/>
      <c r="E484" s="51"/>
      <c r="F484" s="42"/>
    </row>
    <row r="485" spans="1:6" s="4" customFormat="1" x14ac:dyDescent="0.25">
      <c r="A485" s="33"/>
      <c r="B485" s="34"/>
      <c r="C485" s="35"/>
      <c r="E485" s="51"/>
      <c r="F485" s="42"/>
    </row>
    <row r="486" spans="1:6" s="4" customFormat="1" x14ac:dyDescent="0.25">
      <c r="A486" s="33"/>
      <c r="B486" s="34"/>
      <c r="C486" s="35"/>
      <c r="E486" s="51"/>
      <c r="F486" s="42"/>
    </row>
    <row r="487" spans="1:6" s="4" customFormat="1" x14ac:dyDescent="0.25">
      <c r="A487" s="33"/>
      <c r="B487" s="34"/>
      <c r="C487" s="35"/>
      <c r="E487" s="51"/>
      <c r="F487" s="42"/>
    </row>
    <row r="488" spans="1:6" s="4" customFormat="1" x14ac:dyDescent="0.25">
      <c r="A488" s="33"/>
      <c r="B488" s="34"/>
      <c r="C488" s="35"/>
      <c r="E488" s="51"/>
      <c r="F488" s="42"/>
    </row>
    <row r="489" spans="1:6" s="4" customFormat="1" x14ac:dyDescent="0.25">
      <c r="A489" s="33"/>
      <c r="B489" s="34"/>
      <c r="C489" s="35"/>
      <c r="E489" s="51"/>
      <c r="F489" s="42"/>
    </row>
    <row r="490" spans="1:6" s="4" customFormat="1" x14ac:dyDescent="0.25">
      <c r="A490" s="33"/>
      <c r="B490" s="34"/>
      <c r="C490" s="35"/>
      <c r="E490" s="51"/>
      <c r="F490" s="42"/>
    </row>
    <row r="491" spans="1:6" s="4" customFormat="1" x14ac:dyDescent="0.25">
      <c r="A491" s="33"/>
      <c r="B491" s="34"/>
      <c r="C491" s="35"/>
      <c r="E491" s="51"/>
      <c r="F491" s="42"/>
    </row>
    <row r="492" spans="1:6" s="4" customFormat="1" x14ac:dyDescent="0.25">
      <c r="A492" s="33"/>
      <c r="B492" s="34"/>
      <c r="C492" s="35"/>
      <c r="E492" s="51"/>
      <c r="F492" s="42"/>
    </row>
    <row r="493" spans="1:6" s="4" customFormat="1" x14ac:dyDescent="0.25">
      <c r="A493" s="33"/>
      <c r="B493" s="34"/>
      <c r="C493" s="35"/>
      <c r="E493" s="51"/>
      <c r="F493" s="42"/>
    </row>
    <row r="494" spans="1:6" s="4" customFormat="1" x14ac:dyDescent="0.25">
      <c r="A494" s="33"/>
      <c r="B494" s="34"/>
      <c r="C494" s="35"/>
      <c r="E494" s="51"/>
      <c r="F494" s="42"/>
    </row>
    <row r="495" spans="1:6" s="4" customFormat="1" x14ac:dyDescent="0.25">
      <c r="A495" s="33"/>
      <c r="B495" s="34"/>
      <c r="C495" s="35"/>
      <c r="E495" s="51"/>
      <c r="F495" s="42"/>
    </row>
    <row r="496" spans="1:6" s="4" customFormat="1" x14ac:dyDescent="0.25">
      <c r="A496" s="33"/>
      <c r="B496" s="34"/>
      <c r="C496" s="35"/>
      <c r="E496" s="51"/>
      <c r="F496" s="42"/>
    </row>
    <row r="497" spans="1:6" s="4" customFormat="1" x14ac:dyDescent="0.25">
      <c r="A497" s="33"/>
      <c r="B497" s="34"/>
      <c r="C497" s="35"/>
      <c r="E497" s="51"/>
      <c r="F497" s="42"/>
    </row>
    <row r="498" spans="1:6" s="4" customFormat="1" x14ac:dyDescent="0.25">
      <c r="A498" s="33"/>
      <c r="B498" s="34"/>
      <c r="C498" s="35"/>
      <c r="E498" s="51"/>
      <c r="F498" s="42"/>
    </row>
    <row r="499" spans="1:6" s="4" customFormat="1" x14ac:dyDescent="0.25">
      <c r="A499" s="33"/>
      <c r="B499" s="34"/>
      <c r="C499" s="35"/>
      <c r="E499" s="51"/>
      <c r="F499" s="42"/>
    </row>
    <row r="500" spans="1:6" s="4" customFormat="1" x14ac:dyDescent="0.25">
      <c r="A500" s="33"/>
      <c r="B500" s="34"/>
      <c r="C500" s="35"/>
      <c r="E500" s="51"/>
      <c r="F500" s="42"/>
    </row>
    <row r="501" spans="1:6" s="4" customFormat="1" x14ac:dyDescent="0.25">
      <c r="A501" s="33"/>
      <c r="B501" s="34"/>
      <c r="C501" s="35"/>
      <c r="E501" s="51"/>
      <c r="F501" s="42"/>
    </row>
    <row r="502" spans="1:6" s="4" customFormat="1" x14ac:dyDescent="0.25">
      <c r="A502" s="33"/>
      <c r="B502" s="34"/>
      <c r="C502" s="35"/>
      <c r="E502" s="51"/>
      <c r="F502" s="42"/>
    </row>
    <row r="503" spans="1:6" s="4" customFormat="1" x14ac:dyDescent="0.25">
      <c r="A503" s="33"/>
      <c r="B503" s="34"/>
      <c r="C503" s="35"/>
      <c r="E503" s="51"/>
      <c r="F503" s="42"/>
    </row>
    <row r="504" spans="1:6" s="4" customFormat="1" x14ac:dyDescent="0.25">
      <c r="A504" s="33"/>
      <c r="B504" s="34"/>
      <c r="C504" s="35"/>
      <c r="E504" s="51"/>
      <c r="F504" s="42"/>
    </row>
    <row r="505" spans="1:6" s="4" customFormat="1" x14ac:dyDescent="0.25">
      <c r="A505" s="33"/>
      <c r="B505" s="34"/>
      <c r="C505" s="35"/>
      <c r="E505" s="51"/>
      <c r="F505" s="42"/>
    </row>
    <row r="506" spans="1:6" s="4" customFormat="1" x14ac:dyDescent="0.25">
      <c r="A506" s="33"/>
      <c r="B506" s="34"/>
      <c r="C506" s="35"/>
      <c r="E506" s="51"/>
      <c r="F506" s="42"/>
    </row>
    <row r="507" spans="1:6" s="4" customFormat="1" x14ac:dyDescent="0.25">
      <c r="A507" s="33"/>
      <c r="B507" s="34"/>
      <c r="C507" s="35"/>
      <c r="E507" s="51"/>
      <c r="F507" s="42"/>
    </row>
    <row r="508" spans="1:6" s="4" customFormat="1" x14ac:dyDescent="0.25">
      <c r="A508" s="33"/>
      <c r="B508" s="34"/>
      <c r="C508" s="35"/>
      <c r="E508" s="51"/>
      <c r="F508" s="42"/>
    </row>
    <row r="509" spans="1:6" s="4" customFormat="1" x14ac:dyDescent="0.25">
      <c r="A509" s="33"/>
      <c r="B509" s="34"/>
      <c r="C509" s="35"/>
      <c r="E509" s="51"/>
      <c r="F509" s="42"/>
    </row>
    <row r="510" spans="1:6" s="4" customFormat="1" x14ac:dyDescent="0.25">
      <c r="A510" s="33"/>
      <c r="B510" s="34"/>
      <c r="C510" s="35"/>
      <c r="E510" s="51"/>
      <c r="F510" s="42"/>
    </row>
    <row r="511" spans="1:6" s="4" customFormat="1" x14ac:dyDescent="0.25">
      <c r="A511" s="33"/>
      <c r="B511" s="34"/>
      <c r="C511" s="35"/>
      <c r="E511" s="51"/>
      <c r="F511" s="42"/>
    </row>
    <row r="512" spans="1:6" s="4" customFormat="1" x14ac:dyDescent="0.25">
      <c r="A512" s="33"/>
      <c r="B512" s="34"/>
      <c r="C512" s="35"/>
      <c r="E512" s="51"/>
      <c r="F512" s="42"/>
    </row>
    <row r="513" spans="1:6" s="4" customFormat="1" x14ac:dyDescent="0.25">
      <c r="A513" s="33"/>
      <c r="B513" s="34"/>
      <c r="C513" s="35"/>
      <c r="E513" s="51"/>
      <c r="F513" s="42"/>
    </row>
    <row r="514" spans="1:6" s="4" customFormat="1" x14ac:dyDescent="0.25">
      <c r="A514" s="33"/>
      <c r="B514" s="34"/>
      <c r="C514" s="35"/>
      <c r="E514" s="51"/>
      <c r="F514" s="42"/>
    </row>
    <row r="515" spans="1:6" s="4" customFormat="1" x14ac:dyDescent="0.25">
      <c r="A515" s="33"/>
      <c r="B515" s="34"/>
      <c r="C515" s="35"/>
      <c r="E515" s="51"/>
      <c r="F515" s="42"/>
    </row>
    <row r="516" spans="1:6" s="4" customFormat="1" x14ac:dyDescent="0.25">
      <c r="A516" s="33"/>
      <c r="B516" s="34"/>
      <c r="C516" s="35"/>
      <c r="E516" s="51"/>
      <c r="F516" s="42"/>
    </row>
    <row r="517" spans="1:6" s="4" customFormat="1" x14ac:dyDescent="0.25">
      <c r="A517" s="33"/>
      <c r="B517" s="34"/>
      <c r="C517" s="35"/>
      <c r="E517" s="51"/>
      <c r="F517" s="42"/>
    </row>
    <row r="518" spans="1:6" s="4" customFormat="1" x14ac:dyDescent="0.25">
      <c r="A518" s="33"/>
      <c r="B518" s="34"/>
      <c r="C518" s="35"/>
      <c r="E518" s="51"/>
      <c r="F518" s="42"/>
    </row>
    <row r="519" spans="1:6" s="4" customFormat="1" x14ac:dyDescent="0.25">
      <c r="A519" s="33"/>
      <c r="B519" s="34"/>
      <c r="C519" s="35"/>
      <c r="E519" s="51"/>
      <c r="F519" s="42"/>
    </row>
    <row r="520" spans="1:6" s="4" customFormat="1" x14ac:dyDescent="0.25">
      <c r="A520" s="33"/>
      <c r="B520" s="34"/>
      <c r="C520" s="35"/>
      <c r="E520" s="51"/>
      <c r="F520" s="42"/>
    </row>
    <row r="521" spans="1:6" s="4" customFormat="1" x14ac:dyDescent="0.25">
      <c r="A521" s="33"/>
      <c r="B521" s="34"/>
      <c r="C521" s="35"/>
      <c r="E521" s="51"/>
      <c r="F521" s="42"/>
    </row>
    <row r="522" spans="1:6" s="4" customFormat="1" x14ac:dyDescent="0.25">
      <c r="A522" s="33"/>
      <c r="B522" s="34"/>
      <c r="C522" s="35"/>
      <c r="E522" s="51"/>
      <c r="F522" s="42"/>
    </row>
    <row r="523" spans="1:6" s="4" customFormat="1" x14ac:dyDescent="0.25">
      <c r="A523" s="33"/>
      <c r="B523" s="34"/>
      <c r="C523" s="35"/>
      <c r="E523" s="51"/>
      <c r="F523" s="42"/>
    </row>
    <row r="524" spans="1:6" s="4" customFormat="1" x14ac:dyDescent="0.25">
      <c r="A524" s="33"/>
      <c r="B524" s="34"/>
      <c r="C524" s="35"/>
      <c r="E524" s="51"/>
      <c r="F524" s="42"/>
    </row>
    <row r="525" spans="1:6" s="4" customFormat="1" x14ac:dyDescent="0.25">
      <c r="A525" s="33"/>
      <c r="B525" s="34"/>
      <c r="C525" s="35"/>
      <c r="E525" s="51"/>
      <c r="F525" s="42"/>
    </row>
    <row r="526" spans="1:6" s="4" customFormat="1" x14ac:dyDescent="0.25">
      <c r="A526" s="33"/>
      <c r="B526" s="34"/>
      <c r="C526" s="35"/>
      <c r="E526" s="51"/>
      <c r="F526" s="42"/>
    </row>
    <row r="527" spans="1:6" s="4" customFormat="1" x14ac:dyDescent="0.25">
      <c r="A527" s="33"/>
      <c r="B527" s="34"/>
      <c r="C527" s="35"/>
      <c r="E527" s="51"/>
      <c r="F527" s="42"/>
    </row>
    <row r="528" spans="1:6" s="4" customFormat="1" x14ac:dyDescent="0.25">
      <c r="A528" s="33"/>
      <c r="B528" s="34"/>
      <c r="C528" s="35"/>
      <c r="E528" s="51"/>
      <c r="F528" s="42"/>
    </row>
    <row r="529" spans="1:6" s="4" customFormat="1" x14ac:dyDescent="0.25">
      <c r="A529" s="33"/>
      <c r="B529" s="34"/>
      <c r="C529" s="35"/>
      <c r="E529" s="51"/>
      <c r="F529" s="42"/>
    </row>
    <row r="530" spans="1:6" s="4" customFormat="1" x14ac:dyDescent="0.25">
      <c r="A530" s="33"/>
      <c r="B530" s="34"/>
      <c r="C530" s="35"/>
      <c r="E530" s="51"/>
      <c r="F530" s="42"/>
    </row>
    <row r="531" spans="1:6" s="4" customFormat="1" x14ac:dyDescent="0.25">
      <c r="A531" s="33"/>
      <c r="B531" s="34"/>
      <c r="C531" s="35"/>
      <c r="E531" s="51"/>
      <c r="F531" s="42"/>
    </row>
    <row r="532" spans="1:6" s="4" customFormat="1" x14ac:dyDescent="0.25">
      <c r="A532" s="33"/>
      <c r="B532" s="34"/>
      <c r="C532" s="35"/>
      <c r="E532" s="51"/>
      <c r="F532" s="42"/>
    </row>
    <row r="533" spans="1:6" s="4" customFormat="1" x14ac:dyDescent="0.25">
      <c r="A533" s="33"/>
      <c r="B533" s="34"/>
      <c r="C533" s="35"/>
      <c r="E533" s="51"/>
      <c r="F533" s="42"/>
    </row>
    <row r="534" spans="1:6" s="4" customFormat="1" x14ac:dyDescent="0.25">
      <c r="A534" s="33"/>
      <c r="B534" s="34"/>
      <c r="C534" s="35"/>
      <c r="E534" s="51"/>
      <c r="F534" s="42"/>
    </row>
    <row r="535" spans="1:6" s="4" customFormat="1" x14ac:dyDescent="0.25">
      <c r="A535" s="33"/>
      <c r="B535" s="34"/>
      <c r="C535" s="35"/>
      <c r="E535" s="51"/>
      <c r="F535" s="42"/>
    </row>
    <row r="536" spans="1:6" s="4" customFormat="1" x14ac:dyDescent="0.25">
      <c r="A536" s="33"/>
      <c r="B536" s="34"/>
      <c r="C536" s="35"/>
      <c r="E536" s="51"/>
      <c r="F536" s="42"/>
    </row>
    <row r="537" spans="1:6" s="4" customFormat="1" x14ac:dyDescent="0.25">
      <c r="A537" s="33"/>
      <c r="B537" s="34"/>
      <c r="C537" s="35"/>
      <c r="E537" s="51"/>
      <c r="F537" s="42"/>
    </row>
    <row r="538" spans="1:6" s="4" customFormat="1" x14ac:dyDescent="0.25">
      <c r="A538" s="33"/>
      <c r="B538" s="34"/>
      <c r="C538" s="35"/>
      <c r="E538" s="51"/>
      <c r="F538" s="42"/>
    </row>
    <row r="539" spans="1:6" s="4" customFormat="1" x14ac:dyDescent="0.25">
      <c r="A539" s="33"/>
      <c r="B539" s="34"/>
      <c r="C539" s="35"/>
      <c r="E539" s="51"/>
      <c r="F539" s="42"/>
    </row>
    <row r="540" spans="1:6" s="4" customFormat="1" x14ac:dyDescent="0.25">
      <c r="A540" s="33"/>
      <c r="B540" s="34"/>
      <c r="C540" s="35"/>
      <c r="E540" s="51"/>
      <c r="F540" s="42"/>
    </row>
    <row r="541" spans="1:6" s="4" customFormat="1" x14ac:dyDescent="0.25">
      <c r="A541" s="33"/>
      <c r="B541" s="34"/>
      <c r="C541" s="35"/>
      <c r="E541" s="51"/>
      <c r="F541" s="42"/>
    </row>
    <row r="542" spans="1:6" s="4" customFormat="1" x14ac:dyDescent="0.25">
      <c r="A542" s="33"/>
      <c r="B542" s="34"/>
      <c r="C542" s="35"/>
      <c r="E542" s="51"/>
      <c r="F542" s="42"/>
    </row>
    <row r="543" spans="1:6" s="4" customFormat="1" x14ac:dyDescent="0.25">
      <c r="A543" s="33"/>
      <c r="B543" s="34"/>
      <c r="C543" s="35"/>
      <c r="E543" s="51"/>
      <c r="F543" s="42"/>
    </row>
    <row r="544" spans="1:6" s="4" customFormat="1" x14ac:dyDescent="0.25">
      <c r="A544" s="33"/>
      <c r="B544" s="34"/>
      <c r="C544" s="35"/>
      <c r="E544" s="51"/>
      <c r="F544" s="42"/>
    </row>
    <row r="545" spans="1:6" s="4" customFormat="1" x14ac:dyDescent="0.25">
      <c r="A545" s="33"/>
      <c r="B545" s="34"/>
      <c r="C545" s="35"/>
      <c r="E545" s="51"/>
      <c r="F545" s="42"/>
    </row>
    <row r="546" spans="1:6" s="4" customFormat="1" x14ac:dyDescent="0.25">
      <c r="A546" s="33"/>
      <c r="B546" s="34"/>
      <c r="C546" s="35"/>
      <c r="E546" s="51"/>
      <c r="F546" s="42"/>
    </row>
    <row r="547" spans="1:6" s="4" customFormat="1" x14ac:dyDescent="0.25">
      <c r="A547" s="33"/>
      <c r="B547" s="34"/>
      <c r="C547" s="35"/>
      <c r="E547" s="51"/>
      <c r="F547" s="42"/>
    </row>
    <row r="548" spans="1:6" s="4" customFormat="1" x14ac:dyDescent="0.25">
      <c r="A548" s="33"/>
      <c r="B548" s="34"/>
      <c r="C548" s="35"/>
      <c r="E548" s="51"/>
      <c r="F548" s="42"/>
    </row>
    <row r="549" spans="1:6" s="4" customFormat="1" x14ac:dyDescent="0.25">
      <c r="A549" s="33"/>
      <c r="B549" s="34"/>
      <c r="C549" s="35"/>
      <c r="E549" s="51"/>
      <c r="F549" s="42"/>
    </row>
    <row r="550" spans="1:6" s="4" customFormat="1" x14ac:dyDescent="0.25">
      <c r="A550" s="33"/>
      <c r="B550" s="34"/>
      <c r="C550" s="35"/>
      <c r="E550" s="51"/>
      <c r="F550" s="42"/>
    </row>
    <row r="551" spans="1:6" s="4" customFormat="1" x14ac:dyDescent="0.25">
      <c r="A551" s="33"/>
      <c r="B551" s="34"/>
      <c r="C551" s="35"/>
      <c r="E551" s="51"/>
      <c r="F551" s="42"/>
    </row>
    <row r="552" spans="1:6" s="4" customFormat="1" x14ac:dyDescent="0.25">
      <c r="A552" s="33"/>
      <c r="B552" s="34"/>
      <c r="C552" s="35"/>
      <c r="E552" s="51"/>
      <c r="F552" s="42"/>
    </row>
    <row r="553" spans="1:6" s="4" customFormat="1" x14ac:dyDescent="0.25">
      <c r="A553" s="33"/>
      <c r="B553" s="34"/>
      <c r="C553" s="35"/>
      <c r="E553" s="51"/>
      <c r="F553" s="42"/>
    </row>
    <row r="554" spans="1:6" s="4" customFormat="1" x14ac:dyDescent="0.25">
      <c r="A554" s="33"/>
      <c r="B554" s="34"/>
      <c r="C554" s="35"/>
      <c r="E554" s="51"/>
      <c r="F554" s="42"/>
    </row>
    <row r="555" spans="1:6" s="4" customFormat="1" x14ac:dyDescent="0.25">
      <c r="A555" s="33"/>
      <c r="B555" s="34"/>
      <c r="C555" s="35"/>
      <c r="E555" s="51"/>
      <c r="F555" s="42"/>
    </row>
    <row r="556" spans="1:6" s="4" customFormat="1" x14ac:dyDescent="0.25">
      <c r="A556" s="33"/>
      <c r="B556" s="34"/>
      <c r="C556" s="35"/>
      <c r="E556" s="51"/>
      <c r="F556" s="42"/>
    </row>
    <row r="557" spans="1:6" s="4" customFormat="1" x14ac:dyDescent="0.25">
      <c r="A557" s="33"/>
      <c r="B557" s="34"/>
      <c r="C557" s="35"/>
      <c r="E557" s="51"/>
      <c r="F557" s="42"/>
    </row>
    <row r="558" spans="1:6" s="4" customFormat="1" x14ac:dyDescent="0.25">
      <c r="A558" s="33"/>
      <c r="B558" s="34"/>
      <c r="C558" s="35"/>
      <c r="E558" s="51"/>
      <c r="F558" s="42"/>
    </row>
    <row r="559" spans="1:6" s="4" customFormat="1" x14ac:dyDescent="0.25">
      <c r="A559" s="33"/>
      <c r="B559" s="34"/>
      <c r="C559" s="35"/>
      <c r="E559" s="51"/>
      <c r="F559" s="42"/>
    </row>
    <row r="560" spans="1:6" s="4" customFormat="1" x14ac:dyDescent="0.25">
      <c r="A560" s="33"/>
      <c r="B560" s="34"/>
      <c r="C560" s="35"/>
      <c r="E560" s="51"/>
      <c r="F560" s="42"/>
    </row>
    <row r="561" spans="1:6" s="4" customFormat="1" x14ac:dyDescent="0.25">
      <c r="A561" s="33"/>
      <c r="B561" s="34"/>
      <c r="C561" s="35"/>
      <c r="E561" s="51"/>
      <c r="F561" s="42"/>
    </row>
    <row r="562" spans="1:6" s="4" customFormat="1" x14ac:dyDescent="0.25">
      <c r="A562" s="33"/>
      <c r="B562" s="34"/>
      <c r="C562" s="35"/>
      <c r="E562" s="51"/>
      <c r="F562" s="42"/>
    </row>
    <row r="563" spans="1:6" s="4" customFormat="1" x14ac:dyDescent="0.25">
      <c r="A563" s="33"/>
      <c r="B563" s="34"/>
      <c r="C563" s="35"/>
      <c r="E563" s="51"/>
      <c r="F563" s="42"/>
    </row>
    <row r="564" spans="1:6" s="4" customFormat="1" x14ac:dyDescent="0.25">
      <c r="A564" s="33"/>
      <c r="B564" s="34"/>
      <c r="C564" s="35"/>
      <c r="E564" s="51"/>
      <c r="F564" s="42"/>
    </row>
    <row r="565" spans="1:6" s="4" customFormat="1" x14ac:dyDescent="0.25">
      <c r="A565" s="33"/>
      <c r="B565" s="34"/>
      <c r="C565" s="35"/>
      <c r="E565" s="51"/>
      <c r="F565" s="42"/>
    </row>
    <row r="566" spans="1:6" s="4" customFormat="1" x14ac:dyDescent="0.25">
      <c r="A566" s="33"/>
      <c r="B566" s="34"/>
      <c r="C566" s="35"/>
      <c r="E566" s="51"/>
      <c r="F566" s="42"/>
    </row>
    <row r="567" spans="1:6" s="4" customFormat="1" x14ac:dyDescent="0.25">
      <c r="A567" s="33"/>
      <c r="B567" s="34"/>
      <c r="C567" s="35"/>
      <c r="E567" s="51"/>
      <c r="F567" s="42"/>
    </row>
    <row r="568" spans="1:6" s="4" customFormat="1" x14ac:dyDescent="0.25">
      <c r="A568" s="33"/>
      <c r="B568" s="34"/>
      <c r="C568" s="35"/>
      <c r="E568" s="51"/>
      <c r="F568" s="42"/>
    </row>
    <row r="569" spans="1:6" s="4" customFormat="1" x14ac:dyDescent="0.25">
      <c r="A569" s="33"/>
      <c r="B569" s="34"/>
      <c r="C569" s="35"/>
      <c r="E569" s="51"/>
      <c r="F569" s="42"/>
    </row>
    <row r="570" spans="1:6" s="4" customFormat="1" x14ac:dyDescent="0.25">
      <c r="A570" s="33"/>
      <c r="B570" s="34"/>
      <c r="C570" s="35"/>
      <c r="E570" s="51"/>
      <c r="F570" s="42"/>
    </row>
    <row r="571" spans="1:6" s="4" customFormat="1" x14ac:dyDescent="0.25">
      <c r="A571" s="33"/>
      <c r="B571" s="34"/>
      <c r="C571" s="35"/>
      <c r="E571" s="51"/>
      <c r="F571" s="42"/>
    </row>
    <row r="572" spans="1:6" s="4" customFormat="1" x14ac:dyDescent="0.25">
      <c r="A572" s="33"/>
      <c r="B572" s="34"/>
      <c r="C572" s="35"/>
      <c r="E572" s="51"/>
      <c r="F572" s="42"/>
    </row>
    <row r="573" spans="1:6" s="4" customFormat="1" x14ac:dyDescent="0.25">
      <c r="A573" s="33"/>
      <c r="B573" s="34"/>
      <c r="C573" s="35"/>
      <c r="E573" s="51"/>
      <c r="F573" s="42"/>
    </row>
    <row r="574" spans="1:6" s="4" customFormat="1" x14ac:dyDescent="0.25">
      <c r="A574" s="33"/>
      <c r="B574" s="34"/>
      <c r="C574" s="35"/>
      <c r="E574" s="51"/>
      <c r="F574" s="42"/>
    </row>
    <row r="575" spans="1:6" s="4" customFormat="1" x14ac:dyDescent="0.25">
      <c r="A575" s="33"/>
      <c r="B575" s="34"/>
      <c r="C575" s="35"/>
      <c r="E575" s="51"/>
      <c r="F575" s="42"/>
    </row>
    <row r="576" spans="1:6" s="4" customFormat="1" x14ac:dyDescent="0.25">
      <c r="A576" s="33"/>
      <c r="B576" s="34"/>
      <c r="C576" s="35"/>
      <c r="E576" s="51"/>
      <c r="F576" s="42"/>
    </row>
    <row r="577" spans="1:6" s="4" customFormat="1" x14ac:dyDescent="0.25">
      <c r="A577" s="33"/>
      <c r="B577" s="34"/>
      <c r="C577" s="35"/>
      <c r="E577" s="51"/>
      <c r="F577" s="42"/>
    </row>
    <row r="578" spans="1:6" s="4" customFormat="1" x14ac:dyDescent="0.25">
      <c r="A578" s="33"/>
      <c r="B578" s="34"/>
      <c r="C578" s="35"/>
      <c r="E578" s="51"/>
      <c r="F578" s="42"/>
    </row>
    <row r="579" spans="1:6" s="4" customFormat="1" x14ac:dyDescent="0.25">
      <c r="A579" s="33"/>
      <c r="B579" s="34"/>
      <c r="C579" s="35"/>
      <c r="E579" s="51"/>
      <c r="F579" s="42"/>
    </row>
    <row r="580" spans="1:6" s="4" customFormat="1" x14ac:dyDescent="0.25">
      <c r="A580" s="33"/>
      <c r="B580" s="34"/>
      <c r="C580" s="35"/>
      <c r="E580" s="51"/>
      <c r="F580" s="42"/>
    </row>
    <row r="581" spans="1:6" s="4" customFormat="1" x14ac:dyDescent="0.25">
      <c r="A581" s="33"/>
      <c r="B581" s="34"/>
      <c r="C581" s="35"/>
      <c r="E581" s="51"/>
      <c r="F581" s="42"/>
    </row>
    <row r="582" spans="1:6" s="4" customFormat="1" x14ac:dyDescent="0.25">
      <c r="A582" s="33"/>
      <c r="B582" s="34"/>
      <c r="C582" s="35"/>
      <c r="E582" s="51"/>
      <c r="F582" s="42"/>
    </row>
    <row r="583" spans="1:6" s="4" customFormat="1" x14ac:dyDescent="0.25">
      <c r="A583" s="33"/>
      <c r="B583" s="34"/>
      <c r="C583" s="35"/>
      <c r="E583" s="51"/>
      <c r="F583" s="42"/>
    </row>
    <row r="584" spans="1:6" s="4" customFormat="1" x14ac:dyDescent="0.25">
      <c r="A584" s="33"/>
      <c r="B584" s="34"/>
      <c r="C584" s="35"/>
      <c r="E584" s="51"/>
      <c r="F584" s="42"/>
    </row>
    <row r="585" spans="1:6" s="4" customFormat="1" x14ac:dyDescent="0.25">
      <c r="A585" s="33"/>
      <c r="B585" s="34"/>
      <c r="C585" s="35"/>
      <c r="E585" s="51"/>
      <c r="F585" s="42"/>
    </row>
    <row r="586" spans="1:6" s="4" customFormat="1" x14ac:dyDescent="0.25">
      <c r="A586" s="33"/>
      <c r="B586" s="34"/>
      <c r="C586" s="35"/>
      <c r="E586" s="51"/>
      <c r="F586" s="42"/>
    </row>
    <row r="587" spans="1:6" s="4" customFormat="1" x14ac:dyDescent="0.25">
      <c r="A587" s="33"/>
      <c r="B587" s="34"/>
      <c r="C587" s="35"/>
      <c r="E587" s="51"/>
      <c r="F587" s="42"/>
    </row>
    <row r="588" spans="1:6" s="4" customFormat="1" x14ac:dyDescent="0.25">
      <c r="A588" s="33"/>
      <c r="B588" s="34"/>
      <c r="C588" s="35"/>
      <c r="E588" s="51"/>
      <c r="F588" s="42"/>
    </row>
    <row r="589" spans="1:6" s="4" customFormat="1" x14ac:dyDescent="0.25">
      <c r="A589" s="33"/>
      <c r="B589" s="34"/>
      <c r="C589" s="35"/>
      <c r="E589" s="51"/>
      <c r="F589" s="42"/>
    </row>
    <row r="590" spans="1:6" s="4" customFormat="1" x14ac:dyDescent="0.25">
      <c r="A590" s="33"/>
      <c r="B590" s="34"/>
      <c r="C590" s="35"/>
      <c r="E590" s="51"/>
      <c r="F590" s="42"/>
    </row>
    <row r="591" spans="1:6" s="4" customFormat="1" x14ac:dyDescent="0.25">
      <c r="A591" s="33"/>
      <c r="B591" s="34"/>
      <c r="C591" s="35"/>
      <c r="E591" s="51"/>
      <c r="F591" s="42"/>
    </row>
    <row r="592" spans="1:6" s="4" customFormat="1" x14ac:dyDescent="0.25">
      <c r="A592" s="33"/>
      <c r="B592" s="34"/>
      <c r="C592" s="35"/>
      <c r="E592" s="51"/>
      <c r="F592" s="42"/>
    </row>
    <row r="593" spans="1:6" s="4" customFormat="1" x14ac:dyDescent="0.25">
      <c r="A593" s="33"/>
      <c r="B593" s="34"/>
      <c r="C593" s="35"/>
      <c r="E593" s="51"/>
      <c r="F593" s="42"/>
    </row>
    <row r="594" spans="1:6" s="4" customFormat="1" x14ac:dyDescent="0.25">
      <c r="A594" s="33"/>
      <c r="B594" s="34"/>
      <c r="C594" s="35"/>
      <c r="E594" s="51"/>
      <c r="F594" s="42"/>
    </row>
    <row r="595" spans="1:6" s="4" customFormat="1" x14ac:dyDescent="0.25">
      <c r="A595" s="33"/>
      <c r="B595" s="34"/>
      <c r="C595" s="35"/>
      <c r="E595" s="51"/>
      <c r="F595" s="42"/>
    </row>
    <row r="596" spans="1:6" s="4" customFormat="1" x14ac:dyDescent="0.25">
      <c r="A596" s="33"/>
      <c r="B596" s="34"/>
      <c r="C596" s="35"/>
      <c r="E596" s="51"/>
      <c r="F596" s="42"/>
    </row>
    <row r="597" spans="1:6" s="4" customFormat="1" x14ac:dyDescent="0.25">
      <c r="A597" s="33"/>
      <c r="B597" s="34"/>
      <c r="C597" s="35"/>
      <c r="E597" s="51"/>
      <c r="F597" s="42"/>
    </row>
    <row r="598" spans="1:6" s="4" customFormat="1" x14ac:dyDescent="0.25">
      <c r="A598" s="33"/>
      <c r="B598" s="34"/>
      <c r="C598" s="35"/>
      <c r="E598" s="51"/>
      <c r="F598" s="42"/>
    </row>
    <row r="599" spans="1:6" s="4" customFormat="1" x14ac:dyDescent="0.25">
      <c r="A599" s="33"/>
      <c r="B599" s="34"/>
      <c r="C599" s="35"/>
      <c r="E599" s="51"/>
      <c r="F599" s="42"/>
    </row>
    <row r="600" spans="1:6" s="4" customFormat="1" x14ac:dyDescent="0.25">
      <c r="A600" s="33"/>
      <c r="B600" s="34"/>
      <c r="C600" s="35"/>
      <c r="E600" s="51"/>
      <c r="F600" s="42"/>
    </row>
    <row r="601" spans="1:6" s="4" customFormat="1" x14ac:dyDescent="0.25">
      <c r="A601" s="33"/>
      <c r="B601" s="34"/>
      <c r="C601" s="35"/>
      <c r="E601" s="51"/>
      <c r="F601" s="42"/>
    </row>
    <row r="602" spans="1:6" s="4" customFormat="1" x14ac:dyDescent="0.25">
      <c r="A602" s="33"/>
      <c r="B602" s="34"/>
      <c r="C602" s="35"/>
      <c r="E602" s="51"/>
      <c r="F602" s="42"/>
    </row>
    <row r="603" spans="1:6" s="4" customFormat="1" x14ac:dyDescent="0.25">
      <c r="A603" s="33"/>
      <c r="B603" s="34"/>
      <c r="C603" s="35"/>
      <c r="E603" s="51"/>
      <c r="F603" s="42"/>
    </row>
    <row r="604" spans="1:6" s="4" customFormat="1" x14ac:dyDescent="0.25">
      <c r="A604" s="33"/>
      <c r="B604" s="34"/>
      <c r="C604" s="35"/>
      <c r="E604" s="51"/>
      <c r="F604" s="42"/>
    </row>
    <row r="605" spans="1:6" s="4" customFormat="1" x14ac:dyDescent="0.25">
      <c r="A605" s="33"/>
      <c r="B605" s="34"/>
      <c r="C605" s="35"/>
      <c r="E605" s="51"/>
      <c r="F605" s="42"/>
    </row>
    <row r="606" spans="1:6" s="4" customFormat="1" x14ac:dyDescent="0.25">
      <c r="A606" s="33"/>
      <c r="B606" s="34"/>
      <c r="C606" s="35"/>
      <c r="E606" s="51"/>
      <c r="F606" s="42"/>
    </row>
    <row r="607" spans="1:6" s="4" customFormat="1" x14ac:dyDescent="0.25">
      <c r="A607" s="33"/>
      <c r="B607" s="34"/>
      <c r="C607" s="35"/>
      <c r="E607" s="51"/>
      <c r="F607" s="42"/>
    </row>
    <row r="608" spans="1:6" s="4" customFormat="1" x14ac:dyDescent="0.25">
      <c r="A608" s="33"/>
      <c r="B608" s="34"/>
      <c r="C608" s="35"/>
      <c r="E608" s="51"/>
      <c r="F608" s="42"/>
    </row>
    <row r="609" spans="1:6" s="4" customFormat="1" x14ac:dyDescent="0.25">
      <c r="A609" s="33"/>
      <c r="B609" s="34"/>
      <c r="C609" s="35"/>
      <c r="E609" s="51"/>
      <c r="F609" s="42"/>
    </row>
    <row r="610" spans="1:6" s="4" customFormat="1" x14ac:dyDescent="0.25">
      <c r="A610" s="33"/>
      <c r="B610" s="34"/>
      <c r="C610" s="35"/>
      <c r="E610" s="51"/>
      <c r="F610" s="42"/>
    </row>
    <row r="611" spans="1:6" s="4" customFormat="1" x14ac:dyDescent="0.25">
      <c r="A611" s="33"/>
      <c r="B611" s="34"/>
      <c r="C611" s="35"/>
      <c r="E611" s="51"/>
      <c r="F611" s="42"/>
    </row>
    <row r="612" spans="1:6" s="4" customFormat="1" x14ac:dyDescent="0.25">
      <c r="A612" s="33"/>
      <c r="B612" s="34"/>
      <c r="C612" s="35"/>
      <c r="E612" s="51"/>
      <c r="F612" s="42"/>
    </row>
    <row r="613" spans="1:6" s="4" customFormat="1" x14ac:dyDescent="0.25">
      <c r="A613" s="33"/>
      <c r="B613" s="34"/>
      <c r="C613" s="35"/>
      <c r="E613" s="51"/>
      <c r="F613" s="42"/>
    </row>
    <row r="614" spans="1:6" s="4" customFormat="1" x14ac:dyDescent="0.25">
      <c r="A614" s="33"/>
      <c r="B614" s="34"/>
      <c r="C614" s="35"/>
      <c r="E614" s="51"/>
      <c r="F614" s="42"/>
    </row>
    <row r="615" spans="1:6" s="4" customFormat="1" x14ac:dyDescent="0.25">
      <c r="A615" s="33"/>
      <c r="B615" s="34"/>
      <c r="C615" s="35"/>
      <c r="E615" s="51"/>
      <c r="F615" s="42"/>
    </row>
    <row r="616" spans="1:6" s="4" customFormat="1" x14ac:dyDescent="0.25">
      <c r="A616" s="33"/>
      <c r="B616" s="34"/>
      <c r="C616" s="35"/>
      <c r="E616" s="51"/>
      <c r="F616" s="42"/>
    </row>
    <row r="617" spans="1:6" s="4" customFormat="1" x14ac:dyDescent="0.25">
      <c r="A617" s="33"/>
      <c r="B617" s="34"/>
      <c r="C617" s="35"/>
      <c r="E617" s="51"/>
      <c r="F617" s="42"/>
    </row>
    <row r="618" spans="1:6" s="4" customFormat="1" x14ac:dyDescent="0.25">
      <c r="A618" s="33"/>
      <c r="B618" s="34"/>
      <c r="C618" s="35"/>
      <c r="E618" s="51"/>
      <c r="F618" s="42"/>
    </row>
    <row r="619" spans="1:6" s="4" customFormat="1" x14ac:dyDescent="0.25">
      <c r="A619" s="33"/>
      <c r="B619" s="34"/>
      <c r="C619" s="35"/>
      <c r="E619" s="51"/>
      <c r="F619" s="42"/>
    </row>
    <row r="620" spans="1:6" s="4" customFormat="1" x14ac:dyDescent="0.25">
      <c r="A620" s="33"/>
      <c r="B620" s="34"/>
      <c r="C620" s="35"/>
      <c r="E620" s="51"/>
      <c r="F620" s="42"/>
    </row>
    <row r="621" spans="1:6" s="4" customFormat="1" x14ac:dyDescent="0.25">
      <c r="A621" s="33"/>
      <c r="B621" s="34"/>
      <c r="C621" s="35"/>
      <c r="E621" s="51"/>
      <c r="F621" s="42"/>
    </row>
    <row r="622" spans="1:6" s="4" customFormat="1" x14ac:dyDescent="0.25">
      <c r="A622" s="33"/>
      <c r="B622" s="34"/>
      <c r="C622" s="35"/>
      <c r="E622" s="51"/>
      <c r="F622" s="42"/>
    </row>
    <row r="623" spans="1:6" s="4" customFormat="1" x14ac:dyDescent="0.25">
      <c r="A623" s="33"/>
      <c r="B623" s="34"/>
      <c r="C623" s="35"/>
      <c r="E623" s="51"/>
      <c r="F623" s="42"/>
    </row>
    <row r="624" spans="1:6" s="4" customFormat="1" x14ac:dyDescent="0.25">
      <c r="A624" s="33"/>
      <c r="B624" s="34"/>
      <c r="C624" s="35"/>
      <c r="E624" s="51"/>
      <c r="F624" s="42"/>
    </row>
    <row r="625" spans="1:6" s="4" customFormat="1" x14ac:dyDescent="0.25">
      <c r="A625" s="33"/>
      <c r="B625" s="34"/>
      <c r="C625" s="35"/>
      <c r="E625" s="51"/>
      <c r="F625" s="42"/>
    </row>
    <row r="626" spans="1:6" s="4" customFormat="1" x14ac:dyDescent="0.25">
      <c r="A626" s="33"/>
      <c r="B626" s="34"/>
      <c r="C626" s="35"/>
      <c r="E626" s="51"/>
      <c r="F626" s="42"/>
    </row>
    <row r="627" spans="1:6" s="4" customFormat="1" x14ac:dyDescent="0.25">
      <c r="A627" s="33"/>
      <c r="B627" s="34"/>
      <c r="C627" s="35"/>
      <c r="E627" s="51"/>
      <c r="F627" s="42"/>
    </row>
    <row r="628" spans="1:6" s="4" customFormat="1" x14ac:dyDescent="0.25">
      <c r="A628" s="33"/>
      <c r="B628" s="34"/>
      <c r="C628" s="35"/>
      <c r="E628" s="51"/>
      <c r="F628" s="42"/>
    </row>
    <row r="629" spans="1:6" s="4" customFormat="1" x14ac:dyDescent="0.25">
      <c r="A629" s="33"/>
      <c r="B629" s="34"/>
      <c r="C629" s="35"/>
      <c r="E629" s="51"/>
      <c r="F629" s="42"/>
    </row>
    <row r="630" spans="1:6" s="4" customFormat="1" x14ac:dyDescent="0.25">
      <c r="A630" s="33"/>
      <c r="B630" s="34"/>
      <c r="C630" s="35"/>
      <c r="E630" s="51"/>
      <c r="F630" s="42"/>
    </row>
    <row r="631" spans="1:6" s="4" customFormat="1" x14ac:dyDescent="0.25">
      <c r="A631" s="33"/>
      <c r="B631" s="34"/>
      <c r="C631" s="35"/>
      <c r="E631" s="51"/>
      <c r="F631" s="42"/>
    </row>
    <row r="632" spans="1:6" s="4" customFormat="1" x14ac:dyDescent="0.25">
      <c r="A632" s="33"/>
      <c r="B632" s="34"/>
      <c r="C632" s="35"/>
      <c r="E632" s="51"/>
      <c r="F632" s="42"/>
    </row>
    <row r="633" spans="1:6" s="4" customFormat="1" x14ac:dyDescent="0.25">
      <c r="A633" s="33"/>
      <c r="B633" s="34"/>
      <c r="C633" s="35"/>
      <c r="E633" s="51"/>
      <c r="F633" s="42"/>
    </row>
    <row r="634" spans="1:6" s="4" customFormat="1" x14ac:dyDescent="0.25">
      <c r="A634" s="33"/>
      <c r="B634" s="34"/>
      <c r="C634" s="35"/>
      <c r="E634" s="51"/>
      <c r="F634" s="42"/>
    </row>
    <row r="635" spans="1:6" s="4" customFormat="1" x14ac:dyDescent="0.25">
      <c r="A635" s="33"/>
      <c r="B635" s="34"/>
      <c r="C635" s="35"/>
      <c r="E635" s="51"/>
      <c r="F635" s="42"/>
    </row>
    <row r="636" spans="1:6" s="4" customFormat="1" x14ac:dyDescent="0.25">
      <c r="A636" s="33"/>
      <c r="B636" s="34"/>
      <c r="C636" s="35"/>
      <c r="E636" s="51"/>
      <c r="F636" s="42"/>
    </row>
    <row r="637" spans="1:6" s="4" customFormat="1" x14ac:dyDescent="0.25">
      <c r="A637" s="33"/>
      <c r="B637" s="34"/>
      <c r="C637" s="35"/>
      <c r="E637" s="51"/>
      <c r="F637" s="42"/>
    </row>
    <row r="638" spans="1:6" s="4" customFormat="1" x14ac:dyDescent="0.25">
      <c r="A638" s="33"/>
      <c r="B638" s="34"/>
      <c r="C638" s="35"/>
      <c r="E638" s="51"/>
      <c r="F638" s="42"/>
    </row>
    <row r="639" spans="1:6" s="4" customFormat="1" x14ac:dyDescent="0.25">
      <c r="A639" s="33"/>
      <c r="B639" s="34"/>
      <c r="C639" s="35"/>
      <c r="E639" s="51"/>
      <c r="F639" s="42"/>
    </row>
    <row r="640" spans="1:6" s="4" customFormat="1" x14ac:dyDescent="0.25">
      <c r="A640" s="33"/>
      <c r="B640" s="34"/>
      <c r="C640" s="35"/>
      <c r="E640" s="51"/>
      <c r="F640" s="42"/>
    </row>
    <row r="641" spans="1:6" s="4" customFormat="1" x14ac:dyDescent="0.25">
      <c r="A641" s="33"/>
      <c r="B641" s="34"/>
      <c r="C641" s="35"/>
      <c r="E641" s="51"/>
      <c r="F641" s="42"/>
    </row>
    <row r="642" spans="1:6" s="4" customFormat="1" x14ac:dyDescent="0.25">
      <c r="A642" s="33"/>
      <c r="B642" s="34"/>
      <c r="C642" s="35"/>
      <c r="E642" s="51"/>
      <c r="F642" s="42"/>
    </row>
    <row r="643" spans="1:6" s="4" customFormat="1" x14ac:dyDescent="0.25">
      <c r="A643" s="33"/>
      <c r="B643" s="34"/>
      <c r="C643" s="35"/>
      <c r="E643" s="51"/>
      <c r="F643" s="42"/>
    </row>
    <row r="644" spans="1:6" s="4" customFormat="1" x14ac:dyDescent="0.25">
      <c r="A644" s="33"/>
      <c r="B644" s="34"/>
      <c r="C644" s="35"/>
      <c r="E644" s="51"/>
      <c r="F644" s="42"/>
    </row>
    <row r="645" spans="1:6" s="4" customFormat="1" x14ac:dyDescent="0.25">
      <c r="A645" s="33"/>
      <c r="B645" s="34"/>
      <c r="C645" s="35"/>
      <c r="E645" s="51"/>
      <c r="F645" s="42"/>
    </row>
    <row r="646" spans="1:6" s="4" customFormat="1" x14ac:dyDescent="0.25">
      <c r="A646" s="33"/>
      <c r="B646" s="34"/>
      <c r="C646" s="35"/>
      <c r="E646" s="51"/>
      <c r="F646" s="42"/>
    </row>
    <row r="647" spans="1:6" s="4" customFormat="1" x14ac:dyDescent="0.25">
      <c r="A647" s="33"/>
      <c r="B647" s="34"/>
      <c r="C647" s="35"/>
      <c r="E647" s="51"/>
      <c r="F647" s="42"/>
    </row>
    <row r="648" spans="1:6" s="4" customFormat="1" x14ac:dyDescent="0.25">
      <c r="A648" s="33"/>
      <c r="B648" s="34"/>
      <c r="C648" s="35"/>
      <c r="E648" s="51"/>
      <c r="F648" s="42"/>
    </row>
    <row r="649" spans="1:6" s="4" customFormat="1" x14ac:dyDescent="0.25">
      <c r="A649" s="33"/>
      <c r="B649" s="34"/>
      <c r="C649" s="35"/>
      <c r="E649" s="51"/>
      <c r="F649" s="42"/>
    </row>
    <row r="650" spans="1:6" s="4" customFormat="1" x14ac:dyDescent="0.25">
      <c r="A650" s="33"/>
      <c r="B650" s="34"/>
      <c r="C650" s="35"/>
      <c r="E650" s="51"/>
      <c r="F650" s="42"/>
    </row>
    <row r="651" spans="1:6" s="4" customFormat="1" x14ac:dyDescent="0.25">
      <c r="A651" s="33"/>
      <c r="B651" s="34"/>
      <c r="C651" s="35"/>
      <c r="E651" s="51"/>
      <c r="F651" s="42"/>
    </row>
    <row r="652" spans="1:6" s="4" customFormat="1" x14ac:dyDescent="0.25">
      <c r="A652" s="33"/>
      <c r="B652" s="34"/>
      <c r="C652" s="35"/>
      <c r="E652" s="51"/>
      <c r="F652" s="42"/>
    </row>
    <row r="653" spans="1:6" s="4" customFormat="1" x14ac:dyDescent="0.25">
      <c r="A653" s="33"/>
      <c r="B653" s="34"/>
      <c r="C653" s="35"/>
      <c r="E653" s="51"/>
      <c r="F653" s="42"/>
    </row>
    <row r="654" spans="1:6" s="4" customFormat="1" x14ac:dyDescent="0.25">
      <c r="A654" s="33"/>
      <c r="B654" s="34"/>
      <c r="C654" s="35"/>
      <c r="E654" s="51"/>
      <c r="F654" s="42"/>
    </row>
    <row r="655" spans="1:6" s="4" customFormat="1" x14ac:dyDescent="0.25">
      <c r="A655" s="33"/>
      <c r="B655" s="34"/>
      <c r="C655" s="35"/>
      <c r="E655" s="51"/>
      <c r="F655" s="42"/>
    </row>
    <row r="656" spans="1:6" s="4" customFormat="1" x14ac:dyDescent="0.25">
      <c r="A656" s="33"/>
      <c r="B656" s="34"/>
      <c r="C656" s="35"/>
      <c r="E656" s="51"/>
      <c r="F656" s="42"/>
    </row>
    <row r="657" spans="1:6" s="4" customFormat="1" x14ac:dyDescent="0.25">
      <c r="A657" s="33"/>
      <c r="B657" s="34"/>
      <c r="C657" s="35"/>
      <c r="E657" s="51"/>
      <c r="F657" s="42"/>
    </row>
    <row r="658" spans="1:6" s="4" customFormat="1" x14ac:dyDescent="0.25">
      <c r="A658" s="33"/>
      <c r="B658" s="34"/>
      <c r="C658" s="35"/>
      <c r="E658" s="51"/>
      <c r="F658" s="42"/>
    </row>
    <row r="659" spans="1:6" s="4" customFormat="1" x14ac:dyDescent="0.25">
      <c r="A659" s="33"/>
      <c r="B659" s="34"/>
      <c r="C659" s="35"/>
      <c r="E659" s="51"/>
      <c r="F659" s="42"/>
    </row>
    <row r="660" spans="1:6" s="4" customFormat="1" x14ac:dyDescent="0.25">
      <c r="A660" s="33"/>
      <c r="B660" s="34"/>
      <c r="C660" s="35"/>
      <c r="E660" s="51"/>
      <c r="F660" s="42"/>
    </row>
    <row r="661" spans="1:6" s="4" customFormat="1" x14ac:dyDescent="0.25">
      <c r="A661" s="33"/>
      <c r="B661" s="34"/>
      <c r="C661" s="35"/>
      <c r="E661" s="51"/>
      <c r="F661" s="42"/>
    </row>
    <row r="662" spans="1:6" s="4" customFormat="1" x14ac:dyDescent="0.25">
      <c r="A662" s="33"/>
      <c r="B662" s="34"/>
      <c r="C662" s="35"/>
      <c r="E662" s="51"/>
      <c r="F662" s="42"/>
    </row>
    <row r="663" spans="1:6" s="4" customFormat="1" x14ac:dyDescent="0.25">
      <c r="A663" s="33"/>
      <c r="B663" s="34"/>
      <c r="C663" s="35"/>
      <c r="E663" s="51"/>
      <c r="F663" s="42"/>
    </row>
    <row r="664" spans="1:6" s="4" customFormat="1" x14ac:dyDescent="0.25">
      <c r="A664" s="33"/>
      <c r="B664" s="34"/>
      <c r="C664" s="35"/>
      <c r="E664" s="51"/>
      <c r="F664" s="42"/>
    </row>
    <row r="665" spans="1:6" s="4" customFormat="1" x14ac:dyDescent="0.25">
      <c r="A665" s="33"/>
      <c r="B665" s="34"/>
      <c r="C665" s="35"/>
      <c r="E665" s="51"/>
      <c r="F665" s="42"/>
    </row>
    <row r="666" spans="1:6" s="4" customFormat="1" x14ac:dyDescent="0.25">
      <c r="A666" s="33"/>
      <c r="B666" s="34"/>
      <c r="C666" s="35"/>
      <c r="E666" s="51"/>
      <c r="F666" s="42"/>
    </row>
    <row r="667" spans="1:6" s="4" customFormat="1" x14ac:dyDescent="0.25">
      <c r="A667" s="33"/>
      <c r="B667" s="34"/>
      <c r="C667" s="35"/>
      <c r="E667" s="51"/>
      <c r="F667" s="42"/>
    </row>
    <row r="668" spans="1:6" s="4" customFormat="1" x14ac:dyDescent="0.25">
      <c r="A668" s="33"/>
      <c r="B668" s="34"/>
      <c r="C668" s="35"/>
      <c r="E668" s="51"/>
      <c r="F668" s="42"/>
    </row>
    <row r="669" spans="1:6" s="4" customFormat="1" x14ac:dyDescent="0.25">
      <c r="A669" s="33"/>
      <c r="B669" s="34"/>
      <c r="C669" s="35"/>
      <c r="E669" s="51"/>
      <c r="F669" s="42"/>
    </row>
    <row r="670" spans="1:6" s="4" customFormat="1" x14ac:dyDescent="0.25">
      <c r="A670" s="33"/>
      <c r="B670" s="34"/>
      <c r="C670" s="35"/>
      <c r="E670" s="51"/>
      <c r="F670" s="42"/>
    </row>
    <row r="671" spans="1:6" s="4" customFormat="1" x14ac:dyDescent="0.25">
      <c r="A671" s="33"/>
      <c r="B671" s="34"/>
      <c r="C671" s="35"/>
      <c r="E671" s="51"/>
      <c r="F671" s="42"/>
    </row>
    <row r="672" spans="1:6" s="4" customFormat="1" x14ac:dyDescent="0.25">
      <c r="A672" s="33"/>
      <c r="B672" s="34"/>
      <c r="C672" s="35"/>
      <c r="E672" s="51"/>
      <c r="F672" s="42"/>
    </row>
    <row r="673" spans="1:6" s="4" customFormat="1" x14ac:dyDescent="0.25">
      <c r="A673" s="33"/>
      <c r="B673" s="34"/>
      <c r="C673" s="35"/>
      <c r="E673" s="51"/>
      <c r="F673" s="42"/>
    </row>
    <row r="674" spans="1:6" s="4" customFormat="1" x14ac:dyDescent="0.25">
      <c r="A674" s="33"/>
      <c r="B674" s="34"/>
      <c r="C674" s="35"/>
      <c r="E674" s="51"/>
      <c r="F674" s="42"/>
    </row>
    <row r="675" spans="1:6" s="4" customFormat="1" x14ac:dyDescent="0.25">
      <c r="A675" s="33"/>
      <c r="B675" s="34"/>
      <c r="C675" s="35"/>
      <c r="E675" s="51"/>
      <c r="F675" s="42"/>
    </row>
    <row r="676" spans="1:6" s="4" customFormat="1" x14ac:dyDescent="0.25">
      <c r="A676" s="33"/>
      <c r="B676" s="34"/>
      <c r="C676" s="35"/>
      <c r="E676" s="51"/>
      <c r="F676" s="42"/>
    </row>
    <row r="677" spans="1:6" s="4" customFormat="1" x14ac:dyDescent="0.25">
      <c r="A677" s="33"/>
      <c r="B677" s="34"/>
      <c r="C677" s="35"/>
      <c r="E677" s="51"/>
      <c r="F677" s="42"/>
    </row>
    <row r="678" spans="1:6" s="4" customFormat="1" x14ac:dyDescent="0.25">
      <c r="A678" s="33"/>
      <c r="B678" s="34"/>
      <c r="C678" s="35"/>
      <c r="E678" s="51"/>
      <c r="F678" s="42"/>
    </row>
    <row r="679" spans="1:6" s="4" customFormat="1" x14ac:dyDescent="0.25">
      <c r="A679" s="33"/>
      <c r="B679" s="34"/>
      <c r="C679" s="35"/>
      <c r="E679" s="51"/>
      <c r="F679" s="42"/>
    </row>
    <row r="680" spans="1:6" s="4" customFormat="1" x14ac:dyDescent="0.25">
      <c r="A680" s="33"/>
      <c r="B680" s="34"/>
      <c r="C680" s="35"/>
      <c r="E680" s="51"/>
      <c r="F680" s="42"/>
    </row>
    <row r="681" spans="1:6" s="4" customFormat="1" x14ac:dyDescent="0.25">
      <c r="A681" s="33"/>
      <c r="B681" s="34"/>
      <c r="C681" s="35"/>
      <c r="E681" s="51"/>
      <c r="F681" s="42"/>
    </row>
    <row r="682" spans="1:6" s="4" customFormat="1" x14ac:dyDescent="0.25">
      <c r="A682" s="33"/>
      <c r="B682" s="34"/>
      <c r="C682" s="35"/>
      <c r="E682" s="51"/>
      <c r="F682" s="42"/>
    </row>
    <row r="683" spans="1:6" s="4" customFormat="1" x14ac:dyDescent="0.25">
      <c r="A683" s="33"/>
      <c r="B683" s="34"/>
      <c r="C683" s="35"/>
      <c r="E683" s="51"/>
      <c r="F683" s="42"/>
    </row>
    <row r="684" spans="1:6" s="4" customFormat="1" x14ac:dyDescent="0.25">
      <c r="A684" s="33"/>
      <c r="B684" s="34"/>
      <c r="C684" s="35"/>
      <c r="E684" s="51"/>
      <c r="F684" s="42"/>
    </row>
    <row r="685" spans="1:6" s="4" customFormat="1" x14ac:dyDescent="0.25">
      <c r="A685" s="33"/>
      <c r="B685" s="34"/>
      <c r="C685" s="35"/>
      <c r="E685" s="51"/>
      <c r="F685" s="42"/>
    </row>
    <row r="686" spans="1:6" s="4" customFormat="1" x14ac:dyDescent="0.25">
      <c r="A686" s="33"/>
      <c r="B686" s="34"/>
      <c r="C686" s="35"/>
      <c r="E686" s="51"/>
      <c r="F686" s="42"/>
    </row>
    <row r="687" spans="1:6" s="4" customFormat="1" x14ac:dyDescent="0.25">
      <c r="A687" s="33"/>
      <c r="B687" s="34"/>
      <c r="C687" s="35"/>
      <c r="E687" s="51"/>
      <c r="F687" s="42"/>
    </row>
    <row r="688" spans="1:6" s="4" customFormat="1" x14ac:dyDescent="0.25">
      <c r="A688" s="33"/>
      <c r="B688" s="34"/>
      <c r="C688" s="35"/>
      <c r="E688" s="51"/>
      <c r="F688" s="42"/>
    </row>
    <row r="689" spans="1:6" s="4" customFormat="1" x14ac:dyDescent="0.25">
      <c r="A689" s="33"/>
      <c r="B689" s="34"/>
      <c r="C689" s="35"/>
      <c r="E689" s="51"/>
      <c r="F689" s="42"/>
    </row>
    <row r="690" spans="1:6" s="4" customFormat="1" x14ac:dyDescent="0.25">
      <c r="A690" s="33"/>
      <c r="B690" s="34"/>
      <c r="C690" s="35"/>
      <c r="E690" s="51"/>
      <c r="F690" s="42"/>
    </row>
    <row r="691" spans="1:6" s="4" customFormat="1" x14ac:dyDescent="0.25">
      <c r="A691" s="33"/>
      <c r="B691" s="34"/>
      <c r="C691" s="35"/>
      <c r="E691" s="51"/>
      <c r="F691" s="42"/>
    </row>
    <row r="692" spans="1:6" s="4" customFormat="1" x14ac:dyDescent="0.25">
      <c r="A692" s="33"/>
      <c r="B692" s="34"/>
      <c r="C692" s="35"/>
      <c r="E692" s="51"/>
      <c r="F692" s="42"/>
    </row>
    <row r="693" spans="1:6" s="4" customFormat="1" x14ac:dyDescent="0.25">
      <c r="A693" s="33"/>
      <c r="B693" s="34"/>
      <c r="C693" s="35"/>
      <c r="E693" s="51"/>
      <c r="F693" s="42"/>
    </row>
    <row r="694" spans="1:6" s="4" customFormat="1" x14ac:dyDescent="0.25">
      <c r="A694" s="33"/>
      <c r="B694" s="34"/>
      <c r="C694" s="35"/>
      <c r="E694" s="51"/>
      <c r="F694" s="42"/>
    </row>
    <row r="695" spans="1:6" s="4" customFormat="1" x14ac:dyDescent="0.25">
      <c r="A695" s="33"/>
      <c r="B695" s="34"/>
      <c r="C695" s="35"/>
      <c r="E695" s="51"/>
      <c r="F695" s="42"/>
    </row>
    <row r="696" spans="1:6" s="4" customFormat="1" x14ac:dyDescent="0.25">
      <c r="A696" s="33"/>
      <c r="B696" s="34"/>
      <c r="C696" s="35"/>
      <c r="E696" s="51"/>
      <c r="F696" s="42"/>
    </row>
  </sheetData>
  <mergeCells count="22">
    <mergeCell ref="A157:D157"/>
    <mergeCell ref="A7:F7"/>
    <mergeCell ref="A12:B12"/>
    <mergeCell ref="A13:D13"/>
    <mergeCell ref="A27:D27"/>
    <mergeCell ref="A41:D41"/>
    <mergeCell ref="A67:D67"/>
    <mergeCell ref="A84:C84"/>
    <mergeCell ref="A85:B85"/>
    <mergeCell ref="A87:B87"/>
    <mergeCell ref="A88:D88"/>
    <mergeCell ref="A138:D138"/>
    <mergeCell ref="A224:D224"/>
    <mergeCell ref="A261:D261"/>
    <mergeCell ref="A284:D284"/>
    <mergeCell ref="A296:C296"/>
    <mergeCell ref="A162:D162"/>
    <mergeCell ref="A166:D166"/>
    <mergeCell ref="A169:C169"/>
    <mergeCell ref="A172:B172"/>
    <mergeCell ref="A173:D173"/>
    <mergeCell ref="A192:D192"/>
  </mergeCells>
  <pageMargins left="0.11811023622047245" right="0" top="0.15748031496062992" bottom="0" header="0.31496062992125984" footer="0.31496062992125984"/>
  <pageSetup scale="62" fitToHeight="0" orientation="landscape" horizontalDpi="4294967295" verticalDpi="4294967295" r:id="rId1"/>
  <rowBreaks count="4" manualBreakCount="4">
    <brk id="33" max="7" man="1"/>
    <brk id="84" max="7" man="1"/>
    <brk id="167" max="7" man="1"/>
    <brk id="257"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5A094-95FA-43E8-8114-803FE54C3061}">
  <sheetPr>
    <outlinePr summaryBelow="0" summaryRight="0"/>
    <pageSetUpPr fitToPage="1"/>
  </sheetPr>
  <dimension ref="A6:F696"/>
  <sheetViews>
    <sheetView showGridLines="0" zoomScale="70" zoomScaleNormal="70" zoomScaleSheetLayoutView="80" workbookViewId="0">
      <selection activeCell="F169" sqref="F169"/>
    </sheetView>
  </sheetViews>
  <sheetFormatPr baseColWidth="10" defaultColWidth="26.7109375" defaultRowHeight="16.5" x14ac:dyDescent="0.25"/>
  <cols>
    <col min="1" max="1" width="13.85546875" style="1" bestFit="1" customWidth="1"/>
    <col min="2" max="2" width="167.42578125" style="2" customWidth="1"/>
    <col min="3" max="3" width="21.42578125" style="3" bestFit="1" customWidth="1"/>
    <col min="4" max="4" width="25.42578125" style="4" bestFit="1" customWidth="1"/>
    <col min="5" max="5" width="17.85546875" style="51" bestFit="1" customWidth="1"/>
    <col min="6" max="6" width="61.42578125" style="42" customWidth="1"/>
    <col min="7" max="16384" width="26.7109375" style="1"/>
  </cols>
  <sheetData>
    <row r="6" spans="1:6" ht="17.25" thickBot="1" x14ac:dyDescent="0.3"/>
    <row r="7" spans="1:6" ht="23.25" thickBot="1" x14ac:dyDescent="0.3">
      <c r="A7" s="144" t="s">
        <v>0</v>
      </c>
      <c r="B7" s="145"/>
      <c r="C7" s="145"/>
      <c r="D7" s="145"/>
      <c r="E7" s="145"/>
      <c r="F7" s="146"/>
    </row>
    <row r="8" spans="1:6" x14ac:dyDescent="0.25">
      <c r="A8" s="38"/>
      <c r="B8" s="36"/>
      <c r="C8" s="36"/>
      <c r="D8" s="36"/>
      <c r="E8" s="52"/>
      <c r="F8" s="43"/>
    </row>
    <row r="9" spans="1:6" x14ac:dyDescent="0.25">
      <c r="A9" s="40" t="s">
        <v>286</v>
      </c>
      <c r="B9" s="39" t="s">
        <v>299</v>
      </c>
      <c r="C9" s="39"/>
      <c r="D9" s="39"/>
      <c r="E9" s="53"/>
      <c r="F9" s="44"/>
    </row>
    <row r="10" spans="1:6" x14ac:dyDescent="0.25">
      <c r="A10" s="40" t="s">
        <v>285</v>
      </c>
      <c r="B10" s="1" t="s">
        <v>300</v>
      </c>
      <c r="C10" s="1"/>
      <c r="D10" s="1"/>
      <c r="E10" s="54"/>
      <c r="F10" s="37"/>
    </row>
    <row r="11" spans="1:6" s="7" customFormat="1" ht="14.25" x14ac:dyDescent="0.25">
      <c r="A11" s="5"/>
      <c r="B11" s="5"/>
      <c r="C11" s="5"/>
      <c r="D11" s="6"/>
      <c r="E11" s="55"/>
      <c r="F11" s="6"/>
    </row>
    <row r="12" spans="1:6" s="9" customFormat="1" ht="28.5" x14ac:dyDescent="0.25">
      <c r="A12" s="138" t="s">
        <v>1</v>
      </c>
      <c r="B12" s="139"/>
      <c r="C12" s="8" t="s">
        <v>2</v>
      </c>
      <c r="D12" s="8" t="s">
        <v>284</v>
      </c>
      <c r="E12" s="56" t="s">
        <v>293</v>
      </c>
      <c r="F12" s="8" t="s">
        <v>287</v>
      </c>
    </row>
    <row r="13" spans="1:6" s="9" customFormat="1" x14ac:dyDescent="0.25">
      <c r="A13" s="147" t="s">
        <v>3</v>
      </c>
      <c r="B13" s="148"/>
      <c r="C13" s="148"/>
      <c r="D13" s="149"/>
      <c r="E13" s="57">
        <f>SUM(D14:D26)</f>
        <v>20925400</v>
      </c>
      <c r="F13" s="49"/>
    </row>
    <row r="14" spans="1:6" s="9" customFormat="1" x14ac:dyDescent="0.25">
      <c r="A14" s="10">
        <v>1</v>
      </c>
      <c r="B14" s="11" t="s">
        <v>4</v>
      </c>
      <c r="C14" s="12">
        <v>1657345.4545454544</v>
      </c>
      <c r="D14" s="13">
        <v>1177600</v>
      </c>
      <c r="E14" s="58">
        <f>+C14-D14</f>
        <v>479745.45454545435</v>
      </c>
      <c r="F14" s="45"/>
    </row>
    <row r="15" spans="1:6" s="9" customFormat="1" x14ac:dyDescent="0.25">
      <c r="A15" s="14">
        <v>2</v>
      </c>
      <c r="B15" s="15" t="s">
        <v>5</v>
      </c>
      <c r="C15" s="12">
        <v>2819578.7878787876</v>
      </c>
      <c r="D15" s="13">
        <v>2005600</v>
      </c>
      <c r="E15" s="58">
        <f t="shared" ref="E15:E40" si="0">+C15-D15</f>
        <v>813978.78787878761</v>
      </c>
      <c r="F15" s="45"/>
    </row>
    <row r="16" spans="1:6" s="9" customFormat="1" ht="33" x14ac:dyDescent="0.25">
      <c r="A16" s="10">
        <v>3</v>
      </c>
      <c r="B16" s="11" t="s">
        <v>6</v>
      </c>
      <c r="C16" s="12">
        <v>5458133.333333333</v>
      </c>
      <c r="D16" s="13">
        <v>3772000</v>
      </c>
      <c r="E16" s="58">
        <f t="shared" si="0"/>
        <v>1686133.333333333</v>
      </c>
      <c r="F16" s="45"/>
    </row>
    <row r="17" spans="1:6" s="9" customFormat="1" ht="33" x14ac:dyDescent="0.25">
      <c r="A17" s="10">
        <v>4</v>
      </c>
      <c r="B17" s="11" t="s">
        <v>7</v>
      </c>
      <c r="C17" s="12">
        <v>9066213.333333334</v>
      </c>
      <c r="D17" s="13">
        <v>7176000</v>
      </c>
      <c r="E17" s="58">
        <f t="shared" si="0"/>
        <v>1890213.333333334</v>
      </c>
      <c r="F17" s="45"/>
    </row>
    <row r="18" spans="1:6" s="9" customFormat="1" x14ac:dyDescent="0.25">
      <c r="A18" s="14">
        <v>5</v>
      </c>
      <c r="B18" s="15" t="s">
        <v>8</v>
      </c>
      <c r="C18" s="12">
        <v>4210075.7575757578</v>
      </c>
      <c r="D18" s="13">
        <v>1656000</v>
      </c>
      <c r="E18" s="58">
        <f t="shared" si="0"/>
        <v>2554075.7575757578</v>
      </c>
      <c r="F18" s="45"/>
    </row>
    <row r="19" spans="1:6" s="9" customFormat="1" ht="33" x14ac:dyDescent="0.25">
      <c r="A19" s="10">
        <v>6</v>
      </c>
      <c r="B19" s="15" t="s">
        <v>9</v>
      </c>
      <c r="C19" s="12">
        <v>6982775.7575757578</v>
      </c>
      <c r="D19" s="13">
        <v>3128000</v>
      </c>
      <c r="E19" s="58">
        <f t="shared" si="0"/>
        <v>3854775.7575757578</v>
      </c>
      <c r="F19" s="45"/>
    </row>
    <row r="20" spans="1:6" s="9" customFormat="1" x14ac:dyDescent="0.25">
      <c r="A20" s="10">
        <v>7</v>
      </c>
      <c r="B20" s="11" t="s">
        <v>10</v>
      </c>
      <c r="C20" s="12">
        <v>328151.51515151508</v>
      </c>
      <c r="D20" s="13">
        <v>257600</v>
      </c>
      <c r="E20" s="58">
        <f t="shared" si="0"/>
        <v>70551.515151515079</v>
      </c>
      <c r="F20" s="45"/>
    </row>
    <row r="21" spans="1:6" s="9" customFormat="1" x14ac:dyDescent="0.25">
      <c r="A21" s="14">
        <v>8</v>
      </c>
      <c r="B21" s="11" t="s">
        <v>11</v>
      </c>
      <c r="C21" s="12">
        <v>226100</v>
      </c>
      <c r="D21" s="13">
        <v>165600</v>
      </c>
      <c r="E21" s="58">
        <f t="shared" si="0"/>
        <v>60500</v>
      </c>
      <c r="F21" s="45"/>
    </row>
    <row r="22" spans="1:6" s="9" customFormat="1" x14ac:dyDescent="0.25">
      <c r="A22" s="10">
        <v>9</v>
      </c>
      <c r="B22" s="11" t="s">
        <v>12</v>
      </c>
      <c r="C22" s="12">
        <v>210233.33333333334</v>
      </c>
      <c r="D22" s="13">
        <v>211600</v>
      </c>
      <c r="E22" s="58">
        <f t="shared" si="0"/>
        <v>-1366.666666666657</v>
      </c>
      <c r="F22" s="45"/>
    </row>
    <row r="23" spans="1:6" s="9" customFormat="1" x14ac:dyDescent="0.25">
      <c r="A23" s="10">
        <v>10</v>
      </c>
      <c r="B23" s="11" t="s">
        <v>13</v>
      </c>
      <c r="C23" s="12">
        <v>209692.42424242423</v>
      </c>
      <c r="D23" s="13">
        <v>165600</v>
      </c>
      <c r="E23" s="58">
        <f t="shared" si="0"/>
        <v>44092.424242424226</v>
      </c>
      <c r="F23" s="45"/>
    </row>
    <row r="24" spans="1:6" s="9" customFormat="1" x14ac:dyDescent="0.25">
      <c r="A24" s="14">
        <v>11</v>
      </c>
      <c r="B24" s="11" t="s">
        <v>14</v>
      </c>
      <c r="C24" s="12">
        <v>265766.66666666669</v>
      </c>
      <c r="D24" s="13">
        <v>243800</v>
      </c>
      <c r="E24" s="58">
        <f t="shared" si="0"/>
        <v>21966.666666666686</v>
      </c>
      <c r="F24" s="45"/>
    </row>
    <row r="25" spans="1:6" s="9" customFormat="1" x14ac:dyDescent="0.25">
      <c r="A25" s="10">
        <v>12</v>
      </c>
      <c r="B25" s="11" t="s">
        <v>15</v>
      </c>
      <c r="C25" s="12">
        <v>781793.93939393945</v>
      </c>
      <c r="D25" s="13">
        <v>690000</v>
      </c>
      <c r="E25" s="58">
        <f t="shared" si="0"/>
        <v>91793.93939393945</v>
      </c>
      <c r="F25" s="45"/>
    </row>
    <row r="26" spans="1:6" s="9" customFormat="1" x14ac:dyDescent="0.25">
      <c r="A26" s="10">
        <v>13</v>
      </c>
      <c r="B26" s="11" t="s">
        <v>16</v>
      </c>
      <c r="C26" s="12">
        <v>971400.60606060608</v>
      </c>
      <c r="D26" s="13">
        <v>276000</v>
      </c>
      <c r="E26" s="58">
        <f t="shared" si="0"/>
        <v>695400.60606060608</v>
      </c>
      <c r="F26" s="45"/>
    </row>
    <row r="27" spans="1:6" s="9" customFormat="1" x14ac:dyDescent="0.25">
      <c r="A27" s="147" t="s">
        <v>17</v>
      </c>
      <c r="B27" s="148"/>
      <c r="C27" s="148"/>
      <c r="D27" s="149"/>
      <c r="E27" s="59">
        <f>SUM(D28:D40)</f>
        <v>3790400</v>
      </c>
      <c r="F27" s="49"/>
    </row>
    <row r="28" spans="1:6" s="9" customFormat="1" x14ac:dyDescent="0.25">
      <c r="A28" s="10">
        <v>14</v>
      </c>
      <c r="B28" s="11" t="s">
        <v>18</v>
      </c>
      <c r="C28" s="12">
        <v>166316.92424242423</v>
      </c>
      <c r="D28" s="13">
        <v>138000</v>
      </c>
      <c r="E28" s="58">
        <f t="shared" si="0"/>
        <v>28316.924242424226</v>
      </c>
      <c r="F28" s="45"/>
    </row>
    <row r="29" spans="1:6" s="9" customFormat="1" x14ac:dyDescent="0.25">
      <c r="A29" s="10">
        <v>15</v>
      </c>
      <c r="B29" s="11" t="s">
        <v>19</v>
      </c>
      <c r="C29" s="12">
        <v>117914.57575757576</v>
      </c>
      <c r="D29" s="13">
        <v>87400</v>
      </c>
      <c r="E29" s="58">
        <f t="shared" si="0"/>
        <v>30514.57575757576</v>
      </c>
      <c r="F29" s="45"/>
    </row>
    <row r="30" spans="1:6" s="9" customFormat="1" x14ac:dyDescent="0.25">
      <c r="A30" s="10">
        <v>16</v>
      </c>
      <c r="B30" s="11" t="s">
        <v>20</v>
      </c>
      <c r="C30" s="12">
        <v>153717.34848484848</v>
      </c>
      <c r="D30" s="13">
        <v>92000</v>
      </c>
      <c r="E30" s="58">
        <f t="shared" si="0"/>
        <v>61717.34848484848</v>
      </c>
      <c r="F30" s="45"/>
    </row>
    <row r="31" spans="1:6" s="9" customFormat="1" x14ac:dyDescent="0.25">
      <c r="A31" s="10">
        <v>17</v>
      </c>
      <c r="B31" s="11" t="s">
        <v>21</v>
      </c>
      <c r="C31" s="12">
        <v>246654.54545454544</v>
      </c>
      <c r="D31" s="13">
        <v>87400</v>
      </c>
      <c r="E31" s="58">
        <f t="shared" si="0"/>
        <v>159254.54545454544</v>
      </c>
      <c r="F31" s="45"/>
    </row>
    <row r="32" spans="1:6" s="9" customFormat="1" x14ac:dyDescent="0.25">
      <c r="A32" s="10">
        <v>18</v>
      </c>
      <c r="B32" s="15" t="s">
        <v>22</v>
      </c>
      <c r="C32" s="12">
        <v>488332.72727272724</v>
      </c>
      <c r="D32" s="13">
        <v>230000</v>
      </c>
      <c r="E32" s="58">
        <f t="shared" si="0"/>
        <v>258332.72727272724</v>
      </c>
      <c r="F32" s="45"/>
    </row>
    <row r="33" spans="1:6" s="9" customFormat="1" x14ac:dyDescent="0.25">
      <c r="A33" s="10">
        <v>19</v>
      </c>
      <c r="B33" s="15" t="s">
        <v>23</v>
      </c>
      <c r="C33" s="12">
        <v>749339.39393939392</v>
      </c>
      <c r="D33" s="13">
        <v>506000</v>
      </c>
      <c r="E33" s="58">
        <f t="shared" si="0"/>
        <v>243339.39393939392</v>
      </c>
      <c r="F33" s="45"/>
    </row>
    <row r="34" spans="1:6" s="9" customFormat="1" x14ac:dyDescent="0.25">
      <c r="A34" s="10">
        <v>20</v>
      </c>
      <c r="B34" s="11" t="s">
        <v>24</v>
      </c>
      <c r="C34" s="12">
        <v>681833.93939393933</v>
      </c>
      <c r="D34" s="13">
        <v>487600</v>
      </c>
      <c r="E34" s="58">
        <f t="shared" si="0"/>
        <v>194233.93939393933</v>
      </c>
      <c r="F34" s="45"/>
    </row>
    <row r="35" spans="1:6" s="9" customFormat="1" x14ac:dyDescent="0.25">
      <c r="A35" s="10">
        <v>21</v>
      </c>
      <c r="B35" s="11" t="s">
        <v>25</v>
      </c>
      <c r="C35" s="12">
        <v>374850</v>
      </c>
      <c r="D35" s="13">
        <v>110400</v>
      </c>
      <c r="E35" s="58">
        <f t="shared" si="0"/>
        <v>264450</v>
      </c>
      <c r="F35" s="45"/>
    </row>
    <row r="36" spans="1:6" s="9" customFormat="1" x14ac:dyDescent="0.25">
      <c r="A36" s="10">
        <v>22</v>
      </c>
      <c r="B36" s="11" t="s">
        <v>26</v>
      </c>
      <c r="C36" s="12">
        <v>733472.72727272718</v>
      </c>
      <c r="D36" s="13">
        <v>487600</v>
      </c>
      <c r="E36" s="58">
        <f t="shared" si="0"/>
        <v>245872.72727272718</v>
      </c>
      <c r="F36" s="45"/>
    </row>
    <row r="37" spans="1:6" s="9" customFormat="1" x14ac:dyDescent="0.25">
      <c r="A37" s="10">
        <v>23</v>
      </c>
      <c r="B37" s="11" t="s">
        <v>27</v>
      </c>
      <c r="C37" s="12">
        <v>763222.72727272718</v>
      </c>
      <c r="D37" s="13">
        <v>487600</v>
      </c>
      <c r="E37" s="58">
        <f t="shared" si="0"/>
        <v>275622.72727272718</v>
      </c>
      <c r="F37" s="45"/>
    </row>
    <row r="38" spans="1:6" s="9" customFormat="1" x14ac:dyDescent="0.25">
      <c r="A38" s="10">
        <v>24</v>
      </c>
      <c r="B38" s="11" t="s">
        <v>28</v>
      </c>
      <c r="C38" s="12">
        <v>374850</v>
      </c>
      <c r="D38" s="13">
        <v>110400</v>
      </c>
      <c r="E38" s="58">
        <f t="shared" si="0"/>
        <v>264450</v>
      </c>
      <c r="F38" s="45"/>
    </row>
    <row r="39" spans="1:6" s="9" customFormat="1" x14ac:dyDescent="0.25">
      <c r="A39" s="10">
        <v>25</v>
      </c>
      <c r="B39" s="11" t="s">
        <v>29</v>
      </c>
      <c r="C39" s="12">
        <v>859612.72727272718</v>
      </c>
      <c r="D39" s="13">
        <v>690000</v>
      </c>
      <c r="E39" s="58">
        <f t="shared" si="0"/>
        <v>169612.72727272718</v>
      </c>
      <c r="F39" s="45"/>
    </row>
    <row r="40" spans="1:6" s="9" customFormat="1" x14ac:dyDescent="0.25">
      <c r="A40" s="10">
        <v>26</v>
      </c>
      <c r="B40" s="11" t="s">
        <v>30</v>
      </c>
      <c r="C40" s="12">
        <v>775663.63636363635</v>
      </c>
      <c r="D40" s="13">
        <v>276000</v>
      </c>
      <c r="E40" s="58">
        <f t="shared" si="0"/>
        <v>499663.63636363635</v>
      </c>
      <c r="F40" s="45"/>
    </row>
    <row r="41" spans="1:6" s="9" customFormat="1" x14ac:dyDescent="0.25">
      <c r="A41" s="147" t="s">
        <v>31</v>
      </c>
      <c r="B41" s="148"/>
      <c r="C41" s="148"/>
      <c r="D41" s="149"/>
      <c r="E41" s="59">
        <f>SUM(D42:D66)</f>
        <v>64193000</v>
      </c>
      <c r="F41" s="49"/>
    </row>
    <row r="42" spans="1:6" s="9" customFormat="1" x14ac:dyDescent="0.25">
      <c r="A42" s="10">
        <v>27</v>
      </c>
      <c r="B42" s="11" t="s">
        <v>32</v>
      </c>
      <c r="C42" s="12">
        <v>2023000</v>
      </c>
      <c r="D42" s="13">
        <v>1426000</v>
      </c>
      <c r="E42" s="58">
        <f>+C42-D42</f>
        <v>597000</v>
      </c>
      <c r="F42" s="45"/>
    </row>
    <row r="43" spans="1:6" s="9" customFormat="1" x14ac:dyDescent="0.25">
      <c r="A43" s="10">
        <v>28</v>
      </c>
      <c r="B43" s="11" t="s">
        <v>33</v>
      </c>
      <c r="C43" s="12">
        <v>2291651.5151515151</v>
      </c>
      <c r="D43" s="13">
        <v>1978000</v>
      </c>
      <c r="E43" s="58">
        <f t="shared" ref="E43:E83" si="1">+C43-D43</f>
        <v>313651.51515151514</v>
      </c>
      <c r="F43" s="45"/>
    </row>
    <row r="44" spans="1:6" s="9" customFormat="1" x14ac:dyDescent="0.25">
      <c r="A44" s="10">
        <v>29</v>
      </c>
      <c r="B44" s="11" t="s">
        <v>34</v>
      </c>
      <c r="C44" s="12">
        <v>3169727.2727272729</v>
      </c>
      <c r="D44" s="13">
        <v>2484000</v>
      </c>
      <c r="E44" s="58">
        <f t="shared" si="1"/>
        <v>685727.27272727294</v>
      </c>
      <c r="F44" s="45"/>
    </row>
    <row r="45" spans="1:6" s="9" customFormat="1" x14ac:dyDescent="0.25">
      <c r="A45" s="10">
        <v>30</v>
      </c>
      <c r="B45" s="11" t="s">
        <v>35</v>
      </c>
      <c r="C45" s="12">
        <v>4454061.8181818174</v>
      </c>
      <c r="D45" s="13">
        <v>3220000</v>
      </c>
      <c r="E45" s="58">
        <f t="shared" si="1"/>
        <v>1234061.8181818174</v>
      </c>
      <c r="F45" s="45"/>
    </row>
    <row r="46" spans="1:6" s="9" customFormat="1" x14ac:dyDescent="0.25">
      <c r="A46" s="10">
        <v>31</v>
      </c>
      <c r="B46" s="15" t="s">
        <v>36</v>
      </c>
      <c r="C46" s="12">
        <v>474413.33333333331</v>
      </c>
      <c r="D46" s="13">
        <v>230000</v>
      </c>
      <c r="E46" s="58">
        <f t="shared" si="1"/>
        <v>244413.33333333331</v>
      </c>
      <c r="F46" s="45"/>
    </row>
    <row r="47" spans="1:6" s="9" customFormat="1" x14ac:dyDescent="0.25">
      <c r="A47" s="10">
        <v>32</v>
      </c>
      <c r="B47" s="11" t="s">
        <v>37</v>
      </c>
      <c r="C47" s="12">
        <v>5703345.4545454532</v>
      </c>
      <c r="D47" s="13">
        <v>3496000</v>
      </c>
      <c r="E47" s="58">
        <f t="shared" si="1"/>
        <v>2207345.4545454532</v>
      </c>
      <c r="F47" s="45"/>
    </row>
    <row r="48" spans="1:6" s="9" customFormat="1" x14ac:dyDescent="0.25">
      <c r="A48" s="10">
        <v>33</v>
      </c>
      <c r="B48" s="11" t="s">
        <v>38</v>
      </c>
      <c r="C48" s="12">
        <v>1173231.8181818181</v>
      </c>
      <c r="D48" s="13">
        <v>1076400</v>
      </c>
      <c r="E48" s="58">
        <f t="shared" si="1"/>
        <v>96831.818181818118</v>
      </c>
      <c r="F48" s="45"/>
    </row>
    <row r="49" spans="1:6" s="9" customFormat="1" x14ac:dyDescent="0.25">
      <c r="A49" s="10">
        <v>34</v>
      </c>
      <c r="B49" s="11" t="s">
        <v>39</v>
      </c>
      <c r="C49" s="12">
        <v>1847565.1515151516</v>
      </c>
      <c r="D49" s="13">
        <v>1656000</v>
      </c>
      <c r="E49" s="58">
        <f t="shared" si="1"/>
        <v>191565.15151515161</v>
      </c>
      <c r="F49" s="45"/>
    </row>
    <row r="50" spans="1:6" s="9" customFormat="1" x14ac:dyDescent="0.25">
      <c r="A50" s="10">
        <v>35</v>
      </c>
      <c r="B50" s="11" t="s">
        <v>40</v>
      </c>
      <c r="C50" s="12">
        <v>3013765.1515151518</v>
      </c>
      <c r="D50" s="13">
        <v>2668000</v>
      </c>
      <c r="E50" s="58">
        <f t="shared" si="1"/>
        <v>345765.15151515184</v>
      </c>
      <c r="F50" s="45"/>
    </row>
    <row r="51" spans="1:6" s="9" customFormat="1" x14ac:dyDescent="0.25">
      <c r="A51" s="10">
        <v>36</v>
      </c>
      <c r="B51" s="11" t="s">
        <v>41</v>
      </c>
      <c r="C51" s="12">
        <v>4402098.4848484853</v>
      </c>
      <c r="D51" s="13">
        <v>3404000</v>
      </c>
      <c r="E51" s="58">
        <f t="shared" si="1"/>
        <v>998098.48484848533</v>
      </c>
      <c r="F51" s="45"/>
    </row>
    <row r="52" spans="1:6" s="9" customFormat="1" ht="33" x14ac:dyDescent="0.25">
      <c r="A52" s="10">
        <v>37</v>
      </c>
      <c r="B52" s="11" t="s">
        <v>42</v>
      </c>
      <c r="C52" s="12">
        <v>4002006.0606060605</v>
      </c>
      <c r="D52" s="13">
        <v>1840000</v>
      </c>
      <c r="E52" s="58">
        <f t="shared" si="1"/>
        <v>2162006.0606060605</v>
      </c>
      <c r="F52" s="45"/>
    </row>
    <row r="53" spans="1:6" s="9" customFormat="1" x14ac:dyDescent="0.25">
      <c r="A53" s="10">
        <v>38</v>
      </c>
      <c r="B53" s="11" t="s">
        <v>43</v>
      </c>
      <c r="C53" s="12">
        <v>4619363.6363636367</v>
      </c>
      <c r="D53" s="13">
        <v>2576000</v>
      </c>
      <c r="E53" s="58">
        <f t="shared" si="1"/>
        <v>2043363.6363636367</v>
      </c>
      <c r="F53" s="45"/>
    </row>
    <row r="54" spans="1:6" s="9" customFormat="1" x14ac:dyDescent="0.25">
      <c r="A54" s="10">
        <v>39</v>
      </c>
      <c r="B54" s="11" t="s">
        <v>44</v>
      </c>
      <c r="C54" s="12">
        <v>504848.48484848486</v>
      </c>
      <c r="D54" s="13">
        <v>218960</v>
      </c>
      <c r="E54" s="58">
        <f t="shared" si="1"/>
        <v>285888.48484848486</v>
      </c>
      <c r="F54" s="45"/>
    </row>
    <row r="55" spans="1:6" s="9" customFormat="1" x14ac:dyDescent="0.25">
      <c r="A55" s="10">
        <v>40</v>
      </c>
      <c r="B55" s="11" t="s">
        <v>45</v>
      </c>
      <c r="C55" s="12">
        <v>543072.72727272718</v>
      </c>
      <c r="D55" s="13">
        <v>328440</v>
      </c>
      <c r="E55" s="58">
        <f t="shared" si="1"/>
        <v>214632.72727272718</v>
      </c>
      <c r="F55" s="45"/>
    </row>
    <row r="56" spans="1:6" s="9" customFormat="1" x14ac:dyDescent="0.25">
      <c r="A56" s="10">
        <v>41</v>
      </c>
      <c r="B56" s="11" t="s">
        <v>46</v>
      </c>
      <c r="C56" s="12">
        <v>1075687.8787878787</v>
      </c>
      <c r="D56" s="13">
        <v>828000</v>
      </c>
      <c r="E56" s="58">
        <f t="shared" si="1"/>
        <v>247687.87878787867</v>
      </c>
      <c r="F56" s="45"/>
    </row>
    <row r="57" spans="1:6" s="9" customFormat="1" x14ac:dyDescent="0.25">
      <c r="A57" s="10">
        <v>42</v>
      </c>
      <c r="B57" s="11" t="s">
        <v>47</v>
      </c>
      <c r="C57" s="12">
        <v>3134243.6363636362</v>
      </c>
      <c r="D57" s="13">
        <v>2576000</v>
      </c>
      <c r="E57" s="58">
        <f t="shared" si="1"/>
        <v>558243.63636363624</v>
      </c>
      <c r="F57" s="45"/>
    </row>
    <row r="58" spans="1:6" s="9" customFormat="1" x14ac:dyDescent="0.25">
      <c r="A58" s="10">
        <v>43</v>
      </c>
      <c r="B58" s="11" t="s">
        <v>48</v>
      </c>
      <c r="C58" s="12">
        <v>2254364.8484848482</v>
      </c>
      <c r="D58" s="13">
        <v>1840000</v>
      </c>
      <c r="E58" s="58">
        <f t="shared" si="1"/>
        <v>414364.84848484816</v>
      </c>
      <c r="F58" s="45"/>
    </row>
    <row r="59" spans="1:6" s="9" customFormat="1" x14ac:dyDescent="0.25">
      <c r="A59" s="10">
        <v>44</v>
      </c>
      <c r="B59" s="11" t="s">
        <v>49</v>
      </c>
      <c r="C59" s="12">
        <v>684250</v>
      </c>
      <c r="D59" s="13">
        <v>542800</v>
      </c>
      <c r="E59" s="58">
        <f t="shared" si="1"/>
        <v>141450</v>
      </c>
      <c r="F59" s="45"/>
    </row>
    <row r="60" spans="1:6" s="9" customFormat="1" ht="33" x14ac:dyDescent="0.25">
      <c r="A60" s="10">
        <v>45</v>
      </c>
      <c r="B60" s="15" t="s">
        <v>50</v>
      </c>
      <c r="C60" s="12">
        <v>9242910.3030303027</v>
      </c>
      <c r="D60" s="13">
        <v>7268000</v>
      </c>
      <c r="E60" s="58">
        <f t="shared" si="1"/>
        <v>1974910.3030303027</v>
      </c>
      <c r="F60" s="45"/>
    </row>
    <row r="61" spans="1:6" s="9" customFormat="1" ht="49.5" x14ac:dyDescent="0.25">
      <c r="A61" s="10">
        <v>46</v>
      </c>
      <c r="B61" s="15" t="s">
        <v>51</v>
      </c>
      <c r="C61" s="12">
        <v>13626293.333333334</v>
      </c>
      <c r="D61" s="13">
        <v>3588000</v>
      </c>
      <c r="E61" s="58">
        <f t="shared" si="1"/>
        <v>10038293.333333334</v>
      </c>
      <c r="F61" s="45"/>
    </row>
    <row r="62" spans="1:6" s="9" customFormat="1" ht="49.5" x14ac:dyDescent="0.25">
      <c r="A62" s="10">
        <v>47</v>
      </c>
      <c r="B62" s="16" t="s">
        <v>52</v>
      </c>
      <c r="C62" s="12">
        <v>8475612.7272727266</v>
      </c>
      <c r="D62" s="13">
        <v>5520000</v>
      </c>
      <c r="E62" s="58">
        <f t="shared" si="1"/>
        <v>2955612.7272727266</v>
      </c>
      <c r="F62" s="45"/>
    </row>
    <row r="63" spans="1:6" s="9" customFormat="1" ht="33" x14ac:dyDescent="0.25">
      <c r="A63" s="10">
        <v>48</v>
      </c>
      <c r="B63" s="16" t="s">
        <v>53</v>
      </c>
      <c r="C63" s="12">
        <v>11227036.969696969</v>
      </c>
      <c r="D63" s="13">
        <v>7360000</v>
      </c>
      <c r="E63" s="58">
        <f t="shared" si="1"/>
        <v>3867036.9696969688</v>
      </c>
      <c r="F63" s="45"/>
    </row>
    <row r="64" spans="1:6" s="9" customFormat="1" x14ac:dyDescent="0.25">
      <c r="A64" s="10">
        <v>49</v>
      </c>
      <c r="B64" s="11" t="s">
        <v>54</v>
      </c>
      <c r="C64" s="12">
        <v>2532824.8484848482</v>
      </c>
      <c r="D64" s="13">
        <v>2116000</v>
      </c>
      <c r="E64" s="58">
        <f t="shared" si="1"/>
        <v>416824.84848484816</v>
      </c>
      <c r="F64" s="45"/>
    </row>
    <row r="65" spans="1:6" s="9" customFormat="1" x14ac:dyDescent="0.25">
      <c r="A65" s="10">
        <v>50</v>
      </c>
      <c r="B65" s="11" t="s">
        <v>55</v>
      </c>
      <c r="C65" s="12">
        <v>3368637.5757575757</v>
      </c>
      <c r="D65" s="13">
        <v>2668000</v>
      </c>
      <c r="E65" s="58">
        <f t="shared" si="1"/>
        <v>700637.57575757569</v>
      </c>
      <c r="F65" s="45"/>
    </row>
    <row r="66" spans="1:6" s="9" customFormat="1" x14ac:dyDescent="0.25">
      <c r="A66" s="10">
        <v>51</v>
      </c>
      <c r="B66" s="11" t="s">
        <v>56</v>
      </c>
      <c r="C66" s="12">
        <v>6610450</v>
      </c>
      <c r="D66" s="13">
        <v>3284400</v>
      </c>
      <c r="E66" s="58">
        <f t="shared" si="1"/>
        <v>3326050</v>
      </c>
      <c r="F66" s="45"/>
    </row>
    <row r="67" spans="1:6" s="9" customFormat="1" x14ac:dyDescent="0.25">
      <c r="A67" s="147" t="s">
        <v>57</v>
      </c>
      <c r="B67" s="148"/>
      <c r="C67" s="148"/>
      <c r="D67" s="149"/>
      <c r="E67" s="59">
        <f>SUM(D68:D83)</f>
        <v>24968800</v>
      </c>
      <c r="F67" s="49"/>
    </row>
    <row r="68" spans="1:6" s="9" customFormat="1" ht="49.5" x14ac:dyDescent="0.25">
      <c r="A68" s="10">
        <v>52</v>
      </c>
      <c r="B68" s="17" t="s">
        <v>58</v>
      </c>
      <c r="C68" s="12">
        <v>2840926.6666666665</v>
      </c>
      <c r="D68" s="13">
        <v>2208000</v>
      </c>
      <c r="E68" s="58">
        <f t="shared" si="1"/>
        <v>632926.66666666651</v>
      </c>
      <c r="F68" s="45"/>
    </row>
    <row r="69" spans="1:6" s="9" customFormat="1" ht="99" x14ac:dyDescent="0.25">
      <c r="A69" s="14">
        <v>53</v>
      </c>
      <c r="B69" s="17" t="s">
        <v>59</v>
      </c>
      <c r="C69" s="12">
        <v>5015849.9999999991</v>
      </c>
      <c r="D69" s="13">
        <v>4232000</v>
      </c>
      <c r="E69" s="58">
        <f t="shared" si="1"/>
        <v>783849.99999999907</v>
      </c>
      <c r="F69" s="45"/>
    </row>
    <row r="70" spans="1:6" s="9" customFormat="1" ht="33" x14ac:dyDescent="0.25">
      <c r="A70" s="10">
        <v>54</v>
      </c>
      <c r="B70" s="18" t="s">
        <v>60</v>
      </c>
      <c r="C70" s="12">
        <v>1635348.4848484846</v>
      </c>
      <c r="D70" s="13">
        <v>1104000</v>
      </c>
      <c r="E70" s="58">
        <f t="shared" si="1"/>
        <v>531348.48484848463</v>
      </c>
      <c r="F70" s="45"/>
    </row>
    <row r="71" spans="1:6" s="9" customFormat="1" ht="33" x14ac:dyDescent="0.25">
      <c r="A71" s="10">
        <v>55</v>
      </c>
      <c r="B71" s="19" t="s">
        <v>61</v>
      </c>
      <c r="C71" s="12">
        <v>1875728.4848484846</v>
      </c>
      <c r="D71" s="13">
        <v>1242000</v>
      </c>
      <c r="E71" s="58">
        <f t="shared" si="1"/>
        <v>633728.48484848463</v>
      </c>
      <c r="F71" s="45"/>
    </row>
    <row r="72" spans="1:6" s="9" customFormat="1" ht="33" x14ac:dyDescent="0.25">
      <c r="A72" s="14">
        <v>56</v>
      </c>
      <c r="B72" s="19" t="s">
        <v>62</v>
      </c>
      <c r="C72" s="12">
        <v>2661849.6969696968</v>
      </c>
      <c r="D72" s="13">
        <v>1334000</v>
      </c>
      <c r="E72" s="58">
        <f t="shared" si="1"/>
        <v>1327849.6969696968</v>
      </c>
      <c r="F72" s="45"/>
    </row>
    <row r="73" spans="1:6" s="9" customFormat="1" ht="33" x14ac:dyDescent="0.25">
      <c r="A73" s="10">
        <v>57</v>
      </c>
      <c r="B73" s="19" t="s">
        <v>63</v>
      </c>
      <c r="C73" s="12">
        <v>3091656.0606060605</v>
      </c>
      <c r="D73" s="13">
        <v>1564000</v>
      </c>
      <c r="E73" s="58">
        <f t="shared" si="1"/>
        <v>1527656.0606060605</v>
      </c>
      <c r="F73" s="45"/>
    </row>
    <row r="74" spans="1:6" s="9" customFormat="1" ht="33" x14ac:dyDescent="0.25">
      <c r="A74" s="10">
        <v>58</v>
      </c>
      <c r="B74" s="18" t="s">
        <v>64</v>
      </c>
      <c r="C74" s="12">
        <v>3826607.272727272</v>
      </c>
      <c r="D74" s="13">
        <v>2208000</v>
      </c>
      <c r="E74" s="58">
        <f t="shared" si="1"/>
        <v>1618607.272727272</v>
      </c>
      <c r="F74" s="45"/>
    </row>
    <row r="75" spans="1:6" s="9" customFormat="1" ht="33" x14ac:dyDescent="0.25">
      <c r="A75" s="14">
        <v>59</v>
      </c>
      <c r="B75" s="18" t="s">
        <v>65</v>
      </c>
      <c r="C75" s="12">
        <v>4801469.6969696963</v>
      </c>
      <c r="D75" s="13">
        <v>2668000</v>
      </c>
      <c r="E75" s="58">
        <f t="shared" si="1"/>
        <v>2133469.6969696963</v>
      </c>
      <c r="F75" s="45"/>
    </row>
    <row r="76" spans="1:6" s="9" customFormat="1" ht="33" x14ac:dyDescent="0.25">
      <c r="A76" s="10">
        <v>60</v>
      </c>
      <c r="B76" s="18" t="s">
        <v>66</v>
      </c>
      <c r="C76" s="12">
        <v>5626175.7575757578</v>
      </c>
      <c r="D76" s="13">
        <v>3036000</v>
      </c>
      <c r="E76" s="58">
        <f t="shared" si="1"/>
        <v>2590175.7575757578</v>
      </c>
      <c r="F76" s="45"/>
    </row>
    <row r="77" spans="1:6" s="9" customFormat="1" ht="33" x14ac:dyDescent="0.25">
      <c r="A77" s="10">
        <v>61</v>
      </c>
      <c r="B77" s="20" t="s">
        <v>67</v>
      </c>
      <c r="C77" s="12">
        <v>476540.90909090912</v>
      </c>
      <c r="D77" s="13">
        <v>368000</v>
      </c>
      <c r="E77" s="58">
        <f t="shared" si="1"/>
        <v>108540.90909090912</v>
      </c>
      <c r="F77" s="45"/>
    </row>
    <row r="78" spans="1:6" s="9" customFormat="1" x14ac:dyDescent="0.25">
      <c r="A78" s="14">
        <v>62</v>
      </c>
      <c r="B78" s="20" t="s">
        <v>68</v>
      </c>
      <c r="C78" s="12">
        <v>385307.57575757575</v>
      </c>
      <c r="D78" s="13">
        <v>349600</v>
      </c>
      <c r="E78" s="58">
        <f t="shared" si="1"/>
        <v>35707.575757575745</v>
      </c>
      <c r="F78" s="45"/>
    </row>
    <row r="79" spans="1:6" s="9" customFormat="1" ht="33" x14ac:dyDescent="0.25">
      <c r="A79" s="10">
        <v>63</v>
      </c>
      <c r="B79" s="20" t="s">
        <v>69</v>
      </c>
      <c r="C79" s="12">
        <v>345640.90909090912</v>
      </c>
      <c r="D79" s="13">
        <v>211600</v>
      </c>
      <c r="E79" s="58">
        <f t="shared" si="1"/>
        <v>134040.90909090912</v>
      </c>
      <c r="F79" s="45"/>
    </row>
    <row r="80" spans="1:6" s="9" customFormat="1" ht="33" x14ac:dyDescent="0.25">
      <c r="A80" s="10">
        <v>64</v>
      </c>
      <c r="B80" s="20" t="s">
        <v>70</v>
      </c>
      <c r="C80" s="12">
        <v>345640.90909090912</v>
      </c>
      <c r="D80" s="13">
        <v>211600</v>
      </c>
      <c r="E80" s="58">
        <f t="shared" si="1"/>
        <v>134040.90909090912</v>
      </c>
      <c r="F80" s="45"/>
    </row>
    <row r="81" spans="1:6" s="9" customFormat="1" x14ac:dyDescent="0.25">
      <c r="A81" s="14">
        <v>65</v>
      </c>
      <c r="B81" s="20" t="s">
        <v>71</v>
      </c>
      <c r="C81" s="12">
        <v>1967466.6666666667</v>
      </c>
      <c r="D81" s="13">
        <v>1288000</v>
      </c>
      <c r="E81" s="58">
        <f t="shared" si="1"/>
        <v>679466.66666666674</v>
      </c>
      <c r="F81" s="45"/>
    </row>
    <row r="82" spans="1:6" s="9" customFormat="1" x14ac:dyDescent="0.25">
      <c r="A82" s="10">
        <v>66</v>
      </c>
      <c r="B82" s="11" t="s">
        <v>72</v>
      </c>
      <c r="C82" s="12">
        <v>2356200</v>
      </c>
      <c r="D82" s="13">
        <v>1288000</v>
      </c>
      <c r="E82" s="58">
        <f t="shared" si="1"/>
        <v>1068200</v>
      </c>
      <c r="F82" s="45"/>
    </row>
    <row r="83" spans="1:6" s="9" customFormat="1" x14ac:dyDescent="0.25">
      <c r="A83" s="10">
        <v>67</v>
      </c>
      <c r="B83" s="11" t="s">
        <v>73</v>
      </c>
      <c r="C83" s="12">
        <v>4284000</v>
      </c>
      <c r="D83" s="13">
        <v>1656000</v>
      </c>
      <c r="E83" s="58">
        <f t="shared" si="1"/>
        <v>2628000</v>
      </c>
      <c r="F83" s="45"/>
    </row>
    <row r="84" spans="1:6" s="9" customFormat="1" x14ac:dyDescent="0.25">
      <c r="A84" s="150" t="s">
        <v>74</v>
      </c>
      <c r="B84" s="151"/>
      <c r="C84" s="152"/>
      <c r="D84" s="21">
        <f>SUM(D14:D83)</f>
        <v>113877600</v>
      </c>
      <c r="E84" s="60">
        <f>+E13+E27+E41+E67</f>
        <v>113877600</v>
      </c>
      <c r="F84" s="50"/>
    </row>
    <row r="85" spans="1:6" s="9" customFormat="1" x14ac:dyDescent="0.25">
      <c r="A85" s="153"/>
      <c r="B85" s="153"/>
      <c r="C85" s="22"/>
      <c r="D85" s="23"/>
      <c r="E85" s="61"/>
      <c r="F85" s="46"/>
    </row>
    <row r="86" spans="1:6" s="9" customFormat="1" x14ac:dyDescent="0.25">
      <c r="A86" s="24"/>
      <c r="B86" s="25"/>
      <c r="C86" s="26"/>
      <c r="D86" s="27"/>
      <c r="E86" s="62"/>
      <c r="F86" s="27"/>
    </row>
    <row r="87" spans="1:6" s="9" customFormat="1" ht="28.5" x14ac:dyDescent="0.25">
      <c r="A87" s="138" t="s">
        <v>75</v>
      </c>
      <c r="B87" s="139"/>
      <c r="C87" s="8" t="s">
        <v>2</v>
      </c>
      <c r="D87" s="8" t="s">
        <v>284</v>
      </c>
      <c r="E87" s="56" t="s">
        <v>293</v>
      </c>
      <c r="F87" s="8" t="s">
        <v>287</v>
      </c>
    </row>
    <row r="88" spans="1:6" s="9" customFormat="1" x14ac:dyDescent="0.25">
      <c r="A88" s="143" t="s">
        <v>76</v>
      </c>
      <c r="B88" s="143"/>
      <c r="C88" s="143"/>
      <c r="D88" s="143"/>
      <c r="E88" s="59">
        <f>SUM(D89:D137)</f>
        <v>185452926</v>
      </c>
      <c r="F88" s="49"/>
    </row>
    <row r="89" spans="1:6" s="9" customFormat="1" x14ac:dyDescent="0.25">
      <c r="A89" s="10">
        <v>68</v>
      </c>
      <c r="B89" s="11" t="s">
        <v>77</v>
      </c>
      <c r="C89" s="12">
        <v>313186.36363636359</v>
      </c>
      <c r="D89" s="41">
        <v>276000</v>
      </c>
      <c r="E89" s="58">
        <f t="shared" ref="E89:E152" si="2">+C89-D89</f>
        <v>37186.363636363589</v>
      </c>
      <c r="F89" s="45"/>
    </row>
    <row r="90" spans="1:6" s="9" customFormat="1" x14ac:dyDescent="0.25">
      <c r="A90" s="10">
        <v>69</v>
      </c>
      <c r="B90" s="11" t="s">
        <v>78</v>
      </c>
      <c r="C90" s="12">
        <v>367277.27272727271</v>
      </c>
      <c r="D90" s="41">
        <v>312800</v>
      </c>
      <c r="E90" s="58">
        <f t="shared" si="2"/>
        <v>54477.272727272706</v>
      </c>
      <c r="F90" s="45"/>
    </row>
    <row r="91" spans="1:6" s="9" customFormat="1" x14ac:dyDescent="0.25">
      <c r="A91" s="10">
        <v>70</v>
      </c>
      <c r="B91" s="11" t="s">
        <v>79</v>
      </c>
      <c r="C91" s="12">
        <v>604556.06060606055</v>
      </c>
      <c r="D91" s="41">
        <v>552000</v>
      </c>
      <c r="E91" s="58">
        <f t="shared" si="2"/>
        <v>52556.06060606055</v>
      </c>
      <c r="F91" s="47"/>
    </row>
    <row r="92" spans="1:6" s="9" customFormat="1" x14ac:dyDescent="0.25">
      <c r="A92" s="10">
        <v>71</v>
      </c>
      <c r="B92" s="11" t="s">
        <v>80</v>
      </c>
      <c r="C92" s="12">
        <v>435972.72727272724</v>
      </c>
      <c r="D92" s="41">
        <v>368000</v>
      </c>
      <c r="E92" s="58">
        <f t="shared" si="2"/>
        <v>67972.727272727236</v>
      </c>
      <c r="F92" s="47"/>
    </row>
    <row r="93" spans="1:6" s="9" customFormat="1" x14ac:dyDescent="0.25">
      <c r="A93" s="10">
        <v>72</v>
      </c>
      <c r="B93" s="11" t="s">
        <v>81</v>
      </c>
      <c r="C93" s="12">
        <v>352853.03030303027</v>
      </c>
      <c r="D93" s="41">
        <v>312800</v>
      </c>
      <c r="E93" s="58">
        <f t="shared" si="2"/>
        <v>40053.030303030275</v>
      </c>
      <c r="F93" s="47"/>
    </row>
    <row r="94" spans="1:6" s="9" customFormat="1" x14ac:dyDescent="0.25">
      <c r="A94" s="10">
        <v>73</v>
      </c>
      <c r="B94" s="11" t="s">
        <v>82</v>
      </c>
      <c r="C94" s="12">
        <v>424072.72727272724</v>
      </c>
      <c r="D94" s="41">
        <v>368000</v>
      </c>
      <c r="E94" s="58">
        <f t="shared" si="2"/>
        <v>56072.727272727236</v>
      </c>
      <c r="F94" s="47"/>
    </row>
    <row r="95" spans="1:6" s="9" customFormat="1" x14ac:dyDescent="0.25">
      <c r="A95" s="10">
        <v>74</v>
      </c>
      <c r="B95" s="11" t="s">
        <v>83</v>
      </c>
      <c r="C95" s="12">
        <v>653959.09090909094</v>
      </c>
      <c r="D95" s="41">
        <v>598000</v>
      </c>
      <c r="E95" s="58">
        <f t="shared" si="2"/>
        <v>55959.090909090941</v>
      </c>
      <c r="F95" s="47"/>
    </row>
    <row r="96" spans="1:6" s="9" customFormat="1" x14ac:dyDescent="0.25">
      <c r="A96" s="10">
        <v>75</v>
      </c>
      <c r="B96" s="28" t="s">
        <v>84</v>
      </c>
      <c r="C96" s="12">
        <v>3207410.606060606</v>
      </c>
      <c r="D96" s="41">
        <v>1564000</v>
      </c>
      <c r="E96" s="58">
        <f t="shared" si="2"/>
        <v>1643410.606060606</v>
      </c>
      <c r="F96" s="47"/>
    </row>
    <row r="97" spans="1:6" s="9" customFormat="1" x14ac:dyDescent="0.25">
      <c r="A97" s="10">
        <v>76</v>
      </c>
      <c r="B97" s="28" t="s">
        <v>85</v>
      </c>
      <c r="C97" s="12">
        <v>3906625.7575757578</v>
      </c>
      <c r="D97" s="41">
        <v>1748000</v>
      </c>
      <c r="E97" s="58">
        <f t="shared" si="2"/>
        <v>2158625.7575757578</v>
      </c>
      <c r="F97" s="45"/>
    </row>
    <row r="98" spans="1:6" s="9" customFormat="1" x14ac:dyDescent="0.25">
      <c r="A98" s="10">
        <v>77</v>
      </c>
      <c r="B98" s="28" t="s">
        <v>86</v>
      </c>
      <c r="C98" s="12">
        <v>3798443.9393939395</v>
      </c>
      <c r="D98" s="41">
        <v>1840000</v>
      </c>
      <c r="E98" s="58">
        <f t="shared" si="2"/>
        <v>1958443.9393939395</v>
      </c>
      <c r="F98" s="45"/>
    </row>
    <row r="99" spans="1:6" s="9" customFormat="1" x14ac:dyDescent="0.25">
      <c r="A99" s="10">
        <v>78</v>
      </c>
      <c r="B99" s="11" t="s">
        <v>87</v>
      </c>
      <c r="C99" s="12">
        <v>3838110.606060606</v>
      </c>
      <c r="D99" s="41">
        <v>2024000</v>
      </c>
      <c r="E99" s="58">
        <f t="shared" si="2"/>
        <v>1814110.606060606</v>
      </c>
      <c r="F99" s="45"/>
    </row>
    <row r="100" spans="1:6" s="9" customFormat="1" x14ac:dyDescent="0.25">
      <c r="A100" s="10">
        <v>79</v>
      </c>
      <c r="B100" s="11" t="s">
        <v>88</v>
      </c>
      <c r="C100" s="12">
        <v>4879721.2121212119</v>
      </c>
      <c r="D100" s="41">
        <v>2392000</v>
      </c>
      <c r="E100" s="58">
        <f t="shared" si="2"/>
        <v>2487721.2121212119</v>
      </c>
      <c r="F100" s="45"/>
    </row>
    <row r="101" spans="1:6" s="9" customFormat="1" x14ac:dyDescent="0.25">
      <c r="A101" s="10">
        <v>80</v>
      </c>
      <c r="B101" s="11" t="s">
        <v>89</v>
      </c>
      <c r="C101" s="12">
        <v>4973334.5454545459</v>
      </c>
      <c r="D101" s="41">
        <v>2392000</v>
      </c>
      <c r="E101" s="58">
        <f t="shared" si="2"/>
        <v>2581334.5454545459</v>
      </c>
      <c r="F101" s="45"/>
    </row>
    <row r="102" spans="1:6" s="9" customFormat="1" x14ac:dyDescent="0.25">
      <c r="A102" s="10">
        <v>81</v>
      </c>
      <c r="B102" s="11" t="s">
        <v>90</v>
      </c>
      <c r="C102" s="12">
        <v>5959015.1515151514</v>
      </c>
      <c r="D102" s="41">
        <v>3588000</v>
      </c>
      <c r="E102" s="58">
        <f t="shared" si="2"/>
        <v>2371015.1515151514</v>
      </c>
      <c r="F102" s="45"/>
    </row>
    <row r="103" spans="1:6" s="9" customFormat="1" x14ac:dyDescent="0.25">
      <c r="A103" s="10">
        <v>82</v>
      </c>
      <c r="B103" s="11" t="s">
        <v>91</v>
      </c>
      <c r="C103" s="12">
        <v>7170651.5151515156</v>
      </c>
      <c r="D103" s="41">
        <v>4784000</v>
      </c>
      <c r="E103" s="58">
        <f t="shared" si="2"/>
        <v>2386651.5151515156</v>
      </c>
      <c r="F103" s="45"/>
    </row>
    <row r="104" spans="1:6" s="9" customFormat="1" x14ac:dyDescent="0.25">
      <c r="A104" s="10">
        <v>83</v>
      </c>
      <c r="B104" s="11" t="s">
        <v>92</v>
      </c>
      <c r="C104" s="12">
        <v>8185757.5757575752</v>
      </c>
      <c r="D104" s="41">
        <v>5980000</v>
      </c>
      <c r="E104" s="58">
        <f t="shared" si="2"/>
        <v>2205757.5757575752</v>
      </c>
      <c r="F104" s="45"/>
    </row>
    <row r="105" spans="1:6" s="9" customFormat="1" x14ac:dyDescent="0.25">
      <c r="A105" s="10">
        <v>84</v>
      </c>
      <c r="B105" s="11" t="s">
        <v>93</v>
      </c>
      <c r="C105" s="12">
        <v>10201112.727272727</v>
      </c>
      <c r="D105" s="41">
        <v>7176000</v>
      </c>
      <c r="E105" s="58">
        <f t="shared" si="2"/>
        <v>3025112.7272727266</v>
      </c>
      <c r="F105" s="45"/>
    </row>
    <row r="106" spans="1:6" s="9" customFormat="1" x14ac:dyDescent="0.25">
      <c r="A106" s="10">
        <v>85</v>
      </c>
      <c r="B106" s="11" t="s">
        <v>94</v>
      </c>
      <c r="C106" s="12">
        <v>11504775.757575758</v>
      </c>
      <c r="D106" s="41">
        <v>8372000</v>
      </c>
      <c r="E106" s="58">
        <f t="shared" si="2"/>
        <v>3132775.7575757578</v>
      </c>
      <c r="F106" s="45"/>
    </row>
    <row r="107" spans="1:6" s="9" customFormat="1" x14ac:dyDescent="0.25">
      <c r="A107" s="10">
        <v>86</v>
      </c>
      <c r="B107" s="11" t="s">
        <v>95</v>
      </c>
      <c r="C107" s="12">
        <v>13261648.484848484</v>
      </c>
      <c r="D107" s="41">
        <v>9568000</v>
      </c>
      <c r="E107" s="58">
        <f t="shared" si="2"/>
        <v>3693648.4848484844</v>
      </c>
      <c r="F107" s="45"/>
    </row>
    <row r="108" spans="1:6" s="9" customFormat="1" x14ac:dyDescent="0.25">
      <c r="A108" s="10">
        <v>87</v>
      </c>
      <c r="B108" s="11" t="s">
        <v>96</v>
      </c>
      <c r="C108" s="12">
        <v>9154345.4545454532</v>
      </c>
      <c r="D108" s="41">
        <v>8418000</v>
      </c>
      <c r="E108" s="58">
        <f t="shared" si="2"/>
        <v>736345.45454545319</v>
      </c>
      <c r="F108" s="45"/>
    </row>
    <row r="109" spans="1:6" s="9" customFormat="1" x14ac:dyDescent="0.25">
      <c r="A109" s="10">
        <v>88</v>
      </c>
      <c r="B109" s="11" t="s">
        <v>97</v>
      </c>
      <c r="C109" s="12">
        <v>34072945.454545453</v>
      </c>
      <c r="D109" s="41">
        <v>23920000</v>
      </c>
      <c r="E109" s="58">
        <f t="shared" si="2"/>
        <v>10152945.454545453</v>
      </c>
      <c r="F109" s="45"/>
    </row>
    <row r="110" spans="1:6" s="9" customFormat="1" x14ac:dyDescent="0.25">
      <c r="A110" s="10">
        <v>89</v>
      </c>
      <c r="B110" s="11" t="s">
        <v>98</v>
      </c>
      <c r="C110" s="12">
        <v>38615860.606060602</v>
      </c>
      <c r="D110" s="41">
        <v>26680000</v>
      </c>
      <c r="E110" s="58">
        <f t="shared" si="2"/>
        <v>11935860.606060602</v>
      </c>
      <c r="F110" s="45"/>
    </row>
    <row r="111" spans="1:6" s="9" customFormat="1" x14ac:dyDescent="0.25">
      <c r="A111" s="10">
        <v>90</v>
      </c>
      <c r="B111" s="11" t="s">
        <v>99</v>
      </c>
      <c r="C111" s="12">
        <v>1153398.4848484849</v>
      </c>
      <c r="D111" s="41">
        <v>717600</v>
      </c>
      <c r="E111" s="58">
        <f t="shared" si="2"/>
        <v>435798.48484848486</v>
      </c>
      <c r="F111" s="45"/>
    </row>
    <row r="112" spans="1:6" s="9" customFormat="1" x14ac:dyDescent="0.25">
      <c r="A112" s="10">
        <v>91</v>
      </c>
      <c r="B112" s="11" t="s">
        <v>100</v>
      </c>
      <c r="C112" s="12">
        <v>1507910.303030303</v>
      </c>
      <c r="D112" s="41">
        <v>782000</v>
      </c>
      <c r="E112" s="58">
        <f t="shared" si="2"/>
        <v>725910.30303030298</v>
      </c>
      <c r="F112" s="45"/>
    </row>
    <row r="113" spans="1:6" s="9" customFormat="1" x14ac:dyDescent="0.25">
      <c r="A113" s="10">
        <v>92</v>
      </c>
      <c r="B113" s="15" t="s">
        <v>101</v>
      </c>
      <c r="C113" s="12">
        <v>1757413.6363636365</v>
      </c>
      <c r="D113" s="41">
        <v>828000</v>
      </c>
      <c r="E113" s="58">
        <f t="shared" si="2"/>
        <v>929413.63636363647</v>
      </c>
      <c r="F113" s="45"/>
    </row>
    <row r="114" spans="1:6" s="9" customFormat="1" ht="33" x14ac:dyDescent="0.25">
      <c r="A114" s="10">
        <v>93</v>
      </c>
      <c r="B114" s="11" t="s">
        <v>102</v>
      </c>
      <c r="C114" s="12">
        <v>3109794.5454545454</v>
      </c>
      <c r="D114" s="13">
        <v>1380000</v>
      </c>
      <c r="E114" s="58">
        <f t="shared" si="2"/>
        <v>1729794.5454545454</v>
      </c>
      <c r="F114" s="45"/>
    </row>
    <row r="115" spans="1:6" s="9" customFormat="1" ht="33" x14ac:dyDescent="0.25">
      <c r="A115" s="10">
        <v>94</v>
      </c>
      <c r="B115" s="15" t="s">
        <v>103</v>
      </c>
      <c r="C115" s="12">
        <v>4901213.333333333</v>
      </c>
      <c r="D115" s="13">
        <v>2668000</v>
      </c>
      <c r="E115" s="58">
        <f t="shared" si="2"/>
        <v>2233213.333333333</v>
      </c>
      <c r="F115" s="45"/>
    </row>
    <row r="116" spans="1:6" s="9" customFormat="1" x14ac:dyDescent="0.25">
      <c r="A116" s="10">
        <v>95</v>
      </c>
      <c r="B116" s="11" t="s">
        <v>104</v>
      </c>
      <c r="C116" s="12">
        <v>7524045.4545454541</v>
      </c>
      <c r="D116" s="13">
        <v>5428000</v>
      </c>
      <c r="E116" s="58">
        <f t="shared" si="2"/>
        <v>2096045.4545454541</v>
      </c>
      <c r="F116" s="45"/>
    </row>
    <row r="117" spans="1:6" s="9" customFormat="1" x14ac:dyDescent="0.25">
      <c r="A117" s="10">
        <v>96</v>
      </c>
      <c r="B117" s="11" t="s">
        <v>105</v>
      </c>
      <c r="C117" s="12">
        <v>11484581.818181818</v>
      </c>
      <c r="D117" s="13">
        <v>7360000</v>
      </c>
      <c r="E117" s="58">
        <f t="shared" si="2"/>
        <v>4124581.8181818184</v>
      </c>
      <c r="F117" s="45"/>
    </row>
    <row r="118" spans="1:6" s="9" customFormat="1" x14ac:dyDescent="0.25">
      <c r="A118" s="10">
        <v>97</v>
      </c>
      <c r="B118" s="11" t="s">
        <v>106</v>
      </c>
      <c r="C118" s="12">
        <v>13658279.090909088</v>
      </c>
      <c r="D118" s="13">
        <v>8280000</v>
      </c>
      <c r="E118" s="58">
        <f t="shared" si="2"/>
        <v>5378279.090909088</v>
      </c>
      <c r="F118" s="45"/>
    </row>
    <row r="119" spans="1:6" s="9" customFormat="1" x14ac:dyDescent="0.25">
      <c r="A119" s="10">
        <v>98</v>
      </c>
      <c r="B119" s="11" t="s">
        <v>107</v>
      </c>
      <c r="C119" s="12">
        <v>16356946.666666666</v>
      </c>
      <c r="D119" s="13">
        <v>10120000</v>
      </c>
      <c r="E119" s="58">
        <f t="shared" si="2"/>
        <v>6236946.666666666</v>
      </c>
      <c r="F119" s="45"/>
    </row>
    <row r="120" spans="1:6" s="9" customFormat="1" x14ac:dyDescent="0.25">
      <c r="A120" s="10">
        <v>99</v>
      </c>
      <c r="B120" s="11" t="s">
        <v>108</v>
      </c>
      <c r="C120" s="12">
        <v>21067327.272727273</v>
      </c>
      <c r="D120" s="13">
        <v>11960000</v>
      </c>
      <c r="E120" s="58">
        <f t="shared" si="2"/>
        <v>9107327.2727272734</v>
      </c>
      <c r="F120" s="45"/>
    </row>
    <row r="121" spans="1:6" s="9" customFormat="1" ht="33" x14ac:dyDescent="0.25">
      <c r="A121" s="10">
        <v>100</v>
      </c>
      <c r="B121" s="11" t="s">
        <v>109</v>
      </c>
      <c r="C121" s="12">
        <v>1660050</v>
      </c>
      <c r="D121" s="13">
        <v>1527246</v>
      </c>
      <c r="E121" s="58">
        <f t="shared" si="2"/>
        <v>132804</v>
      </c>
      <c r="F121" s="45"/>
    </row>
    <row r="122" spans="1:6" s="9" customFormat="1" ht="33" x14ac:dyDescent="0.25">
      <c r="A122" s="10">
        <v>101</v>
      </c>
      <c r="B122" s="15" t="s">
        <v>110</v>
      </c>
      <c r="C122" s="12">
        <v>12028916.666666666</v>
      </c>
      <c r="D122" s="13">
        <v>8000000</v>
      </c>
      <c r="E122" s="58">
        <f t="shared" si="2"/>
        <v>4028916.666666666</v>
      </c>
      <c r="F122" s="45"/>
    </row>
    <row r="123" spans="1:6" s="9" customFormat="1" ht="33" x14ac:dyDescent="0.25">
      <c r="A123" s="10">
        <v>102</v>
      </c>
      <c r="B123" s="11" t="s">
        <v>111</v>
      </c>
      <c r="C123" s="12">
        <v>21723630.303030301</v>
      </c>
      <c r="D123" s="13">
        <v>10000000</v>
      </c>
      <c r="E123" s="58">
        <f t="shared" si="2"/>
        <v>11723630.303030301</v>
      </c>
      <c r="F123" s="45"/>
    </row>
    <row r="124" spans="1:6" s="9" customFormat="1" x14ac:dyDescent="0.25">
      <c r="A124" s="10">
        <v>103</v>
      </c>
      <c r="B124" s="11" t="s">
        <v>112</v>
      </c>
      <c r="C124" s="12">
        <v>43327.539393939391</v>
      </c>
      <c r="D124" s="13">
        <v>39560</v>
      </c>
      <c r="E124" s="58">
        <f t="shared" si="2"/>
        <v>3767.5393939393907</v>
      </c>
      <c r="F124" s="45"/>
    </row>
    <row r="125" spans="1:6" s="9" customFormat="1" ht="33" x14ac:dyDescent="0.25">
      <c r="A125" s="10">
        <v>104</v>
      </c>
      <c r="B125" s="11" t="s">
        <v>113</v>
      </c>
      <c r="C125" s="12">
        <v>935231.81818181823</v>
      </c>
      <c r="D125" s="13">
        <v>860200</v>
      </c>
      <c r="E125" s="58">
        <f t="shared" si="2"/>
        <v>75031.818181818235</v>
      </c>
      <c r="F125" s="45"/>
    </row>
    <row r="126" spans="1:6" s="9" customFormat="1" ht="33" x14ac:dyDescent="0.25">
      <c r="A126" s="10">
        <v>105</v>
      </c>
      <c r="B126" s="11" t="s">
        <v>114</v>
      </c>
      <c r="C126" s="12">
        <v>1116696</v>
      </c>
      <c r="D126" s="13">
        <v>1012000</v>
      </c>
      <c r="E126" s="58">
        <f t="shared" si="2"/>
        <v>104696</v>
      </c>
      <c r="F126" s="45"/>
    </row>
    <row r="127" spans="1:6" s="9" customFormat="1" ht="33" x14ac:dyDescent="0.25">
      <c r="A127" s="10">
        <v>106</v>
      </c>
      <c r="B127" s="11" t="s">
        <v>115</v>
      </c>
      <c r="C127" s="12">
        <v>102592.42424242424</v>
      </c>
      <c r="D127" s="13">
        <v>92000</v>
      </c>
      <c r="E127" s="58">
        <f t="shared" si="2"/>
        <v>10592.42424242424</v>
      </c>
      <c r="F127" s="45"/>
    </row>
    <row r="128" spans="1:6" s="9" customFormat="1" x14ac:dyDescent="0.25">
      <c r="A128" s="10">
        <v>107</v>
      </c>
      <c r="B128" s="11" t="s">
        <v>116</v>
      </c>
      <c r="C128" s="12">
        <v>46247.727272727272</v>
      </c>
      <c r="D128" s="13">
        <v>42320</v>
      </c>
      <c r="E128" s="58">
        <f t="shared" si="2"/>
        <v>3927.7272727272721</v>
      </c>
      <c r="F128" s="45"/>
    </row>
    <row r="129" spans="1:6" s="9" customFormat="1" x14ac:dyDescent="0.25">
      <c r="A129" s="10">
        <v>108</v>
      </c>
      <c r="B129" s="11" t="s">
        <v>117</v>
      </c>
      <c r="C129" s="12">
        <v>178860.60606060605</v>
      </c>
      <c r="D129" s="13">
        <v>163760</v>
      </c>
      <c r="E129" s="58">
        <f t="shared" si="2"/>
        <v>15100.606060606049</v>
      </c>
      <c r="F129" s="45"/>
    </row>
    <row r="130" spans="1:6" s="9" customFormat="1" x14ac:dyDescent="0.25">
      <c r="A130" s="10">
        <v>109</v>
      </c>
      <c r="B130" s="11" t="s">
        <v>118</v>
      </c>
      <c r="C130" s="12">
        <v>60491.666666666664</v>
      </c>
      <c r="D130" s="13">
        <v>34960</v>
      </c>
      <c r="E130" s="58">
        <f t="shared" si="2"/>
        <v>25531.666666666664</v>
      </c>
      <c r="F130" s="45"/>
    </row>
    <row r="131" spans="1:6" s="9" customFormat="1" ht="33" x14ac:dyDescent="0.25">
      <c r="A131" s="10">
        <v>110</v>
      </c>
      <c r="B131" s="11" t="s">
        <v>119</v>
      </c>
      <c r="C131" s="12">
        <v>458510.60606060602</v>
      </c>
      <c r="D131" s="13">
        <v>294400</v>
      </c>
      <c r="E131" s="58">
        <f t="shared" si="2"/>
        <v>164110.60606060602</v>
      </c>
      <c r="F131" s="45"/>
    </row>
    <row r="132" spans="1:6" s="9" customFormat="1" x14ac:dyDescent="0.25">
      <c r="A132" s="10">
        <v>111</v>
      </c>
      <c r="B132" s="11" t="s">
        <v>120</v>
      </c>
      <c r="C132" s="12">
        <v>80180.757575757569</v>
      </c>
      <c r="D132" s="13">
        <v>54280</v>
      </c>
      <c r="E132" s="58">
        <f t="shared" si="2"/>
        <v>25900.757575757569</v>
      </c>
      <c r="F132" s="45"/>
    </row>
    <row r="133" spans="1:6" s="9" customFormat="1" x14ac:dyDescent="0.25">
      <c r="A133" s="10">
        <v>112</v>
      </c>
      <c r="B133" s="11" t="s">
        <v>121</v>
      </c>
      <c r="C133" s="12">
        <v>27496.212121212116</v>
      </c>
      <c r="D133" s="13">
        <v>24840</v>
      </c>
      <c r="E133" s="58">
        <f t="shared" si="2"/>
        <v>2656.2121212121165</v>
      </c>
      <c r="F133" s="45"/>
    </row>
    <row r="134" spans="1:6" s="9" customFormat="1" x14ac:dyDescent="0.25">
      <c r="A134" s="10">
        <v>113</v>
      </c>
      <c r="B134" s="11" t="s">
        <v>122</v>
      </c>
      <c r="C134" s="12">
        <v>192621.33333333334</v>
      </c>
      <c r="D134" s="13">
        <v>109480</v>
      </c>
      <c r="E134" s="58">
        <f t="shared" si="2"/>
        <v>83141.333333333343</v>
      </c>
      <c r="F134" s="45"/>
    </row>
    <row r="135" spans="1:6" s="9" customFormat="1" x14ac:dyDescent="0.25">
      <c r="A135" s="10">
        <v>114</v>
      </c>
      <c r="B135" s="11" t="s">
        <v>123</v>
      </c>
      <c r="C135" s="12">
        <v>318343.03030303027</v>
      </c>
      <c r="D135" s="13">
        <v>292560</v>
      </c>
      <c r="E135" s="58">
        <f t="shared" si="2"/>
        <v>25783.030303030275</v>
      </c>
      <c r="F135" s="45"/>
    </row>
    <row r="136" spans="1:6" s="9" customFormat="1" x14ac:dyDescent="0.25">
      <c r="A136" s="10">
        <v>115</v>
      </c>
      <c r="B136" s="11" t="s">
        <v>124</v>
      </c>
      <c r="C136" s="12">
        <v>63214.242424242424</v>
      </c>
      <c r="D136" s="13">
        <v>57960</v>
      </c>
      <c r="E136" s="58">
        <f t="shared" si="2"/>
        <v>5254.242424242424</v>
      </c>
      <c r="F136" s="45"/>
    </row>
    <row r="137" spans="1:6" s="9" customFormat="1" x14ac:dyDescent="0.25">
      <c r="A137" s="10">
        <v>116</v>
      </c>
      <c r="B137" s="11" t="s">
        <v>125</v>
      </c>
      <c r="C137" s="12">
        <v>98625.757575757569</v>
      </c>
      <c r="D137" s="13">
        <v>90160</v>
      </c>
      <c r="E137" s="58">
        <f t="shared" si="2"/>
        <v>8465.7575757575687</v>
      </c>
      <c r="F137" s="45"/>
    </row>
    <row r="138" spans="1:6" s="9" customFormat="1" x14ac:dyDescent="0.25">
      <c r="A138" s="142" t="s">
        <v>126</v>
      </c>
      <c r="B138" s="142"/>
      <c r="C138" s="142"/>
      <c r="D138" s="142"/>
      <c r="E138" s="59">
        <f>SUM(D139:D156)</f>
        <v>1284162</v>
      </c>
      <c r="F138" s="49"/>
    </row>
    <row r="139" spans="1:6" s="9" customFormat="1" x14ac:dyDescent="0.25">
      <c r="A139" s="14">
        <v>117</v>
      </c>
      <c r="B139" s="15" t="s">
        <v>127</v>
      </c>
      <c r="C139" s="12">
        <v>1284.8033333333301</v>
      </c>
      <c r="D139" s="13">
        <v>1182</v>
      </c>
      <c r="E139" s="58">
        <f t="shared" si="2"/>
        <v>102.8033333333301</v>
      </c>
      <c r="F139" s="45"/>
    </row>
    <row r="140" spans="1:6" s="9" customFormat="1" x14ac:dyDescent="0.25">
      <c r="A140" s="14">
        <v>118</v>
      </c>
      <c r="B140" s="15" t="s">
        <v>128</v>
      </c>
      <c r="C140" s="12">
        <v>1567.8790909090906</v>
      </c>
      <c r="D140" s="13">
        <v>1442</v>
      </c>
      <c r="E140" s="58">
        <f t="shared" si="2"/>
        <v>125.87909090909056</v>
      </c>
      <c r="F140" s="45"/>
    </row>
    <row r="141" spans="1:6" s="9" customFormat="1" x14ac:dyDescent="0.25">
      <c r="A141" s="14">
        <v>119</v>
      </c>
      <c r="B141" s="15" t="s">
        <v>129</v>
      </c>
      <c r="C141" s="12">
        <v>1274.9227272727273</v>
      </c>
      <c r="D141" s="13">
        <v>1173</v>
      </c>
      <c r="E141" s="58">
        <f t="shared" si="2"/>
        <v>101.92272727272734</v>
      </c>
      <c r="F141" s="45"/>
    </row>
    <row r="142" spans="1:6" s="9" customFormat="1" x14ac:dyDescent="0.25">
      <c r="A142" s="14">
        <v>120</v>
      </c>
      <c r="B142" s="15" t="s">
        <v>130</v>
      </c>
      <c r="C142" s="12">
        <v>1412.8184848484846</v>
      </c>
      <c r="D142" s="13">
        <v>1300</v>
      </c>
      <c r="E142" s="58">
        <f t="shared" si="2"/>
        <v>112.81848484848456</v>
      </c>
      <c r="F142" s="45"/>
    </row>
    <row r="143" spans="1:6" s="9" customFormat="1" x14ac:dyDescent="0.25">
      <c r="A143" s="14">
        <v>121</v>
      </c>
      <c r="B143" s="15" t="s">
        <v>131</v>
      </c>
      <c r="C143" s="12">
        <v>1039.8075757575757</v>
      </c>
      <c r="D143" s="13">
        <v>957</v>
      </c>
      <c r="E143" s="58">
        <f t="shared" si="2"/>
        <v>82.807575757575705</v>
      </c>
      <c r="F143" s="45"/>
    </row>
    <row r="144" spans="1:6" s="9" customFormat="1" x14ac:dyDescent="0.25">
      <c r="A144" s="14">
        <v>122</v>
      </c>
      <c r="B144" s="15" t="s">
        <v>132</v>
      </c>
      <c r="C144" s="12">
        <v>1075.9042424242423</v>
      </c>
      <c r="D144" s="13">
        <v>990</v>
      </c>
      <c r="E144" s="58">
        <f t="shared" si="2"/>
        <v>85.904242424242284</v>
      </c>
      <c r="F144" s="45"/>
    </row>
    <row r="145" spans="1:6" s="9" customFormat="1" x14ac:dyDescent="0.25">
      <c r="A145" s="14">
        <v>123</v>
      </c>
      <c r="B145" s="15" t="s">
        <v>133</v>
      </c>
      <c r="C145" s="12">
        <v>836.06515151515157</v>
      </c>
      <c r="D145" s="13">
        <v>769</v>
      </c>
      <c r="E145" s="58">
        <f t="shared" si="2"/>
        <v>67.06515151515157</v>
      </c>
      <c r="F145" s="45"/>
    </row>
    <row r="146" spans="1:6" s="9" customFormat="1" ht="33" x14ac:dyDescent="0.25">
      <c r="A146" s="14">
        <v>124</v>
      </c>
      <c r="B146" s="11" t="s">
        <v>134</v>
      </c>
      <c r="C146" s="12">
        <v>20747.469696969696</v>
      </c>
      <c r="D146" s="13">
        <v>19088</v>
      </c>
      <c r="E146" s="58">
        <f t="shared" si="2"/>
        <v>1659.4696969696961</v>
      </c>
      <c r="F146" s="45"/>
    </row>
    <row r="147" spans="1:6" s="9" customFormat="1" x14ac:dyDescent="0.25">
      <c r="A147" s="14">
        <v>125</v>
      </c>
      <c r="B147" s="11" t="s">
        <v>135</v>
      </c>
      <c r="C147" s="12">
        <v>4562.2436363636361</v>
      </c>
      <c r="D147" s="13">
        <v>4197</v>
      </c>
      <c r="E147" s="58">
        <f t="shared" si="2"/>
        <v>365.24363636363614</v>
      </c>
      <c r="F147" s="45"/>
    </row>
    <row r="148" spans="1:6" s="9" customFormat="1" x14ac:dyDescent="0.25">
      <c r="A148" s="14">
        <v>126</v>
      </c>
      <c r="B148" s="11" t="s">
        <v>136</v>
      </c>
      <c r="C148" s="12">
        <v>6453.045454545455</v>
      </c>
      <c r="D148" s="13">
        <v>5937</v>
      </c>
      <c r="E148" s="58">
        <f t="shared" si="2"/>
        <v>516.04545454545496</v>
      </c>
      <c r="F148" s="45"/>
    </row>
    <row r="149" spans="1:6" s="9" customFormat="1" x14ac:dyDescent="0.25">
      <c r="A149" s="14">
        <v>127</v>
      </c>
      <c r="B149" s="11" t="s">
        <v>137</v>
      </c>
      <c r="C149" s="12">
        <v>4488.1030303030302</v>
      </c>
      <c r="D149" s="13">
        <v>4129</v>
      </c>
      <c r="E149" s="58">
        <f t="shared" si="2"/>
        <v>359.10303030303021</v>
      </c>
      <c r="F149" s="45"/>
    </row>
    <row r="150" spans="1:6" s="9" customFormat="1" x14ac:dyDescent="0.25">
      <c r="A150" s="14">
        <v>128</v>
      </c>
      <c r="B150" s="15" t="s">
        <v>138</v>
      </c>
      <c r="C150" s="12">
        <v>405575.0066666666</v>
      </c>
      <c r="D150" s="13">
        <v>373129</v>
      </c>
      <c r="E150" s="58">
        <f t="shared" si="2"/>
        <v>32446.006666666595</v>
      </c>
      <c r="F150" s="45"/>
    </row>
    <row r="151" spans="1:6" s="9" customFormat="1" x14ac:dyDescent="0.25">
      <c r="A151" s="14">
        <v>129</v>
      </c>
      <c r="B151" s="11" t="s">
        <v>139</v>
      </c>
      <c r="C151" s="12">
        <v>69725.345454545444</v>
      </c>
      <c r="D151" s="13">
        <v>64147</v>
      </c>
      <c r="E151" s="58">
        <f t="shared" si="2"/>
        <v>5578.3454545454442</v>
      </c>
      <c r="F151" s="45"/>
    </row>
    <row r="152" spans="1:6" s="9" customFormat="1" x14ac:dyDescent="0.25">
      <c r="A152" s="14">
        <v>130</v>
      </c>
      <c r="B152" s="11" t="s">
        <v>140</v>
      </c>
      <c r="C152" s="12">
        <v>11862.136363636362</v>
      </c>
      <c r="D152" s="13">
        <v>10913</v>
      </c>
      <c r="E152" s="58">
        <f t="shared" si="2"/>
        <v>949.13636363636215</v>
      </c>
      <c r="F152" s="45"/>
    </row>
    <row r="153" spans="1:6" s="9" customFormat="1" x14ac:dyDescent="0.25">
      <c r="A153" s="14">
        <v>131</v>
      </c>
      <c r="B153" s="11" t="s">
        <v>141</v>
      </c>
      <c r="C153" s="12">
        <v>477586.66666666669</v>
      </c>
      <c r="D153" s="13">
        <v>439380</v>
      </c>
      <c r="E153" s="58">
        <f t="shared" ref="E153:E168" si="3">+C153-D153</f>
        <v>38206.666666666686</v>
      </c>
      <c r="F153" s="45"/>
    </row>
    <row r="154" spans="1:6" s="9" customFormat="1" x14ac:dyDescent="0.25">
      <c r="A154" s="14">
        <v>132</v>
      </c>
      <c r="B154" s="15" t="s">
        <v>142</v>
      </c>
      <c r="C154" s="12">
        <v>30260.618181818183</v>
      </c>
      <c r="D154" s="13">
        <v>27840</v>
      </c>
      <c r="E154" s="58">
        <f t="shared" si="3"/>
        <v>2420.6181818181831</v>
      </c>
      <c r="F154" s="45"/>
    </row>
    <row r="155" spans="1:6" s="9" customFormat="1" x14ac:dyDescent="0.25">
      <c r="A155" s="14">
        <v>133</v>
      </c>
      <c r="B155" s="11" t="s">
        <v>143</v>
      </c>
      <c r="C155" s="12">
        <v>30260.618181818183</v>
      </c>
      <c r="D155" s="13">
        <v>27840</v>
      </c>
      <c r="E155" s="58">
        <f t="shared" si="3"/>
        <v>2420.6181818181831</v>
      </c>
      <c r="F155" s="45"/>
    </row>
    <row r="156" spans="1:6" s="9" customFormat="1" x14ac:dyDescent="0.25">
      <c r="A156" s="14">
        <v>134</v>
      </c>
      <c r="B156" s="11" t="s">
        <v>144</v>
      </c>
      <c r="C156" s="12">
        <v>325814.06666666659</v>
      </c>
      <c r="D156" s="13">
        <v>299749</v>
      </c>
      <c r="E156" s="58">
        <f t="shared" si="3"/>
        <v>26065.066666666593</v>
      </c>
      <c r="F156" s="45"/>
    </row>
    <row r="157" spans="1:6" s="9" customFormat="1" x14ac:dyDescent="0.25">
      <c r="A157" s="143" t="s">
        <v>145</v>
      </c>
      <c r="B157" s="143"/>
      <c r="C157" s="143"/>
      <c r="D157" s="143"/>
      <c r="E157" s="59">
        <f>SUM(D158:D161)</f>
        <v>1251200</v>
      </c>
      <c r="F157" s="49"/>
    </row>
    <row r="158" spans="1:6" s="9" customFormat="1" x14ac:dyDescent="0.25">
      <c r="A158" s="10">
        <v>135</v>
      </c>
      <c r="B158" s="18" t="s">
        <v>146</v>
      </c>
      <c r="C158" s="12">
        <v>624750</v>
      </c>
      <c r="D158" s="13">
        <v>478400</v>
      </c>
      <c r="E158" s="58">
        <f t="shared" si="3"/>
        <v>146350</v>
      </c>
      <c r="F158" s="45"/>
    </row>
    <row r="159" spans="1:6" s="9" customFormat="1" x14ac:dyDescent="0.25">
      <c r="A159" s="10">
        <v>136</v>
      </c>
      <c r="B159" s="19" t="s">
        <v>147</v>
      </c>
      <c r="C159" s="12">
        <v>194366.66666666666</v>
      </c>
      <c r="D159" s="13">
        <v>147200</v>
      </c>
      <c r="E159" s="58">
        <f t="shared" si="3"/>
        <v>47166.666666666657</v>
      </c>
      <c r="F159" s="45"/>
    </row>
    <row r="160" spans="1:6" s="9" customFormat="1" x14ac:dyDescent="0.25">
      <c r="A160" s="10">
        <v>137</v>
      </c>
      <c r="B160" s="19" t="s">
        <v>148</v>
      </c>
      <c r="C160" s="12">
        <v>210233.33333333334</v>
      </c>
      <c r="D160" s="13">
        <v>165600</v>
      </c>
      <c r="E160" s="58">
        <f t="shared" si="3"/>
        <v>44633.333333333343</v>
      </c>
      <c r="F160" s="45"/>
    </row>
    <row r="161" spans="1:6" s="9" customFormat="1" x14ac:dyDescent="0.25">
      <c r="A161" s="10">
        <v>138</v>
      </c>
      <c r="B161" s="19" t="s">
        <v>149</v>
      </c>
      <c r="C161" s="12">
        <v>518731.81818181818</v>
      </c>
      <c r="D161" s="13">
        <v>460000</v>
      </c>
      <c r="E161" s="58">
        <f t="shared" si="3"/>
        <v>58731.818181818177</v>
      </c>
      <c r="F161" s="45"/>
    </row>
    <row r="162" spans="1:6" s="9" customFormat="1" x14ac:dyDescent="0.25">
      <c r="A162" s="142" t="s">
        <v>150</v>
      </c>
      <c r="B162" s="142"/>
      <c r="C162" s="142"/>
      <c r="D162" s="142"/>
      <c r="E162" s="59">
        <f>SUM(D163:D165)</f>
        <v>24975435</v>
      </c>
      <c r="F162" s="49"/>
    </row>
    <row r="163" spans="1:6" s="9" customFormat="1" ht="33" x14ac:dyDescent="0.25">
      <c r="A163" s="10">
        <v>139</v>
      </c>
      <c r="B163" s="11" t="s">
        <v>151</v>
      </c>
      <c r="C163" s="12">
        <v>5408081.2121212119</v>
      </c>
      <c r="D163" s="13">
        <v>4975435</v>
      </c>
      <c r="E163" s="58">
        <f t="shared" si="3"/>
        <v>432646.21212121192</v>
      </c>
      <c r="F163" s="45"/>
    </row>
    <row r="164" spans="1:6" s="9" customFormat="1" ht="33" x14ac:dyDescent="0.25">
      <c r="A164" s="10">
        <v>140</v>
      </c>
      <c r="B164" s="11" t="s">
        <v>152</v>
      </c>
      <c r="C164" s="12">
        <v>6573776.3636363633</v>
      </c>
      <c r="D164" s="13">
        <v>5000000</v>
      </c>
      <c r="E164" s="58">
        <f t="shared" si="3"/>
        <v>1573776.3636363633</v>
      </c>
      <c r="F164" s="45"/>
    </row>
    <row r="165" spans="1:6" s="9" customFormat="1" ht="33" x14ac:dyDescent="0.25">
      <c r="A165" s="10">
        <v>141</v>
      </c>
      <c r="B165" s="11" t="s">
        <v>153</v>
      </c>
      <c r="C165" s="12">
        <v>21800800</v>
      </c>
      <c r="D165" s="13">
        <v>15000000</v>
      </c>
      <c r="E165" s="58">
        <f t="shared" si="3"/>
        <v>6800800</v>
      </c>
      <c r="F165" s="45"/>
    </row>
    <row r="166" spans="1:6" s="9" customFormat="1" x14ac:dyDescent="0.25">
      <c r="A166" s="142" t="s">
        <v>154</v>
      </c>
      <c r="B166" s="142"/>
      <c r="C166" s="142"/>
      <c r="D166" s="142"/>
      <c r="E166" s="59">
        <f>SUM(D167:D168)</f>
        <v>5244000</v>
      </c>
      <c r="F166" s="49"/>
    </row>
    <row r="167" spans="1:6" s="9" customFormat="1" ht="33" x14ac:dyDescent="0.25">
      <c r="A167" s="10">
        <v>142</v>
      </c>
      <c r="B167" s="11" t="s">
        <v>155</v>
      </c>
      <c r="C167" s="12">
        <v>3010916.3636363633</v>
      </c>
      <c r="D167" s="13">
        <v>2208000</v>
      </c>
      <c r="E167" s="58">
        <f t="shared" si="3"/>
        <v>802916.3636363633</v>
      </c>
      <c r="F167" s="45"/>
    </row>
    <row r="168" spans="1:6" s="9" customFormat="1" ht="33" x14ac:dyDescent="0.25">
      <c r="A168" s="10">
        <v>143</v>
      </c>
      <c r="B168" s="11" t="s">
        <v>156</v>
      </c>
      <c r="C168" s="12">
        <v>4182128.7878787876</v>
      </c>
      <c r="D168" s="13">
        <v>3036000</v>
      </c>
      <c r="E168" s="58">
        <f t="shared" si="3"/>
        <v>1146128.7878787876</v>
      </c>
      <c r="F168" s="45"/>
    </row>
    <row r="169" spans="1:6" s="9" customFormat="1" ht="33" x14ac:dyDescent="0.25">
      <c r="A169" s="137" t="s">
        <v>157</v>
      </c>
      <c r="B169" s="137"/>
      <c r="C169" s="137"/>
      <c r="D169" s="21">
        <f>SUM(D89:D168)</f>
        <v>218207723</v>
      </c>
      <c r="E169" s="60">
        <f>+E88+E138+E157+E162+E166</f>
        <v>218207723</v>
      </c>
      <c r="F169" s="50" t="s">
        <v>326</v>
      </c>
    </row>
    <row r="170" spans="1:6" s="9" customFormat="1" x14ac:dyDescent="0.25">
      <c r="A170" s="24"/>
      <c r="B170" s="25"/>
      <c r="C170" s="26"/>
      <c r="D170" s="27"/>
      <c r="E170" s="62"/>
      <c r="F170" s="27"/>
    </row>
    <row r="171" spans="1:6" s="9" customFormat="1" x14ac:dyDescent="0.25">
      <c r="A171" s="24"/>
      <c r="B171" s="25"/>
      <c r="C171" s="26"/>
      <c r="D171" s="27"/>
      <c r="E171" s="62"/>
      <c r="F171" s="27"/>
    </row>
    <row r="172" spans="1:6" s="9" customFormat="1" ht="28.5" x14ac:dyDescent="0.25">
      <c r="A172" s="138" t="s">
        <v>158</v>
      </c>
      <c r="B172" s="139"/>
      <c r="C172" s="8" t="s">
        <v>2</v>
      </c>
      <c r="D172" s="8" t="s">
        <v>284</v>
      </c>
      <c r="E172" s="56" t="s">
        <v>293</v>
      </c>
      <c r="F172" s="8" t="s">
        <v>287</v>
      </c>
    </row>
    <row r="173" spans="1:6" s="9" customFormat="1" x14ac:dyDescent="0.25">
      <c r="A173" s="140" t="s">
        <v>159</v>
      </c>
      <c r="B173" s="140"/>
      <c r="C173" s="140"/>
      <c r="D173" s="140"/>
      <c r="E173" s="59">
        <f>SUM(D174:D191)</f>
        <v>6166635</v>
      </c>
      <c r="F173" s="49"/>
    </row>
    <row r="174" spans="1:6" s="9" customFormat="1" ht="66" x14ac:dyDescent="0.25">
      <c r="A174" s="14">
        <v>144</v>
      </c>
      <c r="B174" s="29" t="s">
        <v>160</v>
      </c>
      <c r="C174" s="12">
        <v>367637.87878787873</v>
      </c>
      <c r="D174" s="41">
        <v>331200</v>
      </c>
      <c r="E174" s="58">
        <f t="shared" ref="E174:E237" si="4">+C174-D174</f>
        <v>36437.878787878726</v>
      </c>
      <c r="F174" s="45"/>
    </row>
    <row r="175" spans="1:6" s="9" customFormat="1" ht="66" x14ac:dyDescent="0.25">
      <c r="A175" s="14">
        <v>145</v>
      </c>
      <c r="B175" s="29" t="s">
        <v>161</v>
      </c>
      <c r="C175" s="12">
        <v>704912.72727272718</v>
      </c>
      <c r="D175" s="41">
        <v>644000</v>
      </c>
      <c r="E175" s="58">
        <f t="shared" si="4"/>
        <v>60912.727272727177</v>
      </c>
      <c r="F175" s="45"/>
    </row>
    <row r="176" spans="1:6" s="9" customFormat="1" ht="66" x14ac:dyDescent="0.25">
      <c r="A176" s="14">
        <v>146</v>
      </c>
      <c r="B176" s="29" t="s">
        <v>162</v>
      </c>
      <c r="C176" s="12">
        <v>1016873.0303030303</v>
      </c>
      <c r="D176" s="41">
        <v>920000</v>
      </c>
      <c r="E176" s="58">
        <f t="shared" si="4"/>
        <v>96873.030303030275</v>
      </c>
      <c r="F176" s="47"/>
    </row>
    <row r="177" spans="1:6" s="9" customFormat="1" ht="66" x14ac:dyDescent="0.25">
      <c r="A177" s="14">
        <v>147</v>
      </c>
      <c r="B177" s="29" t="s">
        <v>163</v>
      </c>
      <c r="C177" s="12">
        <v>1486778.7878787878</v>
      </c>
      <c r="D177" s="41">
        <v>1334000</v>
      </c>
      <c r="E177" s="58">
        <f t="shared" si="4"/>
        <v>152778.78787878784</v>
      </c>
      <c r="F177" s="47"/>
    </row>
    <row r="178" spans="1:6" s="9" customFormat="1" ht="66" x14ac:dyDescent="0.25">
      <c r="A178" s="14">
        <v>148</v>
      </c>
      <c r="B178" s="29" t="s">
        <v>164</v>
      </c>
      <c r="C178" s="12">
        <v>2660551.5151515151</v>
      </c>
      <c r="D178" s="41">
        <v>2438000</v>
      </c>
      <c r="E178" s="58">
        <f t="shared" si="4"/>
        <v>222551.51515151514</v>
      </c>
      <c r="F178" s="45"/>
    </row>
    <row r="179" spans="1:6" s="9" customFormat="1" ht="33" x14ac:dyDescent="0.25">
      <c r="A179" s="14">
        <v>149</v>
      </c>
      <c r="B179" s="30" t="s">
        <v>165</v>
      </c>
      <c r="C179" s="12">
        <v>13845.830303030301</v>
      </c>
      <c r="D179" s="41">
        <v>12696</v>
      </c>
      <c r="E179" s="58">
        <f t="shared" si="4"/>
        <v>1149.8303030303014</v>
      </c>
      <c r="F179" s="47"/>
    </row>
    <row r="180" spans="1:6" s="9" customFormat="1" ht="33" x14ac:dyDescent="0.25">
      <c r="A180" s="14">
        <v>150</v>
      </c>
      <c r="B180" s="30" t="s">
        <v>166</v>
      </c>
      <c r="C180" s="12">
        <v>17657.436363636363</v>
      </c>
      <c r="D180" s="41">
        <v>16238</v>
      </c>
      <c r="E180" s="58">
        <f t="shared" si="4"/>
        <v>1419.4363636363632</v>
      </c>
      <c r="F180" s="47"/>
    </row>
    <row r="181" spans="1:6" s="9" customFormat="1" ht="33" x14ac:dyDescent="0.25">
      <c r="A181" s="14">
        <v>151</v>
      </c>
      <c r="B181" s="30" t="s">
        <v>167</v>
      </c>
      <c r="C181" s="12">
        <v>21714.254545454543</v>
      </c>
      <c r="D181" s="41">
        <v>19977</v>
      </c>
      <c r="E181" s="58">
        <f t="shared" si="4"/>
        <v>1737.2545454545434</v>
      </c>
      <c r="F181" s="47"/>
    </row>
    <row r="182" spans="1:6" s="9" customFormat="1" ht="49.5" x14ac:dyDescent="0.25">
      <c r="A182" s="14">
        <v>152</v>
      </c>
      <c r="B182" s="30" t="s">
        <v>168</v>
      </c>
      <c r="C182" s="12">
        <v>34533.799999999996</v>
      </c>
      <c r="D182" s="41">
        <v>31740</v>
      </c>
      <c r="E182" s="58">
        <f t="shared" si="4"/>
        <v>2793.7999999999956</v>
      </c>
      <c r="F182" s="47"/>
    </row>
    <row r="183" spans="1:6" s="9" customFormat="1" ht="49.5" x14ac:dyDescent="0.25">
      <c r="A183" s="14">
        <v>153</v>
      </c>
      <c r="B183" s="30" t="s">
        <v>169</v>
      </c>
      <c r="C183" s="12">
        <v>39841.560606060608</v>
      </c>
      <c r="D183" s="41">
        <v>36616</v>
      </c>
      <c r="E183" s="58">
        <f t="shared" si="4"/>
        <v>3225.5606060606078</v>
      </c>
      <c r="F183" s="47"/>
    </row>
    <row r="184" spans="1:6" s="9" customFormat="1" ht="49.5" x14ac:dyDescent="0.25">
      <c r="A184" s="14">
        <v>154</v>
      </c>
      <c r="B184" s="29" t="s">
        <v>170</v>
      </c>
      <c r="C184" s="12">
        <v>39841.560606060608</v>
      </c>
      <c r="D184" s="41">
        <v>36616</v>
      </c>
      <c r="E184" s="58">
        <f t="shared" si="4"/>
        <v>3225.5606060606078</v>
      </c>
      <c r="F184" s="47"/>
    </row>
    <row r="185" spans="1:6" s="9" customFormat="1" ht="33" x14ac:dyDescent="0.25">
      <c r="A185" s="14">
        <v>155</v>
      </c>
      <c r="B185" s="29" t="s">
        <v>171</v>
      </c>
      <c r="C185" s="12">
        <v>43763.151515151512</v>
      </c>
      <c r="D185" s="41">
        <v>40259</v>
      </c>
      <c r="E185" s="58">
        <f t="shared" si="4"/>
        <v>3504.1515151515123</v>
      </c>
      <c r="F185" s="47"/>
    </row>
    <row r="186" spans="1:6" s="9" customFormat="1" ht="49.5" x14ac:dyDescent="0.25">
      <c r="A186" s="14">
        <v>156</v>
      </c>
      <c r="B186" s="29" t="s">
        <v>172</v>
      </c>
      <c r="C186" s="12">
        <v>34559.763636363634</v>
      </c>
      <c r="D186" s="41">
        <v>31795</v>
      </c>
      <c r="E186" s="58">
        <f t="shared" si="4"/>
        <v>2764.7636363636339</v>
      </c>
      <c r="F186" s="47"/>
    </row>
    <row r="187" spans="1:6" s="9" customFormat="1" ht="49.5" x14ac:dyDescent="0.25">
      <c r="A187" s="14">
        <v>157</v>
      </c>
      <c r="B187" s="29" t="s">
        <v>173</v>
      </c>
      <c r="C187" s="12">
        <v>53780.066666666658</v>
      </c>
      <c r="D187" s="41">
        <v>49478</v>
      </c>
      <c r="E187" s="58">
        <f t="shared" si="4"/>
        <v>4302.0666666666584</v>
      </c>
      <c r="F187" s="47"/>
    </row>
    <row r="188" spans="1:6" s="9" customFormat="1" x14ac:dyDescent="0.25">
      <c r="A188" s="14">
        <v>158</v>
      </c>
      <c r="B188" s="29" t="s">
        <v>174</v>
      </c>
      <c r="C188" s="12">
        <v>65996.678787878787</v>
      </c>
      <c r="D188" s="41">
        <v>60628</v>
      </c>
      <c r="E188" s="58">
        <f t="shared" si="4"/>
        <v>5368.6787878787873</v>
      </c>
      <c r="F188" s="47"/>
    </row>
    <row r="189" spans="1:6" s="9" customFormat="1" x14ac:dyDescent="0.25">
      <c r="A189" s="14">
        <v>159</v>
      </c>
      <c r="B189" s="29" t="s">
        <v>175</v>
      </c>
      <c r="C189" s="12">
        <v>86502.181818181809</v>
      </c>
      <c r="D189" s="41">
        <v>79580</v>
      </c>
      <c r="E189" s="58">
        <f t="shared" si="4"/>
        <v>6922.1818181818089</v>
      </c>
      <c r="F189" s="45"/>
    </row>
    <row r="190" spans="1:6" s="9" customFormat="1" x14ac:dyDescent="0.25">
      <c r="A190" s="14">
        <v>160</v>
      </c>
      <c r="B190" s="30" t="s">
        <v>176</v>
      </c>
      <c r="C190" s="12">
        <v>86502.181818181809</v>
      </c>
      <c r="D190" s="41">
        <v>79580</v>
      </c>
      <c r="E190" s="58">
        <f t="shared" si="4"/>
        <v>6922.1818181818089</v>
      </c>
      <c r="F190" s="45"/>
    </row>
    <row r="191" spans="1:6" s="9" customFormat="1" x14ac:dyDescent="0.25">
      <c r="A191" s="14">
        <v>161</v>
      </c>
      <c r="B191" s="29" t="s">
        <v>177</v>
      </c>
      <c r="C191" s="12">
        <v>4698.6969696969691</v>
      </c>
      <c r="D191" s="41">
        <v>4232</v>
      </c>
      <c r="E191" s="58">
        <f t="shared" si="4"/>
        <v>466.69696969696906</v>
      </c>
      <c r="F191" s="45"/>
    </row>
    <row r="192" spans="1:6" s="9" customFormat="1" x14ac:dyDescent="0.25">
      <c r="A192" s="141" t="s">
        <v>178</v>
      </c>
      <c r="B192" s="141"/>
      <c r="C192" s="141"/>
      <c r="D192" s="141"/>
      <c r="E192" s="59">
        <f>SUM(D193:D223)</f>
        <v>28966521</v>
      </c>
      <c r="F192" s="49"/>
    </row>
    <row r="193" spans="1:6" s="9" customFormat="1" x14ac:dyDescent="0.25">
      <c r="A193" s="10">
        <v>162</v>
      </c>
      <c r="B193" s="30" t="s">
        <v>179</v>
      </c>
      <c r="C193" s="12">
        <v>243409.09090909091</v>
      </c>
      <c r="D193" s="13">
        <v>223936</v>
      </c>
      <c r="E193" s="58">
        <f t="shared" si="4"/>
        <v>19473.090909090912</v>
      </c>
      <c r="F193" s="45"/>
    </row>
    <row r="194" spans="1:6" s="9" customFormat="1" x14ac:dyDescent="0.25">
      <c r="A194" s="10">
        <v>163</v>
      </c>
      <c r="B194" s="30" t="s">
        <v>180</v>
      </c>
      <c r="C194" s="12">
        <v>301466.66666666669</v>
      </c>
      <c r="D194" s="13">
        <v>277350</v>
      </c>
      <c r="E194" s="58">
        <f t="shared" si="4"/>
        <v>24116.666666666686</v>
      </c>
      <c r="F194" s="45"/>
    </row>
    <row r="195" spans="1:6" s="9" customFormat="1" x14ac:dyDescent="0.25">
      <c r="A195" s="10">
        <v>164</v>
      </c>
      <c r="B195" s="30" t="s">
        <v>181</v>
      </c>
      <c r="C195" s="12">
        <v>184630.30303030301</v>
      </c>
      <c r="D195" s="13">
        <v>169860</v>
      </c>
      <c r="E195" s="58">
        <f t="shared" si="4"/>
        <v>14770.30303030301</v>
      </c>
      <c r="F195" s="45"/>
    </row>
    <row r="196" spans="1:6" s="9" customFormat="1" x14ac:dyDescent="0.25">
      <c r="A196" s="10">
        <v>165</v>
      </c>
      <c r="B196" s="30" t="s">
        <v>182</v>
      </c>
      <c r="C196" s="12">
        <v>231509.09090909091</v>
      </c>
      <c r="D196" s="13">
        <v>212988</v>
      </c>
      <c r="E196" s="58">
        <f t="shared" si="4"/>
        <v>18521.090909090912</v>
      </c>
      <c r="F196" s="45"/>
    </row>
    <row r="197" spans="1:6" s="9" customFormat="1" x14ac:dyDescent="0.25">
      <c r="A197" s="10">
        <v>166</v>
      </c>
      <c r="B197" s="30" t="s">
        <v>183</v>
      </c>
      <c r="C197" s="12">
        <v>224296.9696969697</v>
      </c>
      <c r="D197" s="13">
        <v>206353</v>
      </c>
      <c r="E197" s="58">
        <f t="shared" si="4"/>
        <v>17943.969696969696</v>
      </c>
      <c r="F197" s="45"/>
    </row>
    <row r="198" spans="1:6" s="9" customFormat="1" x14ac:dyDescent="0.25">
      <c r="A198" s="10">
        <v>167</v>
      </c>
      <c r="B198" s="30" t="s">
        <v>184</v>
      </c>
      <c r="C198" s="12">
        <v>283075.75757575757</v>
      </c>
      <c r="D198" s="13">
        <v>260430</v>
      </c>
      <c r="E198" s="58">
        <f t="shared" si="4"/>
        <v>22645.757575757569</v>
      </c>
      <c r="F198" s="45"/>
    </row>
    <row r="199" spans="1:6" s="9" customFormat="1" ht="33" x14ac:dyDescent="0.25">
      <c r="A199" s="10">
        <v>168</v>
      </c>
      <c r="B199" s="30" t="s">
        <v>185</v>
      </c>
      <c r="C199" s="12">
        <v>664416.66666666663</v>
      </c>
      <c r="D199" s="13">
        <v>611264</v>
      </c>
      <c r="E199" s="58">
        <f t="shared" si="4"/>
        <v>53152.666666666628</v>
      </c>
      <c r="F199" s="45"/>
    </row>
    <row r="200" spans="1:6" s="9" customFormat="1" x14ac:dyDescent="0.25">
      <c r="A200" s="10">
        <v>169</v>
      </c>
      <c r="B200" s="30" t="s">
        <v>186</v>
      </c>
      <c r="C200" s="12">
        <v>636289.39393939392</v>
      </c>
      <c r="D200" s="13">
        <v>585386</v>
      </c>
      <c r="E200" s="58">
        <f t="shared" si="4"/>
        <v>50903.393939393922</v>
      </c>
      <c r="F200" s="45"/>
    </row>
    <row r="201" spans="1:6" s="9" customFormat="1" ht="49.5" x14ac:dyDescent="0.25">
      <c r="A201" s="10">
        <v>170</v>
      </c>
      <c r="B201" s="30" t="s">
        <v>187</v>
      </c>
      <c r="C201" s="12">
        <v>519813.63636363641</v>
      </c>
      <c r="D201" s="13">
        <v>478229</v>
      </c>
      <c r="E201" s="58">
        <f t="shared" si="4"/>
        <v>41584.636363636411</v>
      </c>
      <c r="F201" s="45"/>
    </row>
    <row r="202" spans="1:6" s="9" customFormat="1" ht="33" x14ac:dyDescent="0.25">
      <c r="A202" s="10">
        <v>171</v>
      </c>
      <c r="B202" s="30" t="s">
        <v>188</v>
      </c>
      <c r="C202" s="12">
        <v>423351.51515151514</v>
      </c>
      <c r="D202" s="13">
        <v>389484</v>
      </c>
      <c r="E202" s="58">
        <f t="shared" si="4"/>
        <v>33867.515151515137</v>
      </c>
      <c r="F202" s="45"/>
    </row>
    <row r="203" spans="1:6" s="9" customFormat="1" ht="49.5" x14ac:dyDescent="0.25">
      <c r="A203" s="10">
        <v>172</v>
      </c>
      <c r="B203" s="30" t="s">
        <v>189</v>
      </c>
      <c r="C203" s="12">
        <v>558218.18181818177</v>
      </c>
      <c r="D203" s="13">
        <v>513561</v>
      </c>
      <c r="E203" s="58">
        <f t="shared" si="4"/>
        <v>44657.181818181765</v>
      </c>
      <c r="F203" s="45"/>
    </row>
    <row r="204" spans="1:6" s="9" customFormat="1" x14ac:dyDescent="0.25">
      <c r="A204" s="10">
        <v>173</v>
      </c>
      <c r="B204" s="29" t="s">
        <v>190</v>
      </c>
      <c r="C204" s="12">
        <v>5234196.9696969697</v>
      </c>
      <c r="D204" s="13">
        <v>2000000</v>
      </c>
      <c r="E204" s="58">
        <f t="shared" si="4"/>
        <v>3234196.9696969697</v>
      </c>
      <c r="F204" s="45"/>
    </row>
    <row r="205" spans="1:6" s="9" customFormat="1" x14ac:dyDescent="0.25">
      <c r="A205" s="10">
        <v>174</v>
      </c>
      <c r="B205" s="30" t="s">
        <v>191</v>
      </c>
      <c r="C205" s="12">
        <v>1398069.696969697</v>
      </c>
      <c r="D205" s="13">
        <v>1196000</v>
      </c>
      <c r="E205" s="58">
        <f t="shared" si="4"/>
        <v>202069.69696969702</v>
      </c>
      <c r="F205" s="45"/>
    </row>
    <row r="206" spans="1:6" s="9" customFormat="1" x14ac:dyDescent="0.25">
      <c r="A206" s="10">
        <v>175</v>
      </c>
      <c r="B206" s="30" t="s">
        <v>192</v>
      </c>
      <c r="C206" s="12">
        <v>5895548.4848484844</v>
      </c>
      <c r="D206" s="13">
        <v>3000000</v>
      </c>
      <c r="E206" s="58">
        <f t="shared" si="4"/>
        <v>2895548.4848484844</v>
      </c>
      <c r="F206" s="45"/>
    </row>
    <row r="207" spans="1:6" s="9" customFormat="1" x14ac:dyDescent="0.25">
      <c r="A207" s="10">
        <v>176</v>
      </c>
      <c r="B207" s="30" t="s">
        <v>193</v>
      </c>
      <c r="C207" s="12">
        <v>8789772.7272727266</v>
      </c>
      <c r="D207" s="13">
        <v>4500000</v>
      </c>
      <c r="E207" s="58">
        <f t="shared" si="4"/>
        <v>4289772.7272727266</v>
      </c>
      <c r="F207" s="45"/>
    </row>
    <row r="208" spans="1:6" s="9" customFormat="1" x14ac:dyDescent="0.25">
      <c r="A208" s="10">
        <v>177</v>
      </c>
      <c r="B208" s="30" t="s">
        <v>194</v>
      </c>
      <c r="C208" s="12">
        <v>155601.51515151514</v>
      </c>
      <c r="D208" s="13">
        <v>142600</v>
      </c>
      <c r="E208" s="58">
        <f t="shared" si="4"/>
        <v>13001.515151515137</v>
      </c>
      <c r="F208" s="45"/>
    </row>
    <row r="209" spans="1:6" s="9" customFormat="1" x14ac:dyDescent="0.25">
      <c r="A209" s="10">
        <v>178</v>
      </c>
      <c r="B209" s="30" t="s">
        <v>195</v>
      </c>
      <c r="C209" s="12">
        <v>224837.87878787878</v>
      </c>
      <c r="D209" s="13">
        <v>206080</v>
      </c>
      <c r="E209" s="58">
        <f t="shared" si="4"/>
        <v>18757.878787878784</v>
      </c>
      <c r="F209" s="45"/>
    </row>
    <row r="210" spans="1:6" s="9" customFormat="1" x14ac:dyDescent="0.25">
      <c r="A210" s="10">
        <v>179</v>
      </c>
      <c r="B210" s="30" t="s">
        <v>196</v>
      </c>
      <c r="C210" s="12">
        <v>286140.90909090912</v>
      </c>
      <c r="D210" s="13">
        <v>257600</v>
      </c>
      <c r="E210" s="58">
        <f t="shared" si="4"/>
        <v>28540.909090909117</v>
      </c>
      <c r="F210" s="45"/>
    </row>
    <row r="211" spans="1:6" s="9" customFormat="1" x14ac:dyDescent="0.25">
      <c r="A211" s="10">
        <v>180</v>
      </c>
      <c r="B211" s="29" t="s">
        <v>197</v>
      </c>
      <c r="C211" s="12">
        <v>199775.75757575757</v>
      </c>
      <c r="D211" s="13">
        <v>183080</v>
      </c>
      <c r="E211" s="58">
        <f t="shared" si="4"/>
        <v>16695.757575757569</v>
      </c>
      <c r="F211" s="45"/>
    </row>
    <row r="212" spans="1:6" s="9" customFormat="1" x14ac:dyDescent="0.25">
      <c r="A212" s="10">
        <v>181</v>
      </c>
      <c r="B212" s="29" t="s">
        <v>198</v>
      </c>
      <c r="C212" s="12">
        <v>243084.54545454544</v>
      </c>
      <c r="D212" s="13">
        <v>223560</v>
      </c>
      <c r="E212" s="58">
        <f t="shared" si="4"/>
        <v>19524.545454545441</v>
      </c>
      <c r="F212" s="45"/>
    </row>
    <row r="213" spans="1:6" s="9" customFormat="1" x14ac:dyDescent="0.25">
      <c r="A213" s="10">
        <v>182</v>
      </c>
      <c r="B213" s="29" t="s">
        <v>199</v>
      </c>
      <c r="C213" s="12">
        <v>221412.12121212122</v>
      </c>
      <c r="D213" s="13">
        <v>203320</v>
      </c>
      <c r="E213" s="58">
        <f t="shared" si="4"/>
        <v>18092.121212121216</v>
      </c>
      <c r="F213" s="45"/>
    </row>
    <row r="214" spans="1:6" s="9" customFormat="1" x14ac:dyDescent="0.25">
      <c r="A214" s="10">
        <v>183</v>
      </c>
      <c r="B214" s="29" t="s">
        <v>200</v>
      </c>
      <c r="C214" s="12">
        <v>275539.09090909088</v>
      </c>
      <c r="D214" s="13">
        <v>253000</v>
      </c>
      <c r="E214" s="58">
        <f t="shared" si="4"/>
        <v>22539.090909090883</v>
      </c>
      <c r="F214" s="45"/>
    </row>
    <row r="215" spans="1:6" s="9" customFormat="1" ht="66" x14ac:dyDescent="0.25">
      <c r="A215" s="10">
        <v>184</v>
      </c>
      <c r="B215" s="30" t="s">
        <v>201</v>
      </c>
      <c r="C215" s="12">
        <v>1939339.3939393938</v>
      </c>
      <c r="D215" s="13">
        <v>1783880</v>
      </c>
      <c r="E215" s="58">
        <f t="shared" si="4"/>
        <v>155459.39393939381</v>
      </c>
      <c r="F215" s="45"/>
    </row>
    <row r="216" spans="1:6" s="9" customFormat="1" ht="66" x14ac:dyDescent="0.25">
      <c r="A216" s="10">
        <v>185</v>
      </c>
      <c r="B216" s="30" t="s">
        <v>202</v>
      </c>
      <c r="C216" s="12">
        <v>2761881.8181818179</v>
      </c>
      <c r="D216" s="13">
        <v>2539200</v>
      </c>
      <c r="E216" s="58">
        <f t="shared" si="4"/>
        <v>222681.81818181789</v>
      </c>
      <c r="F216" s="45"/>
    </row>
    <row r="217" spans="1:6" s="9" customFormat="1" x14ac:dyDescent="0.25">
      <c r="A217" s="10">
        <v>186</v>
      </c>
      <c r="B217" s="30" t="s">
        <v>203</v>
      </c>
      <c r="C217" s="12">
        <v>568675.75757575757</v>
      </c>
      <c r="D217" s="13">
        <v>515200</v>
      </c>
      <c r="E217" s="58">
        <f t="shared" si="4"/>
        <v>53475.757575757569</v>
      </c>
      <c r="F217" s="45"/>
    </row>
    <row r="218" spans="1:6" s="9" customFormat="1" x14ac:dyDescent="0.25">
      <c r="A218" s="10">
        <v>187</v>
      </c>
      <c r="B218" s="30" t="s">
        <v>204</v>
      </c>
      <c r="C218" s="12">
        <v>751503.03030303027</v>
      </c>
      <c r="D218" s="13">
        <v>690000</v>
      </c>
      <c r="E218" s="58">
        <f t="shared" si="4"/>
        <v>61503.030303030275</v>
      </c>
      <c r="F218" s="45"/>
    </row>
    <row r="219" spans="1:6" s="9" customFormat="1" x14ac:dyDescent="0.25">
      <c r="A219" s="10">
        <v>188</v>
      </c>
      <c r="B219" s="30" t="s">
        <v>205</v>
      </c>
      <c r="C219" s="12">
        <v>1053150</v>
      </c>
      <c r="D219" s="13">
        <v>968760</v>
      </c>
      <c r="E219" s="58">
        <f t="shared" si="4"/>
        <v>84390</v>
      </c>
      <c r="F219" s="45"/>
    </row>
    <row r="220" spans="1:6" s="9" customFormat="1" ht="49.5" x14ac:dyDescent="0.25">
      <c r="A220" s="10">
        <v>189</v>
      </c>
      <c r="B220" s="29" t="s">
        <v>206</v>
      </c>
      <c r="C220" s="12">
        <v>5552431.8181818174</v>
      </c>
      <c r="D220" s="13">
        <v>5000000</v>
      </c>
      <c r="E220" s="58">
        <f t="shared" si="4"/>
        <v>552431.81818181742</v>
      </c>
      <c r="F220" s="45"/>
    </row>
    <row r="221" spans="1:6" s="9" customFormat="1" x14ac:dyDescent="0.25">
      <c r="A221" s="10">
        <v>190</v>
      </c>
      <c r="B221" s="30" t="s">
        <v>207</v>
      </c>
      <c r="C221" s="12">
        <v>539827.27272727271</v>
      </c>
      <c r="D221" s="13">
        <v>414000</v>
      </c>
      <c r="E221" s="58">
        <f t="shared" si="4"/>
        <v>125827.27272727271</v>
      </c>
      <c r="F221" s="45"/>
    </row>
    <row r="222" spans="1:6" s="9" customFormat="1" x14ac:dyDescent="0.25">
      <c r="A222" s="10">
        <v>191</v>
      </c>
      <c r="B222" s="30" t="s">
        <v>208</v>
      </c>
      <c r="C222" s="12">
        <v>663695.45454545447</v>
      </c>
      <c r="D222" s="13">
        <v>414000</v>
      </c>
      <c r="E222" s="58">
        <f t="shared" si="4"/>
        <v>249695.45454545447</v>
      </c>
      <c r="F222" s="45"/>
    </row>
    <row r="223" spans="1:6" s="9" customFormat="1" x14ac:dyDescent="0.25">
      <c r="A223" s="10">
        <v>192</v>
      </c>
      <c r="B223" s="29" t="s">
        <v>209</v>
      </c>
      <c r="C223" s="12">
        <v>595180.3030303031</v>
      </c>
      <c r="D223" s="13">
        <v>547400</v>
      </c>
      <c r="E223" s="58">
        <f t="shared" si="4"/>
        <v>47780.303030303097</v>
      </c>
      <c r="F223" s="45"/>
    </row>
    <row r="224" spans="1:6" s="9" customFormat="1" x14ac:dyDescent="0.25">
      <c r="A224" s="142" t="s">
        <v>210</v>
      </c>
      <c r="B224" s="142"/>
      <c r="C224" s="142"/>
      <c r="D224" s="142"/>
      <c r="E224" s="59">
        <f>SUM(D225:D260)</f>
        <v>7062287</v>
      </c>
      <c r="F224" s="49"/>
    </row>
    <row r="225" spans="1:6" s="9" customFormat="1" x14ac:dyDescent="0.25">
      <c r="A225" s="14">
        <v>193</v>
      </c>
      <c r="B225" s="31" t="s">
        <v>211</v>
      </c>
      <c r="C225" s="12">
        <v>34377.466666666667</v>
      </c>
      <c r="D225" s="13">
        <v>31627</v>
      </c>
      <c r="E225" s="58">
        <f t="shared" si="4"/>
        <v>2750.4666666666672</v>
      </c>
      <c r="F225" s="45"/>
    </row>
    <row r="226" spans="1:6" s="9" customFormat="1" x14ac:dyDescent="0.25">
      <c r="A226" s="14">
        <v>194</v>
      </c>
      <c r="B226" s="31" t="s">
        <v>212</v>
      </c>
      <c r="C226" s="12">
        <v>49432.133333333331</v>
      </c>
      <c r="D226" s="13">
        <v>45478</v>
      </c>
      <c r="E226" s="58">
        <f t="shared" si="4"/>
        <v>3954.1333333333314</v>
      </c>
      <c r="F226" s="45"/>
    </row>
    <row r="227" spans="1:6" s="9" customFormat="1" x14ac:dyDescent="0.25">
      <c r="A227" s="14">
        <v>195</v>
      </c>
      <c r="B227" s="31" t="s">
        <v>213</v>
      </c>
      <c r="C227" s="12">
        <v>66162.133333333346</v>
      </c>
      <c r="D227" s="13">
        <v>60869</v>
      </c>
      <c r="E227" s="58">
        <f t="shared" si="4"/>
        <v>5293.1333333333459</v>
      </c>
      <c r="F227" s="45"/>
    </row>
    <row r="228" spans="1:6" s="9" customFormat="1" x14ac:dyDescent="0.25">
      <c r="A228" s="14">
        <v>196</v>
      </c>
      <c r="B228" s="31" t="s">
        <v>214</v>
      </c>
      <c r="C228" s="12">
        <v>52628.333333333336</v>
      </c>
      <c r="D228" s="13">
        <v>48418</v>
      </c>
      <c r="E228" s="58">
        <f t="shared" si="4"/>
        <v>4210.3333333333358</v>
      </c>
      <c r="F228" s="45"/>
    </row>
    <row r="229" spans="1:6" s="9" customFormat="1" x14ac:dyDescent="0.25">
      <c r="A229" s="14">
        <v>197</v>
      </c>
      <c r="B229" s="18" t="s">
        <v>215</v>
      </c>
      <c r="C229" s="12">
        <v>5684233.333333333</v>
      </c>
      <c r="D229" s="13">
        <v>5000000</v>
      </c>
      <c r="E229" s="58">
        <f t="shared" si="4"/>
        <v>684233.33333333302</v>
      </c>
      <c r="F229" s="45"/>
    </row>
    <row r="230" spans="1:6" s="9" customFormat="1" x14ac:dyDescent="0.25">
      <c r="A230" s="14">
        <v>198</v>
      </c>
      <c r="B230" s="18" t="s">
        <v>216</v>
      </c>
      <c r="C230" s="12">
        <v>31515.166666666668</v>
      </c>
      <c r="D230" s="13">
        <v>28994</v>
      </c>
      <c r="E230" s="58">
        <f t="shared" si="4"/>
        <v>2521.1666666666679</v>
      </c>
      <c r="F230" s="45"/>
    </row>
    <row r="231" spans="1:6" s="9" customFormat="1" x14ac:dyDescent="0.25">
      <c r="A231" s="14">
        <v>199</v>
      </c>
      <c r="B231" s="19" t="s">
        <v>217</v>
      </c>
      <c r="C231" s="12">
        <v>2827.0666666666671</v>
      </c>
      <c r="D231" s="13">
        <v>2601</v>
      </c>
      <c r="E231" s="58">
        <f t="shared" si="4"/>
        <v>226.06666666666706</v>
      </c>
      <c r="F231" s="45"/>
    </row>
    <row r="232" spans="1:6" s="9" customFormat="1" ht="33" x14ac:dyDescent="0.25">
      <c r="A232" s="14">
        <v>200</v>
      </c>
      <c r="B232" s="19" t="s">
        <v>218</v>
      </c>
      <c r="C232" s="12">
        <v>23174.666666666668</v>
      </c>
      <c r="D232" s="13">
        <v>21321</v>
      </c>
      <c r="E232" s="58">
        <f t="shared" si="4"/>
        <v>1853.6666666666679</v>
      </c>
      <c r="F232" s="45"/>
    </row>
    <row r="233" spans="1:6" s="9" customFormat="1" x14ac:dyDescent="0.25">
      <c r="A233" s="14">
        <v>201</v>
      </c>
      <c r="B233" s="19" t="s">
        <v>219</v>
      </c>
      <c r="C233" s="12">
        <v>37368.799999999996</v>
      </c>
      <c r="D233" s="13">
        <v>34379</v>
      </c>
      <c r="E233" s="58">
        <f t="shared" si="4"/>
        <v>2989.7999999999956</v>
      </c>
      <c r="F233" s="45"/>
    </row>
    <row r="234" spans="1:6" s="9" customFormat="1" x14ac:dyDescent="0.25">
      <c r="A234" s="14">
        <v>202</v>
      </c>
      <c r="B234" s="19" t="s">
        <v>220</v>
      </c>
      <c r="C234" s="12">
        <v>2278.5</v>
      </c>
      <c r="D234" s="13">
        <v>2096</v>
      </c>
      <c r="E234" s="58">
        <f t="shared" si="4"/>
        <v>182.5</v>
      </c>
      <c r="F234" s="45"/>
    </row>
    <row r="235" spans="1:6" s="9" customFormat="1" x14ac:dyDescent="0.25">
      <c r="A235" s="14">
        <v>203</v>
      </c>
      <c r="B235" s="19" t="s">
        <v>221</v>
      </c>
      <c r="C235" s="12">
        <v>844.719696969697</v>
      </c>
      <c r="D235" s="13">
        <v>777</v>
      </c>
      <c r="E235" s="58">
        <f t="shared" si="4"/>
        <v>67.719696969696997</v>
      </c>
      <c r="F235" s="45"/>
    </row>
    <row r="236" spans="1:6" s="9" customFormat="1" x14ac:dyDescent="0.25">
      <c r="A236" s="14">
        <v>204</v>
      </c>
      <c r="B236" s="19" t="s">
        <v>222</v>
      </c>
      <c r="C236" s="12">
        <v>707.14848484848483</v>
      </c>
      <c r="D236" s="13">
        <v>651</v>
      </c>
      <c r="E236" s="58">
        <f t="shared" si="4"/>
        <v>56.148484848484827</v>
      </c>
      <c r="F236" s="45"/>
    </row>
    <row r="237" spans="1:6" s="9" customFormat="1" x14ac:dyDescent="0.25">
      <c r="A237" s="14">
        <v>205</v>
      </c>
      <c r="B237" s="19" t="s">
        <v>223</v>
      </c>
      <c r="C237" s="12">
        <v>232086.06060606058</v>
      </c>
      <c r="D237" s="13">
        <v>213519</v>
      </c>
      <c r="E237" s="58">
        <f t="shared" si="4"/>
        <v>18567.060606060579</v>
      </c>
      <c r="F237" s="45"/>
    </row>
    <row r="238" spans="1:6" s="9" customFormat="1" x14ac:dyDescent="0.25">
      <c r="A238" s="14">
        <v>206</v>
      </c>
      <c r="B238" s="19" t="s">
        <v>224</v>
      </c>
      <c r="C238" s="12">
        <v>174064.54545454544</v>
      </c>
      <c r="D238" s="13">
        <v>160139</v>
      </c>
      <c r="E238" s="58">
        <f t="shared" ref="E238:E295" si="5">+C238-D238</f>
        <v>13925.545454545441</v>
      </c>
      <c r="F238" s="45"/>
    </row>
    <row r="239" spans="1:6" s="9" customFormat="1" x14ac:dyDescent="0.25">
      <c r="A239" s="14">
        <v>207</v>
      </c>
      <c r="B239" s="19" t="s">
        <v>225</v>
      </c>
      <c r="C239" s="12">
        <v>18310.133333333335</v>
      </c>
      <c r="D239" s="13">
        <v>16845</v>
      </c>
      <c r="E239" s="58">
        <f t="shared" si="5"/>
        <v>1465.133333333335</v>
      </c>
      <c r="F239" s="45"/>
    </row>
    <row r="240" spans="1:6" s="9" customFormat="1" x14ac:dyDescent="0.25">
      <c r="A240" s="14">
        <v>208</v>
      </c>
      <c r="B240" s="19" t="s">
        <v>226</v>
      </c>
      <c r="C240" s="12">
        <v>22857.015151515152</v>
      </c>
      <c r="D240" s="13">
        <v>21028</v>
      </c>
      <c r="E240" s="58">
        <f t="shared" si="5"/>
        <v>1829.015151515152</v>
      </c>
      <c r="F240" s="45"/>
    </row>
    <row r="241" spans="1:6" s="9" customFormat="1" ht="33" x14ac:dyDescent="0.25">
      <c r="A241" s="14">
        <v>209</v>
      </c>
      <c r="B241" s="19" t="s">
        <v>227</v>
      </c>
      <c r="C241" s="12">
        <v>28140.975757575754</v>
      </c>
      <c r="D241" s="13">
        <v>25890</v>
      </c>
      <c r="E241" s="58">
        <f t="shared" si="5"/>
        <v>2250.975757575754</v>
      </c>
      <c r="F241" s="45"/>
    </row>
    <row r="242" spans="1:6" s="9" customFormat="1" x14ac:dyDescent="0.25">
      <c r="A242" s="14">
        <v>210</v>
      </c>
      <c r="B242" s="19" t="s">
        <v>228</v>
      </c>
      <c r="C242" s="12">
        <v>32720.672727272729</v>
      </c>
      <c r="D242" s="13">
        <v>30103</v>
      </c>
      <c r="E242" s="58">
        <f t="shared" si="5"/>
        <v>2617.6727272727294</v>
      </c>
      <c r="F242" s="45"/>
    </row>
    <row r="243" spans="1:6" s="9" customFormat="1" ht="33" x14ac:dyDescent="0.25">
      <c r="A243" s="14">
        <v>211</v>
      </c>
      <c r="B243" s="19" t="s">
        <v>229</v>
      </c>
      <c r="C243" s="12">
        <v>37039.651515151512</v>
      </c>
      <c r="D243" s="13">
        <v>34076</v>
      </c>
      <c r="E243" s="58">
        <f t="shared" si="5"/>
        <v>2963.6515151515123</v>
      </c>
      <c r="F243" s="45"/>
    </row>
    <row r="244" spans="1:6" s="9" customFormat="1" x14ac:dyDescent="0.25">
      <c r="A244" s="14">
        <v>212</v>
      </c>
      <c r="B244" s="19" t="s">
        <v>230</v>
      </c>
      <c r="C244" s="12">
        <v>41583.648484848491</v>
      </c>
      <c r="D244" s="13">
        <v>38257</v>
      </c>
      <c r="E244" s="58">
        <f t="shared" si="5"/>
        <v>3326.6484848484906</v>
      </c>
      <c r="F244" s="45"/>
    </row>
    <row r="245" spans="1:6" s="9" customFormat="1" x14ac:dyDescent="0.25">
      <c r="A245" s="14">
        <v>213</v>
      </c>
      <c r="B245" s="19" t="s">
        <v>231</v>
      </c>
      <c r="C245" s="12">
        <v>43494.860606060603</v>
      </c>
      <c r="D245" s="13">
        <v>40015</v>
      </c>
      <c r="E245" s="58">
        <f t="shared" si="5"/>
        <v>3479.8606060606035</v>
      </c>
      <c r="F245" s="45"/>
    </row>
    <row r="246" spans="1:6" s="9" customFormat="1" ht="33" x14ac:dyDescent="0.25">
      <c r="A246" s="14">
        <v>214</v>
      </c>
      <c r="B246" s="19" t="s">
        <v>232</v>
      </c>
      <c r="C246" s="12">
        <v>59806.515151515159</v>
      </c>
      <c r="D246" s="13">
        <v>55022</v>
      </c>
      <c r="E246" s="58">
        <f t="shared" si="5"/>
        <v>4784.5151515151592</v>
      </c>
      <c r="F246" s="45"/>
    </row>
    <row r="247" spans="1:6" s="9" customFormat="1" x14ac:dyDescent="0.25">
      <c r="A247" s="14">
        <v>215</v>
      </c>
      <c r="B247" s="19" t="s">
        <v>233</v>
      </c>
      <c r="C247" s="12">
        <v>88498.496969696964</v>
      </c>
      <c r="D247" s="13">
        <v>81419</v>
      </c>
      <c r="E247" s="58">
        <f t="shared" si="5"/>
        <v>7079.4969696969638</v>
      </c>
      <c r="F247" s="45"/>
    </row>
    <row r="248" spans="1:6" s="9" customFormat="1" x14ac:dyDescent="0.25">
      <c r="A248" s="14">
        <v>216</v>
      </c>
      <c r="B248" s="19" t="s">
        <v>234</v>
      </c>
      <c r="C248" s="12">
        <v>70084.86969696969</v>
      </c>
      <c r="D248" s="13">
        <v>64478</v>
      </c>
      <c r="E248" s="58">
        <f t="shared" si="5"/>
        <v>5606.8696969696903</v>
      </c>
      <c r="F248" s="45"/>
    </row>
    <row r="249" spans="1:6" s="9" customFormat="1" x14ac:dyDescent="0.25">
      <c r="A249" s="14">
        <v>217</v>
      </c>
      <c r="B249" s="19" t="s">
        <v>235</v>
      </c>
      <c r="C249" s="12">
        <v>45557.166666666664</v>
      </c>
      <c r="D249" s="13">
        <v>41913</v>
      </c>
      <c r="E249" s="58">
        <f t="shared" si="5"/>
        <v>3644.1666666666642</v>
      </c>
      <c r="F249" s="45"/>
    </row>
    <row r="250" spans="1:6" s="9" customFormat="1" x14ac:dyDescent="0.25">
      <c r="A250" s="14">
        <v>218</v>
      </c>
      <c r="B250" s="19" t="s">
        <v>236</v>
      </c>
      <c r="C250" s="12">
        <v>18468.8</v>
      </c>
      <c r="D250" s="13">
        <v>16991</v>
      </c>
      <c r="E250" s="58">
        <f t="shared" si="5"/>
        <v>1477.7999999999993</v>
      </c>
      <c r="F250" s="45"/>
    </row>
    <row r="251" spans="1:6" s="9" customFormat="1" x14ac:dyDescent="0.25">
      <c r="A251" s="14">
        <v>219</v>
      </c>
      <c r="B251" s="19" t="s">
        <v>237</v>
      </c>
      <c r="C251" s="12">
        <v>7647.0121212121221</v>
      </c>
      <c r="D251" s="13">
        <v>7035</v>
      </c>
      <c r="E251" s="58">
        <f t="shared" si="5"/>
        <v>612.01212121212211</v>
      </c>
      <c r="F251" s="45"/>
    </row>
    <row r="252" spans="1:6" s="9" customFormat="1" x14ac:dyDescent="0.25">
      <c r="A252" s="14">
        <v>220</v>
      </c>
      <c r="B252" s="19" t="s">
        <v>238</v>
      </c>
      <c r="C252" s="12">
        <v>8000.4060606060602</v>
      </c>
      <c r="D252" s="13">
        <v>7360</v>
      </c>
      <c r="E252" s="58">
        <f t="shared" si="5"/>
        <v>640.40606060606024</v>
      </c>
      <c r="F252" s="45"/>
    </row>
    <row r="253" spans="1:6" s="9" customFormat="1" x14ac:dyDescent="0.25">
      <c r="A253" s="14">
        <v>221</v>
      </c>
      <c r="B253" s="19" t="s">
        <v>239</v>
      </c>
      <c r="C253" s="12">
        <v>6939.1424242424246</v>
      </c>
      <c r="D253" s="13">
        <v>6384</v>
      </c>
      <c r="E253" s="58">
        <f t="shared" si="5"/>
        <v>555.14242424242457</v>
      </c>
      <c r="F253" s="45"/>
    </row>
    <row r="254" spans="1:6" s="9" customFormat="1" x14ac:dyDescent="0.25">
      <c r="A254" s="14">
        <v>222</v>
      </c>
      <c r="B254" s="19" t="s">
        <v>240</v>
      </c>
      <c r="C254" s="12">
        <v>7478.2484848484846</v>
      </c>
      <c r="D254" s="13">
        <v>6880</v>
      </c>
      <c r="E254" s="58">
        <f t="shared" si="5"/>
        <v>598.24848484848462</v>
      </c>
      <c r="F254" s="45"/>
    </row>
    <row r="255" spans="1:6" s="9" customFormat="1" x14ac:dyDescent="0.25">
      <c r="A255" s="14">
        <v>223</v>
      </c>
      <c r="B255" s="19" t="s">
        <v>241</v>
      </c>
      <c r="C255" s="12">
        <v>4836.4484848484854</v>
      </c>
      <c r="D255" s="13">
        <v>4450</v>
      </c>
      <c r="E255" s="58">
        <f t="shared" si="5"/>
        <v>386.44848484848535</v>
      </c>
      <c r="F255" s="45"/>
    </row>
    <row r="256" spans="1:6" s="9" customFormat="1" x14ac:dyDescent="0.25">
      <c r="A256" s="14">
        <v>224</v>
      </c>
      <c r="B256" s="19" t="s">
        <v>242</v>
      </c>
      <c r="C256" s="12">
        <v>424480</v>
      </c>
      <c r="D256" s="13">
        <v>390522</v>
      </c>
      <c r="E256" s="58">
        <f t="shared" si="5"/>
        <v>33958</v>
      </c>
      <c r="F256" s="45"/>
    </row>
    <row r="257" spans="1:6" s="9" customFormat="1" x14ac:dyDescent="0.25">
      <c r="A257" s="14">
        <v>225</v>
      </c>
      <c r="B257" s="19" t="s">
        <v>243</v>
      </c>
      <c r="C257" s="12">
        <v>75402.600000000006</v>
      </c>
      <c r="D257" s="13">
        <v>69370</v>
      </c>
      <c r="E257" s="58">
        <f t="shared" si="5"/>
        <v>6032.6000000000058</v>
      </c>
      <c r="F257" s="45"/>
    </row>
    <row r="258" spans="1:6" s="9" customFormat="1" x14ac:dyDescent="0.25">
      <c r="A258" s="14">
        <v>226</v>
      </c>
      <c r="B258" s="19" t="s">
        <v>244</v>
      </c>
      <c r="C258" s="12">
        <v>99134</v>
      </c>
      <c r="D258" s="13">
        <v>91203</v>
      </c>
      <c r="E258" s="58">
        <f t="shared" si="5"/>
        <v>7931</v>
      </c>
      <c r="F258" s="45"/>
    </row>
    <row r="259" spans="1:6" s="9" customFormat="1" x14ac:dyDescent="0.25">
      <c r="A259" s="14">
        <v>227</v>
      </c>
      <c r="B259" s="19" t="s">
        <v>245</v>
      </c>
      <c r="C259" s="12">
        <v>186599</v>
      </c>
      <c r="D259" s="13">
        <v>171671</v>
      </c>
      <c r="E259" s="58">
        <f t="shared" si="5"/>
        <v>14928</v>
      </c>
      <c r="F259" s="45"/>
    </row>
    <row r="260" spans="1:6" s="9" customFormat="1" x14ac:dyDescent="0.25">
      <c r="A260" s="14">
        <v>228</v>
      </c>
      <c r="B260" s="20" t="s">
        <v>246</v>
      </c>
      <c r="C260" s="12">
        <v>207071.66666666666</v>
      </c>
      <c r="D260" s="13">
        <v>190506</v>
      </c>
      <c r="E260" s="58">
        <f t="shared" si="5"/>
        <v>16565.666666666657</v>
      </c>
      <c r="F260" s="45"/>
    </row>
    <row r="261" spans="1:6" s="9" customFormat="1" x14ac:dyDescent="0.25">
      <c r="A261" s="143" t="s">
        <v>247</v>
      </c>
      <c r="B261" s="143"/>
      <c r="C261" s="143"/>
      <c r="D261" s="143"/>
      <c r="E261" s="59">
        <f>SUM(D262:D283)</f>
        <v>17084400</v>
      </c>
      <c r="F261" s="49"/>
    </row>
    <row r="262" spans="1:6" s="9" customFormat="1" x14ac:dyDescent="0.25">
      <c r="A262" s="10">
        <v>229</v>
      </c>
      <c r="B262" s="30" t="s">
        <v>248</v>
      </c>
      <c r="C262" s="12">
        <v>831737.87878787878</v>
      </c>
      <c r="D262" s="13">
        <v>542800</v>
      </c>
      <c r="E262" s="58">
        <f t="shared" si="5"/>
        <v>288937.87878787878</v>
      </c>
      <c r="F262" s="45"/>
    </row>
    <row r="263" spans="1:6" s="9" customFormat="1" x14ac:dyDescent="0.25">
      <c r="A263" s="10">
        <v>230</v>
      </c>
      <c r="B263" s="30" t="s">
        <v>249</v>
      </c>
      <c r="C263" s="12">
        <v>1771837.8787878789</v>
      </c>
      <c r="D263" s="13">
        <v>782000</v>
      </c>
      <c r="E263" s="58">
        <f t="shared" si="5"/>
        <v>989837.8787878789</v>
      </c>
      <c r="F263" s="45"/>
    </row>
    <row r="264" spans="1:6" s="9" customFormat="1" x14ac:dyDescent="0.25">
      <c r="A264" s="10">
        <v>231</v>
      </c>
      <c r="B264" s="30" t="s">
        <v>250</v>
      </c>
      <c r="C264" s="12">
        <v>692435.75757575757</v>
      </c>
      <c r="D264" s="13">
        <v>414000</v>
      </c>
      <c r="E264" s="58">
        <f t="shared" si="5"/>
        <v>278435.75757575757</v>
      </c>
      <c r="F264" s="45"/>
    </row>
    <row r="265" spans="1:6" s="9" customFormat="1" x14ac:dyDescent="0.25">
      <c r="A265" s="10">
        <v>232</v>
      </c>
      <c r="B265" s="30" t="s">
        <v>251</v>
      </c>
      <c r="C265" s="12">
        <v>1191622.7272727273</v>
      </c>
      <c r="D265" s="13">
        <v>644000</v>
      </c>
      <c r="E265" s="58">
        <f t="shared" si="5"/>
        <v>547622.72727272729</v>
      </c>
      <c r="F265" s="45"/>
    </row>
    <row r="266" spans="1:6" s="9" customFormat="1" x14ac:dyDescent="0.25">
      <c r="A266" s="10">
        <v>233</v>
      </c>
      <c r="B266" s="30" t="s">
        <v>252</v>
      </c>
      <c r="C266" s="12">
        <v>983372.72727272718</v>
      </c>
      <c r="D266" s="13">
        <v>782000</v>
      </c>
      <c r="E266" s="58">
        <f t="shared" si="5"/>
        <v>201372.72727272718</v>
      </c>
      <c r="F266" s="45"/>
    </row>
    <row r="267" spans="1:6" s="9" customFormat="1" x14ac:dyDescent="0.25">
      <c r="A267" s="10">
        <v>234</v>
      </c>
      <c r="B267" s="30" t="s">
        <v>253</v>
      </c>
      <c r="C267" s="12">
        <v>1198510.303030303</v>
      </c>
      <c r="D267" s="13">
        <v>920000</v>
      </c>
      <c r="E267" s="58">
        <f t="shared" si="5"/>
        <v>278510.30303030298</v>
      </c>
      <c r="F267" s="45"/>
    </row>
    <row r="268" spans="1:6" s="9" customFormat="1" x14ac:dyDescent="0.25">
      <c r="A268" s="10">
        <v>235</v>
      </c>
      <c r="B268" s="30" t="s">
        <v>254</v>
      </c>
      <c r="C268" s="12">
        <v>1970279.3939393938</v>
      </c>
      <c r="D268" s="13">
        <v>1380000</v>
      </c>
      <c r="E268" s="58">
        <f t="shared" si="5"/>
        <v>590279.39393939381</v>
      </c>
      <c r="F268" s="45"/>
    </row>
    <row r="269" spans="1:6" s="9" customFormat="1" x14ac:dyDescent="0.25">
      <c r="A269" s="10">
        <v>236</v>
      </c>
      <c r="B269" s="29" t="s">
        <v>255</v>
      </c>
      <c r="C269" s="12">
        <v>1296018.1818181816</v>
      </c>
      <c r="D269" s="13">
        <v>993600</v>
      </c>
      <c r="E269" s="58">
        <f t="shared" si="5"/>
        <v>302418.18181818165</v>
      </c>
      <c r="F269" s="45"/>
    </row>
    <row r="270" spans="1:6" s="9" customFormat="1" x14ac:dyDescent="0.25">
      <c r="A270" s="10">
        <v>237</v>
      </c>
      <c r="B270" s="29" t="s">
        <v>256</v>
      </c>
      <c r="C270" s="12">
        <v>1194507.5757575757</v>
      </c>
      <c r="D270" s="13">
        <v>920000</v>
      </c>
      <c r="E270" s="58">
        <f t="shared" si="5"/>
        <v>274507.57575757569</v>
      </c>
      <c r="F270" s="45"/>
    </row>
    <row r="271" spans="1:6" s="9" customFormat="1" x14ac:dyDescent="0.25">
      <c r="A271" s="10">
        <v>238</v>
      </c>
      <c r="B271" s="29" t="s">
        <v>257</v>
      </c>
      <c r="C271" s="12">
        <v>1058919.696969697</v>
      </c>
      <c r="D271" s="13">
        <v>828000</v>
      </c>
      <c r="E271" s="58">
        <f t="shared" si="5"/>
        <v>230919.69696969702</v>
      </c>
      <c r="F271" s="45"/>
    </row>
    <row r="272" spans="1:6" s="9" customFormat="1" x14ac:dyDescent="0.25">
      <c r="A272" s="10">
        <v>239</v>
      </c>
      <c r="B272" s="29" t="s">
        <v>258</v>
      </c>
      <c r="C272" s="12">
        <v>909160</v>
      </c>
      <c r="D272" s="13">
        <v>736000</v>
      </c>
      <c r="E272" s="58">
        <f t="shared" si="5"/>
        <v>173160</v>
      </c>
      <c r="F272" s="45"/>
    </row>
    <row r="273" spans="1:6" s="9" customFormat="1" x14ac:dyDescent="0.25">
      <c r="A273" s="10">
        <v>240</v>
      </c>
      <c r="B273" s="29" t="s">
        <v>259</v>
      </c>
      <c r="C273" s="12">
        <v>813743.63636363635</v>
      </c>
      <c r="D273" s="13">
        <v>690000</v>
      </c>
      <c r="E273" s="58">
        <f t="shared" si="5"/>
        <v>123743.63636363635</v>
      </c>
      <c r="F273" s="45"/>
    </row>
    <row r="274" spans="1:6" s="9" customFormat="1" x14ac:dyDescent="0.25">
      <c r="A274" s="10">
        <v>241</v>
      </c>
      <c r="B274" s="30" t="s">
        <v>260</v>
      </c>
      <c r="C274" s="12">
        <v>717786.36363636365</v>
      </c>
      <c r="D274" s="13">
        <v>598000</v>
      </c>
      <c r="E274" s="58">
        <f t="shared" si="5"/>
        <v>119786.36363636365</v>
      </c>
      <c r="F274" s="45"/>
    </row>
    <row r="275" spans="1:6" s="9" customFormat="1" x14ac:dyDescent="0.25">
      <c r="A275" s="10">
        <v>242</v>
      </c>
      <c r="B275" s="29" t="s">
        <v>261</v>
      </c>
      <c r="C275" s="12">
        <v>383216.06060606055</v>
      </c>
      <c r="D275" s="13">
        <v>230000</v>
      </c>
      <c r="E275" s="58">
        <f t="shared" si="5"/>
        <v>153216.06060606055</v>
      </c>
      <c r="F275" s="45"/>
    </row>
    <row r="276" spans="1:6" s="9" customFormat="1" x14ac:dyDescent="0.25">
      <c r="A276" s="10">
        <v>243</v>
      </c>
      <c r="B276" s="30" t="s">
        <v>262</v>
      </c>
      <c r="C276" s="12">
        <v>2407406.0606060605</v>
      </c>
      <c r="D276" s="13">
        <v>1288000</v>
      </c>
      <c r="E276" s="58">
        <f t="shared" si="5"/>
        <v>1119406.0606060605</v>
      </c>
      <c r="F276" s="45"/>
    </row>
    <row r="277" spans="1:6" s="9" customFormat="1" x14ac:dyDescent="0.25">
      <c r="A277" s="10">
        <v>244</v>
      </c>
      <c r="B277" s="30" t="s">
        <v>263</v>
      </c>
      <c r="C277" s="12">
        <v>2244267.8787878789</v>
      </c>
      <c r="D277" s="13">
        <v>1196000</v>
      </c>
      <c r="E277" s="58">
        <f t="shared" si="5"/>
        <v>1048267.8787878789</v>
      </c>
      <c r="F277" s="45"/>
    </row>
    <row r="278" spans="1:6" s="9" customFormat="1" x14ac:dyDescent="0.25">
      <c r="A278" s="10">
        <v>245</v>
      </c>
      <c r="B278" s="30" t="s">
        <v>264</v>
      </c>
      <c r="C278" s="12">
        <v>1910851.5151515149</v>
      </c>
      <c r="D278" s="13">
        <v>1104000</v>
      </c>
      <c r="E278" s="58">
        <f t="shared" si="5"/>
        <v>806851.5151515149</v>
      </c>
      <c r="F278" s="45"/>
    </row>
    <row r="279" spans="1:6" s="9" customFormat="1" x14ac:dyDescent="0.25">
      <c r="A279" s="10">
        <v>246</v>
      </c>
      <c r="B279" s="30" t="s">
        <v>265</v>
      </c>
      <c r="C279" s="12">
        <v>1341310.303030303</v>
      </c>
      <c r="D279" s="13">
        <v>920000</v>
      </c>
      <c r="E279" s="58">
        <f t="shared" si="5"/>
        <v>421310.30303030298</v>
      </c>
      <c r="F279" s="45"/>
    </row>
    <row r="280" spans="1:6" s="9" customFormat="1" x14ac:dyDescent="0.25">
      <c r="A280" s="10">
        <v>247</v>
      </c>
      <c r="B280" s="30" t="s">
        <v>266</v>
      </c>
      <c r="C280" s="12">
        <v>1455261.8181818184</v>
      </c>
      <c r="D280" s="13">
        <v>828000</v>
      </c>
      <c r="E280" s="58">
        <f t="shared" si="5"/>
        <v>627261.81818181835</v>
      </c>
      <c r="F280" s="45"/>
    </row>
    <row r="281" spans="1:6" s="9" customFormat="1" x14ac:dyDescent="0.25">
      <c r="A281" s="10">
        <v>248</v>
      </c>
      <c r="B281" s="30" t="s">
        <v>267</v>
      </c>
      <c r="C281" s="12">
        <v>766107.5757575758</v>
      </c>
      <c r="D281" s="13">
        <v>552000</v>
      </c>
      <c r="E281" s="58">
        <f t="shared" si="5"/>
        <v>214107.5757575758</v>
      </c>
      <c r="F281" s="45"/>
    </row>
    <row r="282" spans="1:6" s="9" customFormat="1" x14ac:dyDescent="0.25">
      <c r="A282" s="10">
        <v>249</v>
      </c>
      <c r="B282" s="30" t="s">
        <v>268</v>
      </c>
      <c r="C282" s="12">
        <v>367277.27272727271</v>
      </c>
      <c r="D282" s="13">
        <v>322000</v>
      </c>
      <c r="E282" s="58">
        <f t="shared" si="5"/>
        <v>45277.272727272706</v>
      </c>
      <c r="F282" s="45"/>
    </row>
    <row r="283" spans="1:6" s="9" customFormat="1" x14ac:dyDescent="0.25">
      <c r="A283" s="10">
        <v>250</v>
      </c>
      <c r="B283" s="30" t="s">
        <v>269</v>
      </c>
      <c r="C283" s="12">
        <v>544774.78787878796</v>
      </c>
      <c r="D283" s="13">
        <v>414000</v>
      </c>
      <c r="E283" s="58">
        <f t="shared" si="5"/>
        <v>130774.78787878796</v>
      </c>
      <c r="F283" s="45"/>
    </row>
    <row r="284" spans="1:6" s="9" customFormat="1" x14ac:dyDescent="0.25">
      <c r="A284" s="143" t="s">
        <v>270</v>
      </c>
      <c r="B284" s="143"/>
      <c r="C284" s="143"/>
      <c r="D284" s="143"/>
      <c r="E284" s="59">
        <f>SUM(D285:D295)</f>
        <v>39132000</v>
      </c>
      <c r="F284" s="49"/>
    </row>
    <row r="285" spans="1:6" s="9" customFormat="1" ht="33" x14ac:dyDescent="0.25">
      <c r="A285" s="10">
        <v>251</v>
      </c>
      <c r="B285" s="30" t="s">
        <v>271</v>
      </c>
      <c r="C285" s="12">
        <v>5627618.1818181826</v>
      </c>
      <c r="D285" s="13">
        <v>5000000</v>
      </c>
      <c r="E285" s="58">
        <f t="shared" si="5"/>
        <v>627618.18181818258</v>
      </c>
      <c r="F285" s="45"/>
    </row>
    <row r="286" spans="1:6" s="9" customFormat="1" ht="33" x14ac:dyDescent="0.25">
      <c r="A286" s="10">
        <v>252</v>
      </c>
      <c r="B286" s="30" t="s">
        <v>272</v>
      </c>
      <c r="C286" s="12">
        <v>7130624.2424242422</v>
      </c>
      <c r="D286" s="13">
        <v>6000000</v>
      </c>
      <c r="E286" s="58">
        <f t="shared" si="5"/>
        <v>1130624.2424242422</v>
      </c>
      <c r="F286" s="45"/>
    </row>
    <row r="287" spans="1:6" s="9" customFormat="1" x14ac:dyDescent="0.25">
      <c r="A287" s="10">
        <v>253</v>
      </c>
      <c r="B287" s="30" t="s">
        <v>273</v>
      </c>
      <c r="C287" s="12">
        <v>2367378.7878787876</v>
      </c>
      <c r="D287" s="13">
        <v>1748000</v>
      </c>
      <c r="E287" s="58">
        <f t="shared" si="5"/>
        <v>619378.78787878761</v>
      </c>
      <c r="F287" s="45"/>
    </row>
    <row r="288" spans="1:6" s="9" customFormat="1" x14ac:dyDescent="0.25">
      <c r="A288" s="10">
        <v>254</v>
      </c>
      <c r="B288" s="30" t="s">
        <v>274</v>
      </c>
      <c r="C288" s="12">
        <v>2367378.7878787876</v>
      </c>
      <c r="D288" s="13">
        <v>1748000</v>
      </c>
      <c r="E288" s="58">
        <f t="shared" si="5"/>
        <v>619378.78787878761</v>
      </c>
      <c r="F288" s="45"/>
    </row>
    <row r="289" spans="1:6" s="9" customFormat="1" x14ac:dyDescent="0.25">
      <c r="A289" s="10">
        <v>255</v>
      </c>
      <c r="B289" s="30" t="s">
        <v>275</v>
      </c>
      <c r="C289" s="12">
        <v>3243651.5151515151</v>
      </c>
      <c r="D289" s="13">
        <v>2760000</v>
      </c>
      <c r="E289" s="58">
        <f t="shared" si="5"/>
        <v>483651.51515151514</v>
      </c>
      <c r="F289" s="45"/>
    </row>
    <row r="290" spans="1:6" s="9" customFormat="1" x14ac:dyDescent="0.25">
      <c r="A290" s="10">
        <v>256</v>
      </c>
      <c r="B290" s="30" t="s">
        <v>276</v>
      </c>
      <c r="C290" s="12">
        <v>2764045.4545454546</v>
      </c>
      <c r="D290" s="13">
        <v>2484000</v>
      </c>
      <c r="E290" s="58">
        <f t="shared" si="5"/>
        <v>280045.45454545459</v>
      </c>
      <c r="F290" s="45"/>
    </row>
    <row r="291" spans="1:6" s="9" customFormat="1" x14ac:dyDescent="0.25">
      <c r="A291" s="10">
        <v>257</v>
      </c>
      <c r="B291" s="30" t="s">
        <v>277</v>
      </c>
      <c r="C291" s="12">
        <v>2673893.9393939395</v>
      </c>
      <c r="D291" s="13">
        <v>2392000</v>
      </c>
      <c r="E291" s="58">
        <f t="shared" si="5"/>
        <v>281893.93939393945</v>
      </c>
      <c r="F291" s="45"/>
    </row>
    <row r="292" spans="1:6" s="9" customFormat="1" x14ac:dyDescent="0.25">
      <c r="A292" s="10">
        <v>258</v>
      </c>
      <c r="B292" s="30" t="s">
        <v>278</v>
      </c>
      <c r="C292" s="12">
        <v>4109106.0606060605</v>
      </c>
      <c r="D292" s="13">
        <v>3000000</v>
      </c>
      <c r="E292" s="58">
        <f t="shared" si="5"/>
        <v>1109106.0606060605</v>
      </c>
      <c r="F292" s="45"/>
    </row>
    <row r="293" spans="1:6" s="9" customFormat="1" x14ac:dyDescent="0.25">
      <c r="A293" s="10">
        <v>259</v>
      </c>
      <c r="B293" s="30" t="s">
        <v>279</v>
      </c>
      <c r="C293" s="12">
        <v>5266651.5151515147</v>
      </c>
      <c r="D293" s="13">
        <v>4000000</v>
      </c>
      <c r="E293" s="58">
        <f t="shared" si="5"/>
        <v>1266651.5151515147</v>
      </c>
      <c r="F293" s="45"/>
    </row>
    <row r="294" spans="1:6" s="9" customFormat="1" x14ac:dyDescent="0.25">
      <c r="A294" s="10">
        <v>260</v>
      </c>
      <c r="B294" s="30" t="s">
        <v>280</v>
      </c>
      <c r="C294" s="12">
        <v>6142924.2424242422</v>
      </c>
      <c r="D294" s="13">
        <v>5000000</v>
      </c>
      <c r="E294" s="58">
        <f t="shared" si="5"/>
        <v>1142924.2424242422</v>
      </c>
      <c r="F294" s="45"/>
    </row>
    <row r="295" spans="1:6" s="9" customFormat="1" x14ac:dyDescent="0.25">
      <c r="A295" s="10">
        <v>261</v>
      </c>
      <c r="B295" s="30" t="s">
        <v>281</v>
      </c>
      <c r="C295" s="12">
        <v>6105060.6060606064</v>
      </c>
      <c r="D295" s="13">
        <v>5000000</v>
      </c>
      <c r="E295" s="58">
        <f t="shared" si="5"/>
        <v>1105060.6060606064</v>
      </c>
      <c r="F295" s="45"/>
    </row>
    <row r="296" spans="1:6" s="9" customFormat="1" x14ac:dyDescent="0.25">
      <c r="A296" s="137" t="s">
        <v>282</v>
      </c>
      <c r="B296" s="137"/>
      <c r="C296" s="137"/>
      <c r="D296" s="21">
        <f>SUM(D174:D295)</f>
        <v>98411843</v>
      </c>
      <c r="E296" s="60">
        <f>+E173+E192+E224+E261+E284</f>
        <v>98411843</v>
      </c>
      <c r="F296" s="50"/>
    </row>
    <row r="297" spans="1:6" s="9" customFormat="1" x14ac:dyDescent="0.25">
      <c r="A297" s="24"/>
      <c r="B297" s="32"/>
      <c r="C297" s="26"/>
      <c r="D297" s="27"/>
      <c r="E297" s="62"/>
      <c r="F297" s="27"/>
    </row>
    <row r="298" spans="1:6" s="9" customFormat="1" x14ac:dyDescent="0.25">
      <c r="A298" s="24"/>
      <c r="B298" s="32"/>
      <c r="C298" s="26"/>
      <c r="D298" s="27"/>
      <c r="E298" s="62"/>
      <c r="F298" s="27"/>
    </row>
    <row r="299" spans="1:6" x14ac:dyDescent="0.25">
      <c r="A299" s="33"/>
      <c r="B299" s="34"/>
      <c r="C299" s="35"/>
    </row>
    <row r="300" spans="1:6" x14ac:dyDescent="0.25">
      <c r="A300" s="33"/>
      <c r="B300" s="34"/>
      <c r="C300" s="35"/>
    </row>
    <row r="301" spans="1:6" x14ac:dyDescent="0.25">
      <c r="A301" s="33"/>
      <c r="B301" s="34"/>
      <c r="C301" s="35"/>
    </row>
    <row r="302" spans="1:6" x14ac:dyDescent="0.25">
      <c r="A302" s="33"/>
      <c r="B302" s="34"/>
      <c r="C302" s="35"/>
    </row>
    <row r="303" spans="1:6" x14ac:dyDescent="0.25">
      <c r="A303" s="33"/>
      <c r="B303" s="34"/>
      <c r="C303" s="35"/>
    </row>
    <row r="304" spans="1:6" s="4" customFormat="1" x14ac:dyDescent="0.25">
      <c r="A304" s="33"/>
      <c r="B304" s="34"/>
      <c r="C304" s="35"/>
      <c r="E304" s="51"/>
      <c r="F304" s="42"/>
    </row>
    <row r="305" spans="1:6" s="4" customFormat="1" x14ac:dyDescent="0.25">
      <c r="A305" s="33"/>
      <c r="B305" s="34"/>
      <c r="C305" s="35"/>
      <c r="E305" s="51"/>
      <c r="F305" s="42"/>
    </row>
    <row r="306" spans="1:6" s="4" customFormat="1" x14ac:dyDescent="0.25">
      <c r="A306" s="33"/>
      <c r="B306" s="34"/>
      <c r="C306" s="35"/>
      <c r="E306" s="51"/>
      <c r="F306" s="42"/>
    </row>
    <row r="307" spans="1:6" s="4" customFormat="1" x14ac:dyDescent="0.25">
      <c r="A307" s="33"/>
      <c r="B307" s="34"/>
      <c r="C307" s="35"/>
      <c r="E307" s="51"/>
      <c r="F307" s="42"/>
    </row>
    <row r="308" spans="1:6" s="4" customFormat="1" x14ac:dyDescent="0.25">
      <c r="A308" s="33"/>
      <c r="B308" s="34"/>
      <c r="C308" s="35"/>
      <c r="E308" s="51"/>
      <c r="F308" s="42"/>
    </row>
    <row r="309" spans="1:6" s="4" customFormat="1" x14ac:dyDescent="0.25">
      <c r="A309" s="33"/>
      <c r="B309" s="34"/>
      <c r="C309" s="35"/>
      <c r="E309" s="51"/>
      <c r="F309" s="42"/>
    </row>
    <row r="310" spans="1:6" s="4" customFormat="1" x14ac:dyDescent="0.25">
      <c r="A310" s="33"/>
      <c r="B310" s="34"/>
      <c r="C310" s="35"/>
      <c r="E310" s="51"/>
      <c r="F310" s="42"/>
    </row>
    <row r="311" spans="1:6" s="4" customFormat="1" x14ac:dyDescent="0.25">
      <c r="A311" s="33"/>
      <c r="B311" s="34"/>
      <c r="C311" s="35"/>
      <c r="E311" s="51"/>
      <c r="F311" s="42"/>
    </row>
    <row r="312" spans="1:6" s="4" customFormat="1" x14ac:dyDescent="0.25">
      <c r="A312" s="33"/>
      <c r="B312" s="34"/>
      <c r="C312" s="35"/>
      <c r="E312" s="51"/>
      <c r="F312" s="42"/>
    </row>
    <row r="313" spans="1:6" s="4" customFormat="1" x14ac:dyDescent="0.25">
      <c r="A313" s="33"/>
      <c r="B313" s="34"/>
      <c r="C313" s="35"/>
      <c r="E313" s="51"/>
      <c r="F313" s="42"/>
    </row>
    <row r="314" spans="1:6" s="4" customFormat="1" x14ac:dyDescent="0.25">
      <c r="A314" s="33"/>
      <c r="B314" s="34"/>
      <c r="C314" s="35"/>
      <c r="E314" s="51"/>
      <c r="F314" s="42"/>
    </row>
    <row r="315" spans="1:6" s="4" customFormat="1" x14ac:dyDescent="0.25">
      <c r="A315" s="33"/>
      <c r="B315" s="34"/>
      <c r="C315" s="35"/>
      <c r="E315" s="51"/>
      <c r="F315" s="42"/>
    </row>
    <row r="316" spans="1:6" s="4" customFormat="1" x14ac:dyDescent="0.25">
      <c r="A316" s="33"/>
      <c r="B316" s="34"/>
      <c r="C316" s="35"/>
      <c r="E316" s="51"/>
      <c r="F316" s="42"/>
    </row>
    <row r="317" spans="1:6" s="4" customFormat="1" x14ac:dyDescent="0.25">
      <c r="A317" s="33"/>
      <c r="B317" s="34"/>
      <c r="C317" s="35"/>
      <c r="E317" s="51"/>
      <c r="F317" s="42"/>
    </row>
    <row r="318" spans="1:6" s="4" customFormat="1" x14ac:dyDescent="0.25">
      <c r="A318" s="33"/>
      <c r="B318" s="34"/>
      <c r="C318" s="35"/>
      <c r="E318" s="51"/>
      <c r="F318" s="42"/>
    </row>
    <row r="319" spans="1:6" s="4" customFormat="1" x14ac:dyDescent="0.25">
      <c r="A319" s="33"/>
      <c r="B319" s="34"/>
      <c r="C319" s="35"/>
      <c r="E319" s="51"/>
      <c r="F319" s="42"/>
    </row>
    <row r="320" spans="1:6" s="4" customFormat="1" x14ac:dyDescent="0.25">
      <c r="A320" s="33"/>
      <c r="B320" s="34"/>
      <c r="C320" s="35"/>
      <c r="E320" s="51"/>
      <c r="F320" s="42"/>
    </row>
    <row r="321" spans="1:6" s="4" customFormat="1" x14ac:dyDescent="0.25">
      <c r="A321" s="33"/>
      <c r="B321" s="34"/>
      <c r="C321" s="35"/>
      <c r="E321" s="51"/>
      <c r="F321" s="42"/>
    </row>
    <row r="322" spans="1:6" s="4" customFormat="1" x14ac:dyDescent="0.25">
      <c r="A322" s="33"/>
      <c r="B322" s="34"/>
      <c r="C322" s="35"/>
      <c r="E322" s="51"/>
      <c r="F322" s="42"/>
    </row>
    <row r="323" spans="1:6" s="4" customFormat="1" x14ac:dyDescent="0.25">
      <c r="A323" s="33"/>
      <c r="B323" s="34"/>
      <c r="C323" s="35"/>
      <c r="E323" s="51"/>
      <c r="F323" s="42"/>
    </row>
    <row r="324" spans="1:6" s="4" customFormat="1" x14ac:dyDescent="0.25">
      <c r="A324" s="33"/>
      <c r="B324" s="34"/>
      <c r="C324" s="35"/>
      <c r="E324" s="51"/>
      <c r="F324" s="42"/>
    </row>
    <row r="325" spans="1:6" s="4" customFormat="1" x14ac:dyDescent="0.25">
      <c r="A325" s="33"/>
      <c r="B325" s="34"/>
      <c r="C325" s="35"/>
      <c r="E325" s="51"/>
      <c r="F325" s="42"/>
    </row>
    <row r="326" spans="1:6" s="4" customFormat="1" x14ac:dyDescent="0.25">
      <c r="A326" s="33"/>
      <c r="B326" s="34"/>
      <c r="C326" s="35"/>
      <c r="E326" s="51"/>
      <c r="F326" s="42"/>
    </row>
    <row r="327" spans="1:6" s="4" customFormat="1" x14ac:dyDescent="0.25">
      <c r="A327" s="33"/>
      <c r="B327" s="34"/>
      <c r="C327" s="35"/>
      <c r="E327" s="51"/>
      <c r="F327" s="42"/>
    </row>
    <row r="328" spans="1:6" s="4" customFormat="1" x14ac:dyDescent="0.25">
      <c r="A328" s="33"/>
      <c r="B328" s="34"/>
      <c r="C328" s="35"/>
      <c r="E328" s="51"/>
      <c r="F328" s="42"/>
    </row>
    <row r="329" spans="1:6" s="4" customFormat="1" x14ac:dyDescent="0.25">
      <c r="A329" s="33"/>
      <c r="B329" s="34"/>
      <c r="C329" s="35"/>
      <c r="E329" s="51"/>
      <c r="F329" s="42"/>
    </row>
    <row r="330" spans="1:6" s="4" customFormat="1" x14ac:dyDescent="0.25">
      <c r="A330" s="33"/>
      <c r="B330" s="34"/>
      <c r="C330" s="35"/>
      <c r="E330" s="51"/>
      <c r="F330" s="42"/>
    </row>
    <row r="331" spans="1:6" s="4" customFormat="1" x14ac:dyDescent="0.25">
      <c r="A331" s="33"/>
      <c r="B331" s="34"/>
      <c r="C331" s="35"/>
      <c r="E331" s="51"/>
      <c r="F331" s="42"/>
    </row>
    <row r="332" spans="1:6" s="4" customFormat="1" x14ac:dyDescent="0.25">
      <c r="A332" s="33"/>
      <c r="B332" s="34"/>
      <c r="C332" s="35"/>
      <c r="E332" s="51"/>
      <c r="F332" s="42"/>
    </row>
    <row r="333" spans="1:6" s="4" customFormat="1" x14ac:dyDescent="0.25">
      <c r="A333" s="33"/>
      <c r="B333" s="34"/>
      <c r="C333" s="35"/>
      <c r="E333" s="51"/>
      <c r="F333" s="42"/>
    </row>
    <row r="334" spans="1:6" s="4" customFormat="1" x14ac:dyDescent="0.25">
      <c r="A334" s="33"/>
      <c r="B334" s="34"/>
      <c r="C334" s="35"/>
      <c r="E334" s="51"/>
      <c r="F334" s="42"/>
    </row>
    <row r="335" spans="1:6" s="4" customFormat="1" x14ac:dyDescent="0.25">
      <c r="A335" s="33"/>
      <c r="B335" s="34"/>
      <c r="C335" s="35"/>
      <c r="E335" s="51"/>
      <c r="F335" s="42"/>
    </row>
    <row r="336" spans="1:6" s="4" customFormat="1" x14ac:dyDescent="0.25">
      <c r="A336" s="33"/>
      <c r="B336" s="34"/>
      <c r="C336" s="35"/>
      <c r="E336" s="51"/>
      <c r="F336" s="42"/>
    </row>
    <row r="337" spans="1:6" s="4" customFormat="1" x14ac:dyDescent="0.25">
      <c r="A337" s="33"/>
      <c r="B337" s="34"/>
      <c r="C337" s="35"/>
      <c r="E337" s="51"/>
      <c r="F337" s="42"/>
    </row>
    <row r="338" spans="1:6" s="4" customFormat="1" x14ac:dyDescent="0.25">
      <c r="A338" s="33"/>
      <c r="B338" s="34"/>
      <c r="C338" s="35"/>
      <c r="E338" s="51"/>
      <c r="F338" s="42"/>
    </row>
    <row r="339" spans="1:6" s="4" customFormat="1" x14ac:dyDescent="0.25">
      <c r="A339" s="33"/>
      <c r="B339" s="34"/>
      <c r="C339" s="35"/>
      <c r="E339" s="51"/>
      <c r="F339" s="42"/>
    </row>
    <row r="340" spans="1:6" s="4" customFormat="1" x14ac:dyDescent="0.25">
      <c r="A340" s="33"/>
      <c r="B340" s="34"/>
      <c r="C340" s="35"/>
      <c r="E340" s="51"/>
      <c r="F340" s="42"/>
    </row>
    <row r="341" spans="1:6" s="4" customFormat="1" x14ac:dyDescent="0.25">
      <c r="A341" s="33"/>
      <c r="B341" s="34"/>
      <c r="C341" s="35"/>
      <c r="E341" s="51"/>
      <c r="F341" s="42"/>
    </row>
    <row r="342" spans="1:6" s="4" customFormat="1" x14ac:dyDescent="0.25">
      <c r="A342" s="33"/>
      <c r="B342" s="34"/>
      <c r="C342" s="35"/>
      <c r="E342" s="51"/>
      <c r="F342" s="42"/>
    </row>
    <row r="343" spans="1:6" s="4" customFormat="1" x14ac:dyDescent="0.25">
      <c r="A343" s="33"/>
      <c r="B343" s="34"/>
      <c r="C343" s="35"/>
      <c r="E343" s="51"/>
      <c r="F343" s="42"/>
    </row>
    <row r="344" spans="1:6" s="4" customFormat="1" x14ac:dyDescent="0.25">
      <c r="A344" s="33"/>
      <c r="B344" s="34"/>
      <c r="C344" s="35"/>
      <c r="E344" s="51"/>
      <c r="F344" s="42"/>
    </row>
    <row r="345" spans="1:6" s="4" customFormat="1" x14ac:dyDescent="0.25">
      <c r="A345" s="33"/>
      <c r="B345" s="34"/>
      <c r="C345" s="35"/>
      <c r="E345" s="51"/>
      <c r="F345" s="42"/>
    </row>
    <row r="346" spans="1:6" s="4" customFormat="1" x14ac:dyDescent="0.25">
      <c r="A346" s="33"/>
      <c r="B346" s="34"/>
      <c r="C346" s="35"/>
      <c r="E346" s="51"/>
      <c r="F346" s="42"/>
    </row>
    <row r="347" spans="1:6" s="4" customFormat="1" x14ac:dyDescent="0.25">
      <c r="A347" s="33"/>
      <c r="B347" s="34"/>
      <c r="C347" s="35"/>
      <c r="E347" s="51"/>
      <c r="F347" s="42"/>
    </row>
    <row r="348" spans="1:6" s="4" customFormat="1" x14ac:dyDescent="0.25">
      <c r="A348" s="33"/>
      <c r="B348" s="34"/>
      <c r="C348" s="35"/>
      <c r="E348" s="51"/>
      <c r="F348" s="42"/>
    </row>
    <row r="349" spans="1:6" s="4" customFormat="1" x14ac:dyDescent="0.25">
      <c r="A349" s="33"/>
      <c r="B349" s="34"/>
      <c r="C349" s="35"/>
      <c r="E349" s="51"/>
      <c r="F349" s="42"/>
    </row>
    <row r="350" spans="1:6" s="4" customFormat="1" x14ac:dyDescent="0.25">
      <c r="A350" s="33"/>
      <c r="B350" s="34"/>
      <c r="C350" s="35"/>
      <c r="E350" s="51"/>
      <c r="F350" s="42"/>
    </row>
    <row r="351" spans="1:6" s="4" customFormat="1" x14ac:dyDescent="0.25">
      <c r="A351" s="33"/>
      <c r="B351" s="34"/>
      <c r="C351" s="35"/>
      <c r="E351" s="51"/>
      <c r="F351" s="42"/>
    </row>
    <row r="352" spans="1:6" s="4" customFormat="1" x14ac:dyDescent="0.25">
      <c r="A352" s="33"/>
      <c r="B352" s="34"/>
      <c r="C352" s="35"/>
      <c r="E352" s="51"/>
      <c r="F352" s="42"/>
    </row>
    <row r="353" spans="1:6" s="4" customFormat="1" x14ac:dyDescent="0.25">
      <c r="A353" s="33"/>
      <c r="B353" s="34"/>
      <c r="C353" s="35"/>
      <c r="E353" s="51"/>
      <c r="F353" s="42"/>
    </row>
    <row r="354" spans="1:6" s="4" customFormat="1" x14ac:dyDescent="0.25">
      <c r="A354" s="33"/>
      <c r="B354" s="34"/>
      <c r="C354" s="35"/>
      <c r="E354" s="51"/>
      <c r="F354" s="42"/>
    </row>
    <row r="355" spans="1:6" s="4" customFormat="1" x14ac:dyDescent="0.25">
      <c r="A355" s="33"/>
      <c r="B355" s="34"/>
      <c r="C355" s="35"/>
      <c r="E355" s="51"/>
      <c r="F355" s="42"/>
    </row>
    <row r="356" spans="1:6" s="4" customFormat="1" x14ac:dyDescent="0.25">
      <c r="A356" s="33"/>
      <c r="B356" s="34"/>
      <c r="C356" s="35"/>
      <c r="E356" s="51"/>
      <c r="F356" s="42"/>
    </row>
    <row r="357" spans="1:6" s="4" customFormat="1" x14ac:dyDescent="0.25">
      <c r="A357" s="33"/>
      <c r="B357" s="34"/>
      <c r="C357" s="35"/>
      <c r="E357" s="51"/>
      <c r="F357" s="42"/>
    </row>
    <row r="358" spans="1:6" s="4" customFormat="1" x14ac:dyDescent="0.25">
      <c r="A358" s="33"/>
      <c r="B358" s="34"/>
      <c r="C358" s="35"/>
      <c r="E358" s="51"/>
      <c r="F358" s="42"/>
    </row>
    <row r="359" spans="1:6" s="4" customFormat="1" x14ac:dyDescent="0.25">
      <c r="A359" s="33"/>
      <c r="B359" s="34"/>
      <c r="C359" s="35"/>
      <c r="E359" s="51"/>
      <c r="F359" s="42"/>
    </row>
    <row r="360" spans="1:6" s="4" customFormat="1" x14ac:dyDescent="0.25">
      <c r="A360" s="33"/>
      <c r="B360" s="34"/>
      <c r="C360" s="35"/>
      <c r="E360" s="51"/>
      <c r="F360" s="42"/>
    </row>
    <row r="361" spans="1:6" s="4" customFormat="1" x14ac:dyDescent="0.25">
      <c r="A361" s="33"/>
      <c r="B361" s="34"/>
      <c r="C361" s="35"/>
      <c r="E361" s="51"/>
      <c r="F361" s="42"/>
    </row>
    <row r="362" spans="1:6" s="4" customFormat="1" x14ac:dyDescent="0.25">
      <c r="A362" s="33"/>
      <c r="B362" s="34"/>
      <c r="C362" s="35"/>
      <c r="E362" s="51"/>
      <c r="F362" s="42"/>
    </row>
    <row r="363" spans="1:6" s="4" customFormat="1" x14ac:dyDescent="0.25">
      <c r="A363" s="33"/>
      <c r="B363" s="34"/>
      <c r="C363" s="35"/>
      <c r="E363" s="51"/>
      <c r="F363" s="42"/>
    </row>
    <row r="364" spans="1:6" s="4" customFormat="1" x14ac:dyDescent="0.25">
      <c r="A364" s="33"/>
      <c r="B364" s="34"/>
      <c r="C364" s="35"/>
      <c r="E364" s="51"/>
      <c r="F364" s="42"/>
    </row>
    <row r="365" spans="1:6" s="4" customFormat="1" x14ac:dyDescent="0.25">
      <c r="A365" s="33"/>
      <c r="B365" s="34"/>
      <c r="C365" s="35"/>
      <c r="E365" s="51"/>
      <c r="F365" s="42"/>
    </row>
    <row r="366" spans="1:6" s="4" customFormat="1" x14ac:dyDescent="0.25">
      <c r="A366" s="33"/>
      <c r="B366" s="34"/>
      <c r="C366" s="35"/>
      <c r="E366" s="51"/>
      <c r="F366" s="42"/>
    </row>
    <row r="367" spans="1:6" s="4" customFormat="1" x14ac:dyDescent="0.25">
      <c r="A367" s="33"/>
      <c r="B367" s="34"/>
      <c r="C367" s="35"/>
      <c r="E367" s="51"/>
      <c r="F367" s="42"/>
    </row>
    <row r="368" spans="1:6" s="4" customFormat="1" x14ac:dyDescent="0.25">
      <c r="A368" s="33"/>
      <c r="B368" s="34"/>
      <c r="C368" s="35"/>
      <c r="E368" s="51"/>
      <c r="F368" s="42"/>
    </row>
    <row r="369" spans="1:6" s="4" customFormat="1" x14ac:dyDescent="0.25">
      <c r="A369" s="33"/>
      <c r="B369" s="34"/>
      <c r="C369" s="35"/>
      <c r="E369" s="51"/>
      <c r="F369" s="42"/>
    </row>
    <row r="370" spans="1:6" s="4" customFormat="1" x14ac:dyDescent="0.25">
      <c r="A370" s="33"/>
      <c r="B370" s="34"/>
      <c r="C370" s="35"/>
      <c r="E370" s="51"/>
      <c r="F370" s="42"/>
    </row>
    <row r="371" spans="1:6" s="4" customFormat="1" x14ac:dyDescent="0.25">
      <c r="A371" s="33"/>
      <c r="B371" s="34"/>
      <c r="C371" s="35"/>
      <c r="E371" s="51"/>
      <c r="F371" s="42"/>
    </row>
    <row r="372" spans="1:6" s="4" customFormat="1" x14ac:dyDescent="0.25">
      <c r="A372" s="33"/>
      <c r="B372" s="34"/>
      <c r="C372" s="35"/>
      <c r="E372" s="51"/>
      <c r="F372" s="42"/>
    </row>
    <row r="373" spans="1:6" s="4" customFormat="1" x14ac:dyDescent="0.25">
      <c r="A373" s="33"/>
      <c r="B373" s="34"/>
      <c r="C373" s="35"/>
      <c r="E373" s="51"/>
      <c r="F373" s="42"/>
    </row>
    <row r="374" spans="1:6" s="4" customFormat="1" x14ac:dyDescent="0.25">
      <c r="A374" s="33"/>
      <c r="B374" s="34"/>
      <c r="C374" s="35"/>
      <c r="E374" s="51"/>
      <c r="F374" s="42"/>
    </row>
    <row r="375" spans="1:6" s="4" customFormat="1" x14ac:dyDescent="0.25">
      <c r="A375" s="33"/>
      <c r="B375" s="34"/>
      <c r="C375" s="35"/>
      <c r="E375" s="51"/>
      <c r="F375" s="42"/>
    </row>
    <row r="376" spans="1:6" s="4" customFormat="1" x14ac:dyDescent="0.25">
      <c r="A376" s="33"/>
      <c r="B376" s="34"/>
      <c r="C376" s="35"/>
      <c r="E376" s="51"/>
      <c r="F376" s="42"/>
    </row>
    <row r="377" spans="1:6" s="4" customFormat="1" x14ac:dyDescent="0.25">
      <c r="A377" s="33"/>
      <c r="B377" s="34"/>
      <c r="C377" s="35"/>
      <c r="E377" s="51"/>
      <c r="F377" s="42"/>
    </row>
    <row r="378" spans="1:6" s="4" customFormat="1" x14ac:dyDescent="0.25">
      <c r="A378" s="33"/>
      <c r="B378" s="34"/>
      <c r="C378" s="35"/>
      <c r="E378" s="51"/>
      <c r="F378" s="42"/>
    </row>
    <row r="379" spans="1:6" s="4" customFormat="1" x14ac:dyDescent="0.25">
      <c r="A379" s="33"/>
      <c r="B379" s="34"/>
      <c r="C379" s="35"/>
      <c r="E379" s="51"/>
      <c r="F379" s="42"/>
    </row>
    <row r="380" spans="1:6" s="4" customFormat="1" x14ac:dyDescent="0.25">
      <c r="A380" s="33"/>
      <c r="B380" s="34"/>
      <c r="C380" s="35"/>
      <c r="E380" s="51"/>
      <c r="F380" s="42"/>
    </row>
    <row r="381" spans="1:6" s="4" customFormat="1" x14ac:dyDescent="0.25">
      <c r="A381" s="33"/>
      <c r="B381" s="34"/>
      <c r="C381" s="35"/>
      <c r="E381" s="51"/>
      <c r="F381" s="42"/>
    </row>
    <row r="382" spans="1:6" s="4" customFormat="1" x14ac:dyDescent="0.25">
      <c r="A382" s="33"/>
      <c r="B382" s="34"/>
      <c r="C382" s="35"/>
      <c r="E382" s="51"/>
      <c r="F382" s="42"/>
    </row>
    <row r="383" spans="1:6" s="4" customFormat="1" x14ac:dyDescent="0.25">
      <c r="A383" s="33"/>
      <c r="B383" s="34"/>
      <c r="C383" s="35"/>
      <c r="E383" s="51"/>
      <c r="F383" s="42"/>
    </row>
    <row r="384" spans="1:6" s="4" customFormat="1" x14ac:dyDescent="0.25">
      <c r="A384" s="33"/>
      <c r="B384" s="34"/>
      <c r="C384" s="35"/>
      <c r="E384" s="51"/>
      <c r="F384" s="42"/>
    </row>
    <row r="385" spans="1:6" s="4" customFormat="1" x14ac:dyDescent="0.25">
      <c r="A385" s="33"/>
      <c r="B385" s="34"/>
      <c r="C385" s="35"/>
      <c r="E385" s="51"/>
      <c r="F385" s="42"/>
    </row>
    <row r="386" spans="1:6" s="4" customFormat="1" x14ac:dyDescent="0.25">
      <c r="A386" s="33"/>
      <c r="B386" s="34"/>
      <c r="C386" s="35"/>
      <c r="E386" s="51"/>
      <c r="F386" s="42"/>
    </row>
    <row r="387" spans="1:6" s="4" customFormat="1" x14ac:dyDescent="0.25">
      <c r="A387" s="33"/>
      <c r="B387" s="34"/>
      <c r="C387" s="35"/>
      <c r="E387" s="51"/>
      <c r="F387" s="42"/>
    </row>
    <row r="388" spans="1:6" s="4" customFormat="1" x14ac:dyDescent="0.25">
      <c r="A388" s="33"/>
      <c r="B388" s="34"/>
      <c r="C388" s="35"/>
      <c r="E388" s="51"/>
      <c r="F388" s="42"/>
    </row>
    <row r="389" spans="1:6" s="4" customFormat="1" x14ac:dyDescent="0.25">
      <c r="A389" s="33"/>
      <c r="B389" s="34"/>
      <c r="C389" s="35"/>
      <c r="E389" s="51"/>
      <c r="F389" s="42"/>
    </row>
    <row r="390" spans="1:6" s="4" customFormat="1" x14ac:dyDescent="0.25">
      <c r="A390" s="33"/>
      <c r="B390" s="34"/>
      <c r="C390" s="35"/>
      <c r="E390" s="51"/>
      <c r="F390" s="42"/>
    </row>
    <row r="391" spans="1:6" s="4" customFormat="1" x14ac:dyDescent="0.25">
      <c r="A391" s="33"/>
      <c r="B391" s="34"/>
      <c r="C391" s="35"/>
      <c r="E391" s="51"/>
      <c r="F391" s="42"/>
    </row>
    <row r="392" spans="1:6" s="4" customFormat="1" x14ac:dyDescent="0.25">
      <c r="A392" s="33"/>
      <c r="B392" s="34"/>
      <c r="C392" s="35"/>
      <c r="E392" s="51"/>
      <c r="F392" s="42"/>
    </row>
    <row r="393" spans="1:6" s="4" customFormat="1" x14ac:dyDescent="0.25">
      <c r="A393" s="33"/>
      <c r="B393" s="34"/>
      <c r="C393" s="35"/>
      <c r="E393" s="51"/>
      <c r="F393" s="42"/>
    </row>
    <row r="394" spans="1:6" s="4" customFormat="1" x14ac:dyDescent="0.25">
      <c r="A394" s="33"/>
      <c r="B394" s="34"/>
      <c r="C394" s="35"/>
      <c r="E394" s="51"/>
      <c r="F394" s="42"/>
    </row>
    <row r="395" spans="1:6" s="4" customFormat="1" x14ac:dyDescent="0.25">
      <c r="A395" s="33"/>
      <c r="B395" s="34"/>
      <c r="C395" s="35"/>
      <c r="E395" s="51"/>
      <c r="F395" s="42"/>
    </row>
    <row r="396" spans="1:6" s="4" customFormat="1" x14ac:dyDescent="0.25">
      <c r="A396" s="33"/>
      <c r="B396" s="34"/>
      <c r="C396" s="35"/>
      <c r="E396" s="51"/>
      <c r="F396" s="42"/>
    </row>
    <row r="397" spans="1:6" s="4" customFormat="1" x14ac:dyDescent="0.25">
      <c r="A397" s="33"/>
      <c r="B397" s="34"/>
      <c r="C397" s="35"/>
      <c r="E397" s="51"/>
      <c r="F397" s="42"/>
    </row>
    <row r="398" spans="1:6" s="4" customFormat="1" x14ac:dyDescent="0.25">
      <c r="A398" s="33"/>
      <c r="B398" s="34"/>
      <c r="C398" s="35"/>
      <c r="E398" s="51"/>
      <c r="F398" s="42"/>
    </row>
    <row r="399" spans="1:6" s="4" customFormat="1" x14ac:dyDescent="0.25">
      <c r="A399" s="33"/>
      <c r="B399" s="34"/>
      <c r="C399" s="35"/>
      <c r="E399" s="51"/>
      <c r="F399" s="42"/>
    </row>
    <row r="400" spans="1:6" s="4" customFormat="1" x14ac:dyDescent="0.25">
      <c r="A400" s="33"/>
      <c r="B400" s="34"/>
      <c r="C400" s="35"/>
      <c r="E400" s="51"/>
      <c r="F400" s="42"/>
    </row>
    <row r="401" spans="1:6" s="4" customFormat="1" x14ac:dyDescent="0.25">
      <c r="A401" s="33"/>
      <c r="B401" s="34"/>
      <c r="C401" s="35"/>
      <c r="E401" s="51"/>
      <c r="F401" s="42"/>
    </row>
    <row r="402" spans="1:6" s="4" customFormat="1" x14ac:dyDescent="0.25">
      <c r="A402" s="33"/>
      <c r="B402" s="34"/>
      <c r="C402" s="35"/>
      <c r="E402" s="51"/>
      <c r="F402" s="42"/>
    </row>
    <row r="403" spans="1:6" s="4" customFormat="1" x14ac:dyDescent="0.25">
      <c r="A403" s="33"/>
      <c r="B403" s="34"/>
      <c r="C403" s="35"/>
      <c r="E403" s="51"/>
      <c r="F403" s="42"/>
    </row>
    <row r="404" spans="1:6" s="4" customFormat="1" x14ac:dyDescent="0.25">
      <c r="A404" s="33"/>
      <c r="B404" s="34"/>
      <c r="C404" s="35"/>
      <c r="E404" s="51"/>
      <c r="F404" s="42"/>
    </row>
    <row r="405" spans="1:6" s="4" customFormat="1" x14ac:dyDescent="0.25">
      <c r="A405" s="33"/>
      <c r="B405" s="34"/>
      <c r="C405" s="35"/>
      <c r="E405" s="51"/>
      <c r="F405" s="42"/>
    </row>
    <row r="406" spans="1:6" s="4" customFormat="1" x14ac:dyDescent="0.25">
      <c r="A406" s="33"/>
      <c r="B406" s="34"/>
      <c r="C406" s="35"/>
      <c r="E406" s="51"/>
      <c r="F406" s="42"/>
    </row>
    <row r="407" spans="1:6" s="4" customFormat="1" x14ac:dyDescent="0.25">
      <c r="A407" s="33"/>
      <c r="B407" s="34"/>
      <c r="C407" s="35"/>
      <c r="E407" s="51"/>
      <c r="F407" s="42"/>
    </row>
    <row r="408" spans="1:6" s="4" customFormat="1" x14ac:dyDescent="0.25">
      <c r="A408" s="33"/>
      <c r="B408" s="34"/>
      <c r="C408" s="35"/>
      <c r="E408" s="51"/>
      <c r="F408" s="42"/>
    </row>
    <row r="409" spans="1:6" s="4" customFormat="1" x14ac:dyDescent="0.25">
      <c r="A409" s="33"/>
      <c r="B409" s="34"/>
      <c r="C409" s="35"/>
      <c r="E409" s="51"/>
      <c r="F409" s="42"/>
    </row>
    <row r="410" spans="1:6" s="4" customFormat="1" x14ac:dyDescent="0.25">
      <c r="A410" s="33"/>
      <c r="B410" s="34"/>
      <c r="C410" s="35"/>
      <c r="E410" s="51"/>
      <c r="F410" s="42"/>
    </row>
    <row r="411" spans="1:6" s="4" customFormat="1" x14ac:dyDescent="0.25">
      <c r="A411" s="33"/>
      <c r="B411" s="34"/>
      <c r="C411" s="35"/>
      <c r="E411" s="51"/>
      <c r="F411" s="42"/>
    </row>
    <row r="412" spans="1:6" s="4" customFormat="1" x14ac:dyDescent="0.25">
      <c r="A412" s="33"/>
      <c r="B412" s="34"/>
      <c r="C412" s="35"/>
      <c r="E412" s="51"/>
      <c r="F412" s="42"/>
    </row>
    <row r="413" spans="1:6" s="4" customFormat="1" x14ac:dyDescent="0.25">
      <c r="A413" s="33"/>
      <c r="B413" s="34"/>
      <c r="C413" s="35"/>
      <c r="E413" s="51"/>
      <c r="F413" s="42"/>
    </row>
    <row r="414" spans="1:6" s="4" customFormat="1" x14ac:dyDescent="0.25">
      <c r="A414" s="33"/>
      <c r="B414" s="34"/>
      <c r="C414" s="35"/>
      <c r="E414" s="51"/>
      <c r="F414" s="42"/>
    </row>
    <row r="415" spans="1:6" s="4" customFormat="1" x14ac:dyDescent="0.25">
      <c r="A415" s="33"/>
      <c r="B415" s="34"/>
      <c r="C415" s="35"/>
      <c r="E415" s="51"/>
      <c r="F415" s="42"/>
    </row>
    <row r="416" spans="1:6" s="4" customFormat="1" x14ac:dyDescent="0.25">
      <c r="A416" s="33"/>
      <c r="B416" s="34"/>
      <c r="C416" s="35"/>
      <c r="E416" s="51"/>
      <c r="F416" s="42"/>
    </row>
    <row r="417" spans="1:6" s="4" customFormat="1" x14ac:dyDescent="0.25">
      <c r="A417" s="33"/>
      <c r="B417" s="34"/>
      <c r="C417" s="35"/>
      <c r="E417" s="51"/>
      <c r="F417" s="42"/>
    </row>
    <row r="418" spans="1:6" s="4" customFormat="1" x14ac:dyDescent="0.25">
      <c r="A418" s="33"/>
      <c r="B418" s="34"/>
      <c r="C418" s="35"/>
      <c r="E418" s="51"/>
      <c r="F418" s="42"/>
    </row>
    <row r="419" spans="1:6" s="4" customFormat="1" x14ac:dyDescent="0.25">
      <c r="A419" s="33"/>
      <c r="B419" s="34"/>
      <c r="C419" s="35"/>
      <c r="E419" s="51"/>
      <c r="F419" s="42"/>
    </row>
    <row r="420" spans="1:6" s="4" customFormat="1" x14ac:dyDescent="0.25">
      <c r="A420" s="33"/>
      <c r="B420" s="34"/>
      <c r="C420" s="35"/>
      <c r="E420" s="51"/>
      <c r="F420" s="42"/>
    </row>
    <row r="421" spans="1:6" s="4" customFormat="1" x14ac:dyDescent="0.25">
      <c r="A421" s="33"/>
      <c r="B421" s="34"/>
      <c r="C421" s="35"/>
      <c r="E421" s="51"/>
      <c r="F421" s="42"/>
    </row>
    <row r="422" spans="1:6" s="4" customFormat="1" x14ac:dyDescent="0.25">
      <c r="A422" s="33"/>
      <c r="B422" s="34"/>
      <c r="C422" s="35"/>
      <c r="E422" s="51"/>
      <c r="F422" s="42"/>
    </row>
    <row r="423" spans="1:6" s="4" customFormat="1" x14ac:dyDescent="0.25">
      <c r="A423" s="33"/>
      <c r="B423" s="34"/>
      <c r="C423" s="35"/>
      <c r="E423" s="51"/>
      <c r="F423" s="42"/>
    </row>
    <row r="424" spans="1:6" s="4" customFormat="1" x14ac:dyDescent="0.25">
      <c r="A424" s="33"/>
      <c r="B424" s="34"/>
      <c r="C424" s="35"/>
      <c r="E424" s="51"/>
      <c r="F424" s="42"/>
    </row>
    <row r="425" spans="1:6" s="4" customFormat="1" x14ac:dyDescent="0.25">
      <c r="A425" s="33"/>
      <c r="B425" s="34"/>
      <c r="C425" s="35"/>
      <c r="E425" s="51"/>
      <c r="F425" s="42"/>
    </row>
    <row r="426" spans="1:6" s="4" customFormat="1" x14ac:dyDescent="0.25">
      <c r="A426" s="33"/>
      <c r="B426" s="34"/>
      <c r="C426" s="35"/>
      <c r="E426" s="51"/>
      <c r="F426" s="42"/>
    </row>
    <row r="427" spans="1:6" s="4" customFormat="1" x14ac:dyDescent="0.25">
      <c r="A427" s="33"/>
      <c r="B427" s="34"/>
      <c r="C427" s="35"/>
      <c r="E427" s="51"/>
      <c r="F427" s="42"/>
    </row>
    <row r="428" spans="1:6" s="4" customFormat="1" x14ac:dyDescent="0.25">
      <c r="A428" s="33"/>
      <c r="B428" s="34"/>
      <c r="C428" s="35"/>
      <c r="E428" s="51"/>
      <c r="F428" s="42"/>
    </row>
    <row r="429" spans="1:6" s="4" customFormat="1" x14ac:dyDescent="0.25">
      <c r="A429" s="33"/>
      <c r="B429" s="34"/>
      <c r="C429" s="35"/>
      <c r="E429" s="51"/>
      <c r="F429" s="42"/>
    </row>
    <row r="430" spans="1:6" s="4" customFormat="1" x14ac:dyDescent="0.25">
      <c r="A430" s="33"/>
      <c r="B430" s="34"/>
      <c r="C430" s="35"/>
      <c r="E430" s="51"/>
      <c r="F430" s="42"/>
    </row>
    <row r="431" spans="1:6" s="4" customFormat="1" x14ac:dyDescent="0.25">
      <c r="A431" s="33"/>
      <c r="B431" s="34"/>
      <c r="C431" s="35"/>
      <c r="E431" s="51"/>
      <c r="F431" s="42"/>
    </row>
    <row r="432" spans="1:6" s="4" customFormat="1" x14ac:dyDescent="0.25">
      <c r="A432" s="33"/>
      <c r="B432" s="34"/>
      <c r="C432" s="35"/>
      <c r="E432" s="51"/>
      <c r="F432" s="42"/>
    </row>
    <row r="433" spans="1:6" s="4" customFormat="1" x14ac:dyDescent="0.25">
      <c r="A433" s="33"/>
      <c r="B433" s="34"/>
      <c r="C433" s="35"/>
      <c r="E433" s="51"/>
      <c r="F433" s="42"/>
    </row>
    <row r="434" spans="1:6" s="4" customFormat="1" x14ac:dyDescent="0.25">
      <c r="A434" s="33"/>
      <c r="B434" s="34"/>
      <c r="C434" s="35"/>
      <c r="E434" s="51"/>
      <c r="F434" s="42"/>
    </row>
    <row r="435" spans="1:6" s="4" customFormat="1" x14ac:dyDescent="0.25">
      <c r="A435" s="33"/>
      <c r="B435" s="34"/>
      <c r="C435" s="35"/>
      <c r="E435" s="51"/>
      <c r="F435" s="42"/>
    </row>
    <row r="436" spans="1:6" s="4" customFormat="1" x14ac:dyDescent="0.25">
      <c r="A436" s="33"/>
      <c r="B436" s="34"/>
      <c r="C436" s="35"/>
      <c r="E436" s="51"/>
      <c r="F436" s="42"/>
    </row>
    <row r="437" spans="1:6" s="4" customFormat="1" x14ac:dyDescent="0.25">
      <c r="A437" s="33"/>
      <c r="B437" s="34"/>
      <c r="C437" s="35"/>
      <c r="E437" s="51"/>
      <c r="F437" s="42"/>
    </row>
    <row r="438" spans="1:6" s="4" customFormat="1" x14ac:dyDescent="0.25">
      <c r="A438" s="33"/>
      <c r="B438" s="34"/>
      <c r="C438" s="35"/>
      <c r="E438" s="51"/>
      <c r="F438" s="42"/>
    </row>
    <row r="439" spans="1:6" s="4" customFormat="1" x14ac:dyDescent="0.25">
      <c r="A439" s="33"/>
      <c r="B439" s="34"/>
      <c r="C439" s="35"/>
      <c r="E439" s="51"/>
      <c r="F439" s="42"/>
    </row>
    <row r="440" spans="1:6" s="4" customFormat="1" x14ac:dyDescent="0.25">
      <c r="A440" s="33"/>
      <c r="B440" s="34"/>
      <c r="C440" s="35"/>
      <c r="E440" s="51"/>
      <c r="F440" s="42"/>
    </row>
    <row r="441" spans="1:6" s="4" customFormat="1" x14ac:dyDescent="0.25">
      <c r="A441" s="33"/>
      <c r="B441" s="34"/>
      <c r="C441" s="35"/>
      <c r="E441" s="51"/>
      <c r="F441" s="42"/>
    </row>
    <row r="442" spans="1:6" s="4" customFormat="1" x14ac:dyDescent="0.25">
      <c r="A442" s="33"/>
      <c r="B442" s="34"/>
      <c r="C442" s="35"/>
      <c r="E442" s="51"/>
      <c r="F442" s="42"/>
    </row>
    <row r="443" spans="1:6" s="4" customFormat="1" x14ac:dyDescent="0.25">
      <c r="A443" s="33"/>
      <c r="B443" s="34"/>
      <c r="C443" s="35"/>
      <c r="E443" s="51"/>
      <c r="F443" s="42"/>
    </row>
    <row r="444" spans="1:6" s="4" customFormat="1" x14ac:dyDescent="0.25">
      <c r="A444" s="33"/>
      <c r="B444" s="34"/>
      <c r="C444" s="35"/>
      <c r="E444" s="51"/>
      <c r="F444" s="42"/>
    </row>
    <row r="445" spans="1:6" s="4" customFormat="1" x14ac:dyDescent="0.25">
      <c r="A445" s="33"/>
      <c r="B445" s="34"/>
      <c r="C445" s="35"/>
      <c r="E445" s="51"/>
      <c r="F445" s="42"/>
    </row>
    <row r="446" spans="1:6" s="4" customFormat="1" x14ac:dyDescent="0.25">
      <c r="A446" s="33"/>
      <c r="B446" s="34"/>
      <c r="C446" s="35"/>
      <c r="E446" s="51"/>
      <c r="F446" s="42"/>
    </row>
    <row r="447" spans="1:6" s="4" customFormat="1" x14ac:dyDescent="0.25">
      <c r="A447" s="33"/>
      <c r="B447" s="34"/>
      <c r="C447" s="35"/>
      <c r="E447" s="51"/>
      <c r="F447" s="42"/>
    </row>
    <row r="448" spans="1:6" s="4" customFormat="1" x14ac:dyDescent="0.25">
      <c r="A448" s="33"/>
      <c r="B448" s="34"/>
      <c r="C448" s="35"/>
      <c r="E448" s="51"/>
      <c r="F448" s="42"/>
    </row>
    <row r="449" spans="1:6" s="4" customFormat="1" x14ac:dyDescent="0.25">
      <c r="A449" s="33"/>
      <c r="B449" s="34"/>
      <c r="C449" s="35"/>
      <c r="E449" s="51"/>
      <c r="F449" s="42"/>
    </row>
    <row r="450" spans="1:6" s="4" customFormat="1" x14ac:dyDescent="0.25">
      <c r="A450" s="33"/>
      <c r="B450" s="34"/>
      <c r="C450" s="35"/>
      <c r="E450" s="51"/>
      <c r="F450" s="42"/>
    </row>
    <row r="451" spans="1:6" s="4" customFormat="1" x14ac:dyDescent="0.25">
      <c r="A451" s="33"/>
      <c r="B451" s="34"/>
      <c r="C451" s="35"/>
      <c r="E451" s="51"/>
      <c r="F451" s="42"/>
    </row>
    <row r="452" spans="1:6" s="4" customFormat="1" x14ac:dyDescent="0.25">
      <c r="A452" s="33"/>
      <c r="B452" s="34"/>
      <c r="C452" s="35"/>
      <c r="E452" s="51"/>
      <c r="F452" s="42"/>
    </row>
    <row r="453" spans="1:6" s="4" customFormat="1" x14ac:dyDescent="0.25">
      <c r="A453" s="33"/>
      <c r="B453" s="34"/>
      <c r="C453" s="35"/>
      <c r="E453" s="51"/>
      <c r="F453" s="42"/>
    </row>
    <row r="454" spans="1:6" s="4" customFormat="1" x14ac:dyDescent="0.25">
      <c r="A454" s="33"/>
      <c r="B454" s="34"/>
      <c r="C454" s="35"/>
      <c r="E454" s="51"/>
      <c r="F454" s="42"/>
    </row>
    <row r="455" spans="1:6" s="4" customFormat="1" x14ac:dyDescent="0.25">
      <c r="A455" s="33"/>
      <c r="B455" s="34"/>
      <c r="C455" s="35"/>
      <c r="E455" s="51"/>
      <c r="F455" s="42"/>
    </row>
    <row r="456" spans="1:6" s="4" customFormat="1" x14ac:dyDescent="0.25">
      <c r="A456" s="33"/>
      <c r="B456" s="34"/>
      <c r="C456" s="35"/>
      <c r="E456" s="51"/>
      <c r="F456" s="42"/>
    </row>
    <row r="457" spans="1:6" s="4" customFormat="1" x14ac:dyDescent="0.25">
      <c r="A457" s="33"/>
      <c r="B457" s="34"/>
      <c r="C457" s="35"/>
      <c r="E457" s="51"/>
      <c r="F457" s="42"/>
    </row>
    <row r="458" spans="1:6" s="4" customFormat="1" x14ac:dyDescent="0.25">
      <c r="A458" s="33"/>
      <c r="B458" s="34"/>
      <c r="C458" s="35"/>
      <c r="E458" s="51"/>
      <c r="F458" s="42"/>
    </row>
    <row r="459" spans="1:6" s="4" customFormat="1" x14ac:dyDescent="0.25">
      <c r="A459" s="33"/>
      <c r="B459" s="34"/>
      <c r="C459" s="35"/>
      <c r="E459" s="51"/>
      <c r="F459" s="42"/>
    </row>
    <row r="460" spans="1:6" s="4" customFormat="1" x14ac:dyDescent="0.25">
      <c r="A460" s="33"/>
      <c r="B460" s="34"/>
      <c r="C460" s="35"/>
      <c r="E460" s="51"/>
      <c r="F460" s="42"/>
    </row>
    <row r="461" spans="1:6" s="4" customFormat="1" x14ac:dyDescent="0.25">
      <c r="A461" s="33"/>
      <c r="B461" s="34"/>
      <c r="C461" s="35"/>
      <c r="E461" s="51"/>
      <c r="F461" s="42"/>
    </row>
    <row r="462" spans="1:6" s="4" customFormat="1" x14ac:dyDescent="0.25">
      <c r="A462" s="33"/>
      <c r="B462" s="34"/>
      <c r="C462" s="35"/>
      <c r="E462" s="51"/>
      <c r="F462" s="42"/>
    </row>
    <row r="463" spans="1:6" s="4" customFormat="1" x14ac:dyDescent="0.25">
      <c r="A463" s="33"/>
      <c r="B463" s="34"/>
      <c r="C463" s="35"/>
      <c r="E463" s="51"/>
      <c r="F463" s="42"/>
    </row>
    <row r="464" spans="1:6" s="4" customFormat="1" x14ac:dyDescent="0.25">
      <c r="A464" s="33"/>
      <c r="B464" s="34"/>
      <c r="C464" s="35"/>
      <c r="E464" s="51"/>
      <c r="F464" s="42"/>
    </row>
    <row r="465" spans="1:6" s="4" customFormat="1" x14ac:dyDescent="0.25">
      <c r="A465" s="33"/>
      <c r="B465" s="34"/>
      <c r="C465" s="35"/>
      <c r="E465" s="51"/>
      <c r="F465" s="42"/>
    </row>
    <row r="466" spans="1:6" s="4" customFormat="1" x14ac:dyDescent="0.25">
      <c r="A466" s="33"/>
      <c r="B466" s="34"/>
      <c r="C466" s="35"/>
      <c r="E466" s="51"/>
      <c r="F466" s="42"/>
    </row>
    <row r="467" spans="1:6" s="4" customFormat="1" x14ac:dyDescent="0.25">
      <c r="A467" s="33"/>
      <c r="B467" s="34"/>
      <c r="C467" s="35"/>
      <c r="E467" s="51"/>
      <c r="F467" s="42"/>
    </row>
    <row r="468" spans="1:6" s="4" customFormat="1" x14ac:dyDescent="0.25">
      <c r="A468" s="33"/>
      <c r="B468" s="34"/>
      <c r="C468" s="35"/>
      <c r="E468" s="51"/>
      <c r="F468" s="42"/>
    </row>
    <row r="469" spans="1:6" s="4" customFormat="1" x14ac:dyDescent="0.25">
      <c r="A469" s="33"/>
      <c r="B469" s="34"/>
      <c r="C469" s="35"/>
      <c r="E469" s="51"/>
      <c r="F469" s="42"/>
    </row>
    <row r="470" spans="1:6" s="4" customFormat="1" x14ac:dyDescent="0.25">
      <c r="A470" s="33"/>
      <c r="B470" s="34"/>
      <c r="C470" s="35"/>
      <c r="E470" s="51"/>
      <c r="F470" s="42"/>
    </row>
    <row r="471" spans="1:6" s="4" customFormat="1" x14ac:dyDescent="0.25">
      <c r="A471" s="33"/>
      <c r="B471" s="34"/>
      <c r="C471" s="35"/>
      <c r="E471" s="51"/>
      <c r="F471" s="42"/>
    </row>
    <row r="472" spans="1:6" s="4" customFormat="1" x14ac:dyDescent="0.25">
      <c r="A472" s="33"/>
      <c r="B472" s="34"/>
      <c r="C472" s="35"/>
      <c r="E472" s="51"/>
      <c r="F472" s="42"/>
    </row>
    <row r="473" spans="1:6" s="4" customFormat="1" x14ac:dyDescent="0.25">
      <c r="A473" s="33"/>
      <c r="B473" s="34"/>
      <c r="C473" s="35"/>
      <c r="E473" s="51"/>
      <c r="F473" s="42"/>
    </row>
    <row r="474" spans="1:6" s="4" customFormat="1" x14ac:dyDescent="0.25">
      <c r="A474" s="33"/>
      <c r="B474" s="34"/>
      <c r="C474" s="35"/>
      <c r="E474" s="51"/>
      <c r="F474" s="42"/>
    </row>
    <row r="475" spans="1:6" s="4" customFormat="1" x14ac:dyDescent="0.25">
      <c r="A475" s="33"/>
      <c r="B475" s="34"/>
      <c r="C475" s="35"/>
      <c r="E475" s="51"/>
      <c r="F475" s="42"/>
    </row>
    <row r="476" spans="1:6" s="4" customFormat="1" x14ac:dyDescent="0.25">
      <c r="A476" s="33"/>
      <c r="B476" s="34"/>
      <c r="C476" s="35"/>
      <c r="E476" s="51"/>
      <c r="F476" s="42"/>
    </row>
    <row r="477" spans="1:6" s="4" customFormat="1" x14ac:dyDescent="0.25">
      <c r="A477" s="33"/>
      <c r="B477" s="34"/>
      <c r="C477" s="35"/>
      <c r="E477" s="51"/>
      <c r="F477" s="42"/>
    </row>
    <row r="478" spans="1:6" s="4" customFormat="1" x14ac:dyDescent="0.25">
      <c r="A478" s="33"/>
      <c r="B478" s="34"/>
      <c r="C478" s="35"/>
      <c r="E478" s="51"/>
      <c r="F478" s="42"/>
    </row>
    <row r="479" spans="1:6" s="4" customFormat="1" x14ac:dyDescent="0.25">
      <c r="A479" s="33"/>
      <c r="B479" s="34"/>
      <c r="C479" s="35"/>
      <c r="E479" s="51"/>
      <c r="F479" s="42"/>
    </row>
    <row r="480" spans="1:6" s="4" customFormat="1" x14ac:dyDescent="0.25">
      <c r="A480" s="33"/>
      <c r="B480" s="34"/>
      <c r="C480" s="35"/>
      <c r="E480" s="51"/>
      <c r="F480" s="42"/>
    </row>
    <row r="481" spans="1:6" s="4" customFormat="1" x14ac:dyDescent="0.25">
      <c r="A481" s="33"/>
      <c r="B481" s="34"/>
      <c r="C481" s="35"/>
      <c r="E481" s="51"/>
      <c r="F481" s="42"/>
    </row>
    <row r="482" spans="1:6" s="4" customFormat="1" x14ac:dyDescent="0.25">
      <c r="A482" s="33"/>
      <c r="B482" s="34"/>
      <c r="C482" s="35"/>
      <c r="E482" s="51"/>
      <c r="F482" s="42"/>
    </row>
    <row r="483" spans="1:6" s="4" customFormat="1" x14ac:dyDescent="0.25">
      <c r="A483" s="33"/>
      <c r="B483" s="34"/>
      <c r="C483" s="35"/>
      <c r="E483" s="51"/>
      <c r="F483" s="42"/>
    </row>
    <row r="484" spans="1:6" s="4" customFormat="1" x14ac:dyDescent="0.25">
      <c r="A484" s="33"/>
      <c r="B484" s="34"/>
      <c r="C484" s="35"/>
      <c r="E484" s="51"/>
      <c r="F484" s="42"/>
    </row>
    <row r="485" spans="1:6" s="4" customFormat="1" x14ac:dyDescent="0.25">
      <c r="A485" s="33"/>
      <c r="B485" s="34"/>
      <c r="C485" s="35"/>
      <c r="E485" s="51"/>
      <c r="F485" s="42"/>
    </row>
    <row r="486" spans="1:6" s="4" customFormat="1" x14ac:dyDescent="0.25">
      <c r="A486" s="33"/>
      <c r="B486" s="34"/>
      <c r="C486" s="35"/>
      <c r="E486" s="51"/>
      <c r="F486" s="42"/>
    </row>
    <row r="487" spans="1:6" s="4" customFormat="1" x14ac:dyDescent="0.25">
      <c r="A487" s="33"/>
      <c r="B487" s="34"/>
      <c r="C487" s="35"/>
      <c r="E487" s="51"/>
      <c r="F487" s="42"/>
    </row>
    <row r="488" spans="1:6" s="4" customFormat="1" x14ac:dyDescent="0.25">
      <c r="A488" s="33"/>
      <c r="B488" s="34"/>
      <c r="C488" s="35"/>
      <c r="E488" s="51"/>
      <c r="F488" s="42"/>
    </row>
    <row r="489" spans="1:6" s="4" customFormat="1" x14ac:dyDescent="0.25">
      <c r="A489" s="33"/>
      <c r="B489" s="34"/>
      <c r="C489" s="35"/>
      <c r="E489" s="51"/>
      <c r="F489" s="42"/>
    </row>
    <row r="490" spans="1:6" s="4" customFormat="1" x14ac:dyDescent="0.25">
      <c r="A490" s="33"/>
      <c r="B490" s="34"/>
      <c r="C490" s="35"/>
      <c r="E490" s="51"/>
      <c r="F490" s="42"/>
    </row>
    <row r="491" spans="1:6" s="4" customFormat="1" x14ac:dyDescent="0.25">
      <c r="A491" s="33"/>
      <c r="B491" s="34"/>
      <c r="C491" s="35"/>
      <c r="E491" s="51"/>
      <c r="F491" s="42"/>
    </row>
    <row r="492" spans="1:6" s="4" customFormat="1" x14ac:dyDescent="0.25">
      <c r="A492" s="33"/>
      <c r="B492" s="34"/>
      <c r="C492" s="35"/>
      <c r="E492" s="51"/>
      <c r="F492" s="42"/>
    </row>
    <row r="493" spans="1:6" s="4" customFormat="1" x14ac:dyDescent="0.25">
      <c r="A493" s="33"/>
      <c r="B493" s="34"/>
      <c r="C493" s="35"/>
      <c r="E493" s="51"/>
      <c r="F493" s="42"/>
    </row>
    <row r="494" spans="1:6" s="4" customFormat="1" x14ac:dyDescent="0.25">
      <c r="A494" s="33"/>
      <c r="B494" s="34"/>
      <c r="C494" s="35"/>
      <c r="E494" s="51"/>
      <c r="F494" s="42"/>
    </row>
    <row r="495" spans="1:6" s="4" customFormat="1" x14ac:dyDescent="0.25">
      <c r="A495" s="33"/>
      <c r="B495" s="34"/>
      <c r="C495" s="35"/>
      <c r="E495" s="51"/>
      <c r="F495" s="42"/>
    </row>
    <row r="496" spans="1:6" s="4" customFormat="1" x14ac:dyDescent="0.25">
      <c r="A496" s="33"/>
      <c r="B496" s="34"/>
      <c r="C496" s="35"/>
      <c r="E496" s="51"/>
      <c r="F496" s="42"/>
    </row>
    <row r="497" spans="1:6" s="4" customFormat="1" x14ac:dyDescent="0.25">
      <c r="A497" s="33"/>
      <c r="B497" s="34"/>
      <c r="C497" s="35"/>
      <c r="E497" s="51"/>
      <c r="F497" s="42"/>
    </row>
    <row r="498" spans="1:6" s="4" customFormat="1" x14ac:dyDescent="0.25">
      <c r="A498" s="33"/>
      <c r="B498" s="34"/>
      <c r="C498" s="35"/>
      <c r="E498" s="51"/>
      <c r="F498" s="42"/>
    </row>
    <row r="499" spans="1:6" s="4" customFormat="1" x14ac:dyDescent="0.25">
      <c r="A499" s="33"/>
      <c r="B499" s="34"/>
      <c r="C499" s="35"/>
      <c r="E499" s="51"/>
      <c r="F499" s="42"/>
    </row>
    <row r="500" spans="1:6" s="4" customFormat="1" x14ac:dyDescent="0.25">
      <c r="A500" s="33"/>
      <c r="B500" s="34"/>
      <c r="C500" s="35"/>
      <c r="E500" s="51"/>
      <c r="F500" s="42"/>
    </row>
    <row r="501" spans="1:6" s="4" customFormat="1" x14ac:dyDescent="0.25">
      <c r="A501" s="33"/>
      <c r="B501" s="34"/>
      <c r="C501" s="35"/>
      <c r="E501" s="51"/>
      <c r="F501" s="42"/>
    </row>
    <row r="502" spans="1:6" s="4" customFormat="1" x14ac:dyDescent="0.25">
      <c r="A502" s="33"/>
      <c r="B502" s="34"/>
      <c r="C502" s="35"/>
      <c r="E502" s="51"/>
      <c r="F502" s="42"/>
    </row>
    <row r="503" spans="1:6" s="4" customFormat="1" x14ac:dyDescent="0.25">
      <c r="A503" s="33"/>
      <c r="B503" s="34"/>
      <c r="C503" s="35"/>
      <c r="E503" s="51"/>
      <c r="F503" s="42"/>
    </row>
    <row r="504" spans="1:6" s="4" customFormat="1" x14ac:dyDescent="0.25">
      <c r="A504" s="33"/>
      <c r="B504" s="34"/>
      <c r="C504" s="35"/>
      <c r="E504" s="51"/>
      <c r="F504" s="42"/>
    </row>
    <row r="505" spans="1:6" s="4" customFormat="1" x14ac:dyDescent="0.25">
      <c r="A505" s="33"/>
      <c r="B505" s="34"/>
      <c r="C505" s="35"/>
      <c r="E505" s="51"/>
      <c r="F505" s="42"/>
    </row>
    <row r="506" spans="1:6" s="4" customFormat="1" x14ac:dyDescent="0.25">
      <c r="A506" s="33"/>
      <c r="B506" s="34"/>
      <c r="C506" s="35"/>
      <c r="E506" s="51"/>
      <c r="F506" s="42"/>
    </row>
    <row r="507" spans="1:6" s="4" customFormat="1" x14ac:dyDescent="0.25">
      <c r="A507" s="33"/>
      <c r="B507" s="34"/>
      <c r="C507" s="35"/>
      <c r="E507" s="51"/>
      <c r="F507" s="42"/>
    </row>
    <row r="508" spans="1:6" s="4" customFormat="1" x14ac:dyDescent="0.25">
      <c r="A508" s="33"/>
      <c r="B508" s="34"/>
      <c r="C508" s="35"/>
      <c r="E508" s="51"/>
      <c r="F508" s="42"/>
    </row>
    <row r="509" spans="1:6" s="4" customFormat="1" x14ac:dyDescent="0.25">
      <c r="A509" s="33"/>
      <c r="B509" s="34"/>
      <c r="C509" s="35"/>
      <c r="E509" s="51"/>
      <c r="F509" s="42"/>
    </row>
    <row r="510" spans="1:6" s="4" customFormat="1" x14ac:dyDescent="0.25">
      <c r="A510" s="33"/>
      <c r="B510" s="34"/>
      <c r="C510" s="35"/>
      <c r="E510" s="51"/>
      <c r="F510" s="42"/>
    </row>
    <row r="511" spans="1:6" s="4" customFormat="1" x14ac:dyDescent="0.25">
      <c r="A511" s="33"/>
      <c r="B511" s="34"/>
      <c r="C511" s="35"/>
      <c r="E511" s="51"/>
      <c r="F511" s="42"/>
    </row>
    <row r="512" spans="1:6" s="4" customFormat="1" x14ac:dyDescent="0.25">
      <c r="A512" s="33"/>
      <c r="B512" s="34"/>
      <c r="C512" s="35"/>
      <c r="E512" s="51"/>
      <c r="F512" s="42"/>
    </row>
    <row r="513" spans="1:6" s="4" customFormat="1" x14ac:dyDescent="0.25">
      <c r="A513" s="33"/>
      <c r="B513" s="34"/>
      <c r="C513" s="35"/>
      <c r="E513" s="51"/>
      <c r="F513" s="42"/>
    </row>
    <row r="514" spans="1:6" s="4" customFormat="1" x14ac:dyDescent="0.25">
      <c r="A514" s="33"/>
      <c r="B514" s="34"/>
      <c r="C514" s="35"/>
      <c r="E514" s="51"/>
      <c r="F514" s="42"/>
    </row>
    <row r="515" spans="1:6" s="4" customFormat="1" x14ac:dyDescent="0.25">
      <c r="A515" s="33"/>
      <c r="B515" s="34"/>
      <c r="C515" s="35"/>
      <c r="E515" s="51"/>
      <c r="F515" s="42"/>
    </row>
    <row r="516" spans="1:6" s="4" customFormat="1" x14ac:dyDescent="0.25">
      <c r="A516" s="33"/>
      <c r="B516" s="34"/>
      <c r="C516" s="35"/>
      <c r="E516" s="51"/>
      <c r="F516" s="42"/>
    </row>
    <row r="517" spans="1:6" s="4" customFormat="1" x14ac:dyDescent="0.25">
      <c r="A517" s="33"/>
      <c r="B517" s="34"/>
      <c r="C517" s="35"/>
      <c r="E517" s="51"/>
      <c r="F517" s="42"/>
    </row>
    <row r="518" spans="1:6" s="4" customFormat="1" x14ac:dyDescent="0.25">
      <c r="A518" s="33"/>
      <c r="B518" s="34"/>
      <c r="C518" s="35"/>
      <c r="E518" s="51"/>
      <c r="F518" s="42"/>
    </row>
    <row r="519" spans="1:6" s="4" customFormat="1" x14ac:dyDescent="0.25">
      <c r="A519" s="33"/>
      <c r="B519" s="34"/>
      <c r="C519" s="35"/>
      <c r="E519" s="51"/>
      <c r="F519" s="42"/>
    </row>
    <row r="520" spans="1:6" s="4" customFormat="1" x14ac:dyDescent="0.25">
      <c r="A520" s="33"/>
      <c r="B520" s="34"/>
      <c r="C520" s="35"/>
      <c r="E520" s="51"/>
      <c r="F520" s="42"/>
    </row>
    <row r="521" spans="1:6" s="4" customFormat="1" x14ac:dyDescent="0.25">
      <c r="A521" s="33"/>
      <c r="B521" s="34"/>
      <c r="C521" s="35"/>
      <c r="E521" s="51"/>
      <c r="F521" s="42"/>
    </row>
    <row r="522" spans="1:6" s="4" customFormat="1" x14ac:dyDescent="0.25">
      <c r="A522" s="33"/>
      <c r="B522" s="34"/>
      <c r="C522" s="35"/>
      <c r="E522" s="51"/>
      <c r="F522" s="42"/>
    </row>
    <row r="523" spans="1:6" s="4" customFormat="1" x14ac:dyDescent="0.25">
      <c r="A523" s="33"/>
      <c r="B523" s="34"/>
      <c r="C523" s="35"/>
      <c r="E523" s="51"/>
      <c r="F523" s="42"/>
    </row>
    <row r="524" spans="1:6" s="4" customFormat="1" x14ac:dyDescent="0.25">
      <c r="A524" s="33"/>
      <c r="B524" s="34"/>
      <c r="C524" s="35"/>
      <c r="E524" s="51"/>
      <c r="F524" s="42"/>
    </row>
    <row r="525" spans="1:6" s="4" customFormat="1" x14ac:dyDescent="0.25">
      <c r="A525" s="33"/>
      <c r="B525" s="34"/>
      <c r="C525" s="35"/>
      <c r="E525" s="51"/>
      <c r="F525" s="42"/>
    </row>
    <row r="526" spans="1:6" s="4" customFormat="1" x14ac:dyDescent="0.25">
      <c r="A526" s="33"/>
      <c r="B526" s="34"/>
      <c r="C526" s="35"/>
      <c r="E526" s="51"/>
      <c r="F526" s="42"/>
    </row>
    <row r="527" spans="1:6" s="4" customFormat="1" x14ac:dyDescent="0.25">
      <c r="A527" s="33"/>
      <c r="B527" s="34"/>
      <c r="C527" s="35"/>
      <c r="E527" s="51"/>
      <c r="F527" s="42"/>
    </row>
    <row r="528" spans="1:6" s="4" customFormat="1" x14ac:dyDescent="0.25">
      <c r="A528" s="33"/>
      <c r="B528" s="34"/>
      <c r="C528" s="35"/>
      <c r="E528" s="51"/>
      <c r="F528" s="42"/>
    </row>
    <row r="529" spans="1:6" s="4" customFormat="1" x14ac:dyDescent="0.25">
      <c r="A529" s="33"/>
      <c r="B529" s="34"/>
      <c r="C529" s="35"/>
      <c r="E529" s="51"/>
      <c r="F529" s="42"/>
    </row>
    <row r="530" spans="1:6" s="4" customFormat="1" x14ac:dyDescent="0.25">
      <c r="A530" s="33"/>
      <c r="B530" s="34"/>
      <c r="C530" s="35"/>
      <c r="E530" s="51"/>
      <c r="F530" s="42"/>
    </row>
    <row r="531" spans="1:6" s="4" customFormat="1" x14ac:dyDescent="0.25">
      <c r="A531" s="33"/>
      <c r="B531" s="34"/>
      <c r="C531" s="35"/>
      <c r="E531" s="51"/>
      <c r="F531" s="42"/>
    </row>
    <row r="532" spans="1:6" s="4" customFormat="1" x14ac:dyDescent="0.25">
      <c r="A532" s="33"/>
      <c r="B532" s="34"/>
      <c r="C532" s="35"/>
      <c r="E532" s="51"/>
      <c r="F532" s="42"/>
    </row>
    <row r="533" spans="1:6" s="4" customFormat="1" x14ac:dyDescent="0.25">
      <c r="A533" s="33"/>
      <c r="B533" s="34"/>
      <c r="C533" s="35"/>
      <c r="E533" s="51"/>
      <c r="F533" s="42"/>
    </row>
    <row r="534" spans="1:6" s="4" customFormat="1" x14ac:dyDescent="0.25">
      <c r="A534" s="33"/>
      <c r="B534" s="34"/>
      <c r="C534" s="35"/>
      <c r="E534" s="51"/>
      <c r="F534" s="42"/>
    </row>
    <row r="535" spans="1:6" s="4" customFormat="1" x14ac:dyDescent="0.25">
      <c r="A535" s="33"/>
      <c r="B535" s="34"/>
      <c r="C535" s="35"/>
      <c r="E535" s="51"/>
      <c r="F535" s="42"/>
    </row>
    <row r="536" spans="1:6" s="4" customFormat="1" x14ac:dyDescent="0.25">
      <c r="A536" s="33"/>
      <c r="B536" s="34"/>
      <c r="C536" s="35"/>
      <c r="E536" s="51"/>
      <c r="F536" s="42"/>
    </row>
    <row r="537" spans="1:6" s="4" customFormat="1" x14ac:dyDescent="0.25">
      <c r="A537" s="33"/>
      <c r="B537" s="34"/>
      <c r="C537" s="35"/>
      <c r="E537" s="51"/>
      <c r="F537" s="42"/>
    </row>
    <row r="538" spans="1:6" s="4" customFormat="1" x14ac:dyDescent="0.25">
      <c r="A538" s="33"/>
      <c r="B538" s="34"/>
      <c r="C538" s="35"/>
      <c r="E538" s="51"/>
      <c r="F538" s="42"/>
    </row>
    <row r="539" spans="1:6" s="4" customFormat="1" x14ac:dyDescent="0.25">
      <c r="A539" s="33"/>
      <c r="B539" s="34"/>
      <c r="C539" s="35"/>
      <c r="E539" s="51"/>
      <c r="F539" s="42"/>
    </row>
    <row r="540" spans="1:6" s="4" customFormat="1" x14ac:dyDescent="0.25">
      <c r="A540" s="33"/>
      <c r="B540" s="34"/>
      <c r="C540" s="35"/>
      <c r="E540" s="51"/>
      <c r="F540" s="42"/>
    </row>
    <row r="541" spans="1:6" s="4" customFormat="1" x14ac:dyDescent="0.25">
      <c r="A541" s="33"/>
      <c r="B541" s="34"/>
      <c r="C541" s="35"/>
      <c r="E541" s="51"/>
      <c r="F541" s="42"/>
    </row>
    <row r="542" spans="1:6" s="4" customFormat="1" x14ac:dyDescent="0.25">
      <c r="A542" s="33"/>
      <c r="B542" s="34"/>
      <c r="C542" s="35"/>
      <c r="E542" s="51"/>
      <c r="F542" s="42"/>
    </row>
    <row r="543" spans="1:6" s="4" customFormat="1" x14ac:dyDescent="0.25">
      <c r="A543" s="33"/>
      <c r="B543" s="34"/>
      <c r="C543" s="35"/>
      <c r="E543" s="51"/>
      <c r="F543" s="42"/>
    </row>
    <row r="544" spans="1:6" s="4" customFormat="1" x14ac:dyDescent="0.25">
      <c r="A544" s="33"/>
      <c r="B544" s="34"/>
      <c r="C544" s="35"/>
      <c r="E544" s="51"/>
      <c r="F544" s="42"/>
    </row>
    <row r="545" spans="1:6" s="4" customFormat="1" x14ac:dyDescent="0.25">
      <c r="A545" s="33"/>
      <c r="B545" s="34"/>
      <c r="C545" s="35"/>
      <c r="E545" s="51"/>
      <c r="F545" s="42"/>
    </row>
    <row r="546" spans="1:6" s="4" customFormat="1" x14ac:dyDescent="0.25">
      <c r="A546" s="33"/>
      <c r="B546" s="34"/>
      <c r="C546" s="35"/>
      <c r="E546" s="51"/>
      <c r="F546" s="42"/>
    </row>
    <row r="547" spans="1:6" s="4" customFormat="1" x14ac:dyDescent="0.25">
      <c r="A547" s="33"/>
      <c r="B547" s="34"/>
      <c r="C547" s="35"/>
      <c r="E547" s="51"/>
      <c r="F547" s="42"/>
    </row>
    <row r="548" spans="1:6" s="4" customFormat="1" x14ac:dyDescent="0.25">
      <c r="A548" s="33"/>
      <c r="B548" s="34"/>
      <c r="C548" s="35"/>
      <c r="E548" s="51"/>
      <c r="F548" s="42"/>
    </row>
    <row r="549" spans="1:6" s="4" customFormat="1" x14ac:dyDescent="0.25">
      <c r="A549" s="33"/>
      <c r="B549" s="34"/>
      <c r="C549" s="35"/>
      <c r="E549" s="51"/>
      <c r="F549" s="42"/>
    </row>
    <row r="550" spans="1:6" s="4" customFormat="1" x14ac:dyDescent="0.25">
      <c r="A550" s="33"/>
      <c r="B550" s="34"/>
      <c r="C550" s="35"/>
      <c r="E550" s="51"/>
      <c r="F550" s="42"/>
    </row>
    <row r="551" spans="1:6" s="4" customFormat="1" x14ac:dyDescent="0.25">
      <c r="A551" s="33"/>
      <c r="B551" s="34"/>
      <c r="C551" s="35"/>
      <c r="E551" s="51"/>
      <c r="F551" s="42"/>
    </row>
    <row r="552" spans="1:6" s="4" customFormat="1" x14ac:dyDescent="0.25">
      <c r="A552" s="33"/>
      <c r="B552" s="34"/>
      <c r="C552" s="35"/>
      <c r="E552" s="51"/>
      <c r="F552" s="42"/>
    </row>
    <row r="553" spans="1:6" s="4" customFormat="1" x14ac:dyDescent="0.25">
      <c r="A553" s="33"/>
      <c r="B553" s="34"/>
      <c r="C553" s="35"/>
      <c r="E553" s="51"/>
      <c r="F553" s="42"/>
    </row>
    <row r="554" spans="1:6" s="4" customFormat="1" x14ac:dyDescent="0.25">
      <c r="A554" s="33"/>
      <c r="B554" s="34"/>
      <c r="C554" s="35"/>
      <c r="E554" s="51"/>
      <c r="F554" s="42"/>
    </row>
    <row r="555" spans="1:6" s="4" customFormat="1" x14ac:dyDescent="0.25">
      <c r="A555" s="33"/>
      <c r="B555" s="34"/>
      <c r="C555" s="35"/>
      <c r="E555" s="51"/>
      <c r="F555" s="42"/>
    </row>
    <row r="556" spans="1:6" s="4" customFormat="1" x14ac:dyDescent="0.25">
      <c r="A556" s="33"/>
      <c r="B556" s="34"/>
      <c r="C556" s="35"/>
      <c r="E556" s="51"/>
      <c r="F556" s="42"/>
    </row>
    <row r="557" spans="1:6" s="4" customFormat="1" x14ac:dyDescent="0.25">
      <c r="A557" s="33"/>
      <c r="B557" s="34"/>
      <c r="C557" s="35"/>
      <c r="E557" s="51"/>
      <c r="F557" s="42"/>
    </row>
    <row r="558" spans="1:6" s="4" customFormat="1" x14ac:dyDescent="0.25">
      <c r="A558" s="33"/>
      <c r="B558" s="34"/>
      <c r="C558" s="35"/>
      <c r="E558" s="51"/>
      <c r="F558" s="42"/>
    </row>
    <row r="559" spans="1:6" s="4" customFormat="1" x14ac:dyDescent="0.25">
      <c r="A559" s="33"/>
      <c r="B559" s="34"/>
      <c r="C559" s="35"/>
      <c r="E559" s="51"/>
      <c r="F559" s="42"/>
    </row>
    <row r="560" spans="1:6" s="4" customFormat="1" x14ac:dyDescent="0.25">
      <c r="A560" s="33"/>
      <c r="B560" s="34"/>
      <c r="C560" s="35"/>
      <c r="E560" s="51"/>
      <c r="F560" s="42"/>
    </row>
    <row r="561" spans="1:6" s="4" customFormat="1" x14ac:dyDescent="0.25">
      <c r="A561" s="33"/>
      <c r="B561" s="34"/>
      <c r="C561" s="35"/>
      <c r="E561" s="51"/>
      <c r="F561" s="42"/>
    </row>
    <row r="562" spans="1:6" s="4" customFormat="1" x14ac:dyDescent="0.25">
      <c r="A562" s="33"/>
      <c r="B562" s="34"/>
      <c r="C562" s="35"/>
      <c r="E562" s="51"/>
      <c r="F562" s="42"/>
    </row>
    <row r="563" spans="1:6" s="4" customFormat="1" x14ac:dyDescent="0.25">
      <c r="A563" s="33"/>
      <c r="B563" s="34"/>
      <c r="C563" s="35"/>
      <c r="E563" s="51"/>
      <c r="F563" s="42"/>
    </row>
    <row r="564" spans="1:6" s="4" customFormat="1" x14ac:dyDescent="0.25">
      <c r="A564" s="33"/>
      <c r="B564" s="34"/>
      <c r="C564" s="35"/>
      <c r="E564" s="51"/>
      <c r="F564" s="42"/>
    </row>
    <row r="565" spans="1:6" s="4" customFormat="1" x14ac:dyDescent="0.25">
      <c r="A565" s="33"/>
      <c r="B565" s="34"/>
      <c r="C565" s="35"/>
      <c r="E565" s="51"/>
      <c r="F565" s="42"/>
    </row>
    <row r="566" spans="1:6" s="4" customFormat="1" x14ac:dyDescent="0.25">
      <c r="A566" s="33"/>
      <c r="B566" s="34"/>
      <c r="C566" s="35"/>
      <c r="E566" s="51"/>
      <c r="F566" s="42"/>
    </row>
    <row r="567" spans="1:6" s="4" customFormat="1" x14ac:dyDescent="0.25">
      <c r="A567" s="33"/>
      <c r="B567" s="34"/>
      <c r="C567" s="35"/>
      <c r="E567" s="51"/>
      <c r="F567" s="42"/>
    </row>
    <row r="568" spans="1:6" s="4" customFormat="1" x14ac:dyDescent="0.25">
      <c r="A568" s="33"/>
      <c r="B568" s="34"/>
      <c r="C568" s="35"/>
      <c r="E568" s="51"/>
      <c r="F568" s="42"/>
    </row>
    <row r="569" spans="1:6" s="4" customFormat="1" x14ac:dyDescent="0.25">
      <c r="A569" s="33"/>
      <c r="B569" s="34"/>
      <c r="C569" s="35"/>
      <c r="E569" s="51"/>
      <c r="F569" s="42"/>
    </row>
    <row r="570" spans="1:6" s="4" customFormat="1" x14ac:dyDescent="0.25">
      <c r="A570" s="33"/>
      <c r="B570" s="34"/>
      <c r="C570" s="35"/>
      <c r="E570" s="51"/>
      <c r="F570" s="42"/>
    </row>
    <row r="571" spans="1:6" s="4" customFormat="1" x14ac:dyDescent="0.25">
      <c r="A571" s="33"/>
      <c r="B571" s="34"/>
      <c r="C571" s="35"/>
      <c r="E571" s="51"/>
      <c r="F571" s="42"/>
    </row>
    <row r="572" spans="1:6" s="4" customFormat="1" x14ac:dyDescent="0.25">
      <c r="A572" s="33"/>
      <c r="B572" s="34"/>
      <c r="C572" s="35"/>
      <c r="E572" s="51"/>
      <c r="F572" s="42"/>
    </row>
    <row r="573" spans="1:6" s="4" customFormat="1" x14ac:dyDescent="0.25">
      <c r="A573" s="33"/>
      <c r="B573" s="34"/>
      <c r="C573" s="35"/>
      <c r="E573" s="51"/>
      <c r="F573" s="42"/>
    </row>
    <row r="574" spans="1:6" s="4" customFormat="1" x14ac:dyDescent="0.25">
      <c r="A574" s="33"/>
      <c r="B574" s="34"/>
      <c r="C574" s="35"/>
      <c r="E574" s="51"/>
      <c r="F574" s="42"/>
    </row>
    <row r="575" spans="1:6" s="4" customFormat="1" x14ac:dyDescent="0.25">
      <c r="A575" s="33"/>
      <c r="B575" s="34"/>
      <c r="C575" s="35"/>
      <c r="E575" s="51"/>
      <c r="F575" s="42"/>
    </row>
    <row r="576" spans="1:6" s="4" customFormat="1" x14ac:dyDescent="0.25">
      <c r="A576" s="33"/>
      <c r="B576" s="34"/>
      <c r="C576" s="35"/>
      <c r="E576" s="51"/>
      <c r="F576" s="42"/>
    </row>
    <row r="577" spans="1:6" s="4" customFormat="1" x14ac:dyDescent="0.25">
      <c r="A577" s="33"/>
      <c r="B577" s="34"/>
      <c r="C577" s="35"/>
      <c r="E577" s="51"/>
      <c r="F577" s="42"/>
    </row>
    <row r="578" spans="1:6" s="4" customFormat="1" x14ac:dyDescent="0.25">
      <c r="A578" s="33"/>
      <c r="B578" s="34"/>
      <c r="C578" s="35"/>
      <c r="E578" s="51"/>
      <c r="F578" s="42"/>
    </row>
    <row r="579" spans="1:6" s="4" customFormat="1" x14ac:dyDescent="0.25">
      <c r="A579" s="33"/>
      <c r="B579" s="34"/>
      <c r="C579" s="35"/>
      <c r="E579" s="51"/>
      <c r="F579" s="42"/>
    </row>
    <row r="580" spans="1:6" s="4" customFormat="1" x14ac:dyDescent="0.25">
      <c r="A580" s="33"/>
      <c r="B580" s="34"/>
      <c r="C580" s="35"/>
      <c r="E580" s="51"/>
      <c r="F580" s="42"/>
    </row>
    <row r="581" spans="1:6" s="4" customFormat="1" x14ac:dyDescent="0.25">
      <c r="A581" s="33"/>
      <c r="B581" s="34"/>
      <c r="C581" s="35"/>
      <c r="E581" s="51"/>
      <c r="F581" s="42"/>
    </row>
    <row r="582" spans="1:6" s="4" customFormat="1" x14ac:dyDescent="0.25">
      <c r="A582" s="33"/>
      <c r="B582" s="34"/>
      <c r="C582" s="35"/>
      <c r="E582" s="51"/>
      <c r="F582" s="42"/>
    </row>
    <row r="583" spans="1:6" s="4" customFormat="1" x14ac:dyDescent="0.25">
      <c r="A583" s="33"/>
      <c r="B583" s="34"/>
      <c r="C583" s="35"/>
      <c r="E583" s="51"/>
      <c r="F583" s="42"/>
    </row>
    <row r="584" spans="1:6" s="4" customFormat="1" x14ac:dyDescent="0.25">
      <c r="A584" s="33"/>
      <c r="B584" s="34"/>
      <c r="C584" s="35"/>
      <c r="E584" s="51"/>
      <c r="F584" s="42"/>
    </row>
    <row r="585" spans="1:6" s="4" customFormat="1" x14ac:dyDescent="0.25">
      <c r="A585" s="33"/>
      <c r="B585" s="34"/>
      <c r="C585" s="35"/>
      <c r="E585" s="51"/>
      <c r="F585" s="42"/>
    </row>
    <row r="586" spans="1:6" s="4" customFormat="1" x14ac:dyDescent="0.25">
      <c r="A586" s="33"/>
      <c r="B586" s="34"/>
      <c r="C586" s="35"/>
      <c r="E586" s="51"/>
      <c r="F586" s="42"/>
    </row>
    <row r="587" spans="1:6" s="4" customFormat="1" x14ac:dyDescent="0.25">
      <c r="A587" s="33"/>
      <c r="B587" s="34"/>
      <c r="C587" s="35"/>
      <c r="E587" s="51"/>
      <c r="F587" s="42"/>
    </row>
    <row r="588" spans="1:6" s="4" customFormat="1" x14ac:dyDescent="0.25">
      <c r="A588" s="33"/>
      <c r="B588" s="34"/>
      <c r="C588" s="35"/>
      <c r="E588" s="51"/>
      <c r="F588" s="42"/>
    </row>
    <row r="589" spans="1:6" s="4" customFormat="1" x14ac:dyDescent="0.25">
      <c r="A589" s="33"/>
      <c r="B589" s="34"/>
      <c r="C589" s="35"/>
      <c r="E589" s="51"/>
      <c r="F589" s="42"/>
    </row>
    <row r="590" spans="1:6" s="4" customFormat="1" x14ac:dyDescent="0.25">
      <c r="A590" s="33"/>
      <c r="B590" s="34"/>
      <c r="C590" s="35"/>
      <c r="E590" s="51"/>
      <c r="F590" s="42"/>
    </row>
    <row r="591" spans="1:6" s="4" customFormat="1" x14ac:dyDescent="0.25">
      <c r="A591" s="33"/>
      <c r="B591" s="34"/>
      <c r="C591" s="35"/>
      <c r="E591" s="51"/>
      <c r="F591" s="42"/>
    </row>
    <row r="592" spans="1:6" s="4" customFormat="1" x14ac:dyDescent="0.25">
      <c r="A592" s="33"/>
      <c r="B592" s="34"/>
      <c r="C592" s="35"/>
      <c r="E592" s="51"/>
      <c r="F592" s="42"/>
    </row>
    <row r="593" spans="1:6" s="4" customFormat="1" x14ac:dyDescent="0.25">
      <c r="A593" s="33"/>
      <c r="B593" s="34"/>
      <c r="C593" s="35"/>
      <c r="E593" s="51"/>
      <c r="F593" s="42"/>
    </row>
    <row r="594" spans="1:6" s="4" customFormat="1" x14ac:dyDescent="0.25">
      <c r="A594" s="33"/>
      <c r="B594" s="34"/>
      <c r="C594" s="35"/>
      <c r="E594" s="51"/>
      <c r="F594" s="42"/>
    </row>
    <row r="595" spans="1:6" s="4" customFormat="1" x14ac:dyDescent="0.25">
      <c r="A595" s="33"/>
      <c r="B595" s="34"/>
      <c r="C595" s="35"/>
      <c r="E595" s="51"/>
      <c r="F595" s="42"/>
    </row>
    <row r="596" spans="1:6" s="4" customFormat="1" x14ac:dyDescent="0.25">
      <c r="A596" s="33"/>
      <c r="B596" s="34"/>
      <c r="C596" s="35"/>
      <c r="E596" s="51"/>
      <c r="F596" s="42"/>
    </row>
    <row r="597" spans="1:6" s="4" customFormat="1" x14ac:dyDescent="0.25">
      <c r="A597" s="33"/>
      <c r="B597" s="34"/>
      <c r="C597" s="35"/>
      <c r="E597" s="51"/>
      <c r="F597" s="42"/>
    </row>
    <row r="598" spans="1:6" s="4" customFormat="1" x14ac:dyDescent="0.25">
      <c r="A598" s="33"/>
      <c r="B598" s="34"/>
      <c r="C598" s="35"/>
      <c r="E598" s="51"/>
      <c r="F598" s="42"/>
    </row>
    <row r="599" spans="1:6" s="4" customFormat="1" x14ac:dyDescent="0.25">
      <c r="A599" s="33"/>
      <c r="B599" s="34"/>
      <c r="C599" s="35"/>
      <c r="E599" s="51"/>
      <c r="F599" s="42"/>
    </row>
    <row r="600" spans="1:6" s="4" customFormat="1" x14ac:dyDescent="0.25">
      <c r="A600" s="33"/>
      <c r="B600" s="34"/>
      <c r="C600" s="35"/>
      <c r="E600" s="51"/>
      <c r="F600" s="42"/>
    </row>
    <row r="601" spans="1:6" s="4" customFormat="1" x14ac:dyDescent="0.25">
      <c r="A601" s="33"/>
      <c r="B601" s="34"/>
      <c r="C601" s="35"/>
      <c r="E601" s="51"/>
      <c r="F601" s="42"/>
    </row>
    <row r="602" spans="1:6" s="4" customFormat="1" x14ac:dyDescent="0.25">
      <c r="A602" s="33"/>
      <c r="B602" s="34"/>
      <c r="C602" s="35"/>
      <c r="E602" s="51"/>
      <c r="F602" s="42"/>
    </row>
    <row r="603" spans="1:6" s="4" customFormat="1" x14ac:dyDescent="0.25">
      <c r="A603" s="33"/>
      <c r="B603" s="34"/>
      <c r="C603" s="35"/>
      <c r="E603" s="51"/>
      <c r="F603" s="42"/>
    </row>
    <row r="604" spans="1:6" s="4" customFormat="1" x14ac:dyDescent="0.25">
      <c r="A604" s="33"/>
      <c r="B604" s="34"/>
      <c r="C604" s="35"/>
      <c r="E604" s="51"/>
      <c r="F604" s="42"/>
    </row>
    <row r="605" spans="1:6" s="4" customFormat="1" x14ac:dyDescent="0.25">
      <c r="A605" s="33"/>
      <c r="B605" s="34"/>
      <c r="C605" s="35"/>
      <c r="E605" s="51"/>
      <c r="F605" s="42"/>
    </row>
    <row r="606" spans="1:6" s="4" customFormat="1" x14ac:dyDescent="0.25">
      <c r="A606" s="33"/>
      <c r="B606" s="34"/>
      <c r="C606" s="35"/>
      <c r="E606" s="51"/>
      <c r="F606" s="42"/>
    </row>
    <row r="607" spans="1:6" s="4" customFormat="1" x14ac:dyDescent="0.25">
      <c r="A607" s="33"/>
      <c r="B607" s="34"/>
      <c r="C607" s="35"/>
      <c r="E607" s="51"/>
      <c r="F607" s="42"/>
    </row>
    <row r="608" spans="1:6" s="4" customFormat="1" x14ac:dyDescent="0.25">
      <c r="A608" s="33"/>
      <c r="B608" s="34"/>
      <c r="C608" s="35"/>
      <c r="E608" s="51"/>
      <c r="F608" s="42"/>
    </row>
    <row r="609" spans="1:6" s="4" customFormat="1" x14ac:dyDescent="0.25">
      <c r="A609" s="33"/>
      <c r="B609" s="34"/>
      <c r="C609" s="35"/>
      <c r="E609" s="51"/>
      <c r="F609" s="42"/>
    </row>
    <row r="610" spans="1:6" s="4" customFormat="1" x14ac:dyDescent="0.25">
      <c r="A610" s="33"/>
      <c r="B610" s="34"/>
      <c r="C610" s="35"/>
      <c r="E610" s="51"/>
      <c r="F610" s="42"/>
    </row>
    <row r="611" spans="1:6" s="4" customFormat="1" x14ac:dyDescent="0.25">
      <c r="A611" s="33"/>
      <c r="B611" s="34"/>
      <c r="C611" s="35"/>
      <c r="E611" s="51"/>
      <c r="F611" s="42"/>
    </row>
    <row r="612" spans="1:6" s="4" customFormat="1" x14ac:dyDescent="0.25">
      <c r="A612" s="33"/>
      <c r="B612" s="34"/>
      <c r="C612" s="35"/>
      <c r="E612" s="51"/>
      <c r="F612" s="42"/>
    </row>
    <row r="613" spans="1:6" s="4" customFormat="1" x14ac:dyDescent="0.25">
      <c r="A613" s="33"/>
      <c r="B613" s="34"/>
      <c r="C613" s="35"/>
      <c r="E613" s="51"/>
      <c r="F613" s="42"/>
    </row>
    <row r="614" spans="1:6" s="4" customFormat="1" x14ac:dyDescent="0.25">
      <c r="A614" s="33"/>
      <c r="B614" s="34"/>
      <c r="C614" s="35"/>
      <c r="E614" s="51"/>
      <c r="F614" s="42"/>
    </row>
    <row r="615" spans="1:6" s="4" customFormat="1" x14ac:dyDescent="0.25">
      <c r="A615" s="33"/>
      <c r="B615" s="34"/>
      <c r="C615" s="35"/>
      <c r="E615" s="51"/>
      <c r="F615" s="42"/>
    </row>
    <row r="616" spans="1:6" s="4" customFormat="1" x14ac:dyDescent="0.25">
      <c r="A616" s="33"/>
      <c r="B616" s="34"/>
      <c r="C616" s="35"/>
      <c r="E616" s="51"/>
      <c r="F616" s="42"/>
    </row>
    <row r="617" spans="1:6" s="4" customFormat="1" x14ac:dyDescent="0.25">
      <c r="A617" s="33"/>
      <c r="B617" s="34"/>
      <c r="C617" s="35"/>
      <c r="E617" s="51"/>
      <c r="F617" s="42"/>
    </row>
    <row r="618" spans="1:6" s="4" customFormat="1" x14ac:dyDescent="0.25">
      <c r="A618" s="33"/>
      <c r="B618" s="34"/>
      <c r="C618" s="35"/>
      <c r="E618" s="51"/>
      <c r="F618" s="42"/>
    </row>
    <row r="619" spans="1:6" s="4" customFormat="1" x14ac:dyDescent="0.25">
      <c r="A619" s="33"/>
      <c r="B619" s="34"/>
      <c r="C619" s="35"/>
      <c r="E619" s="51"/>
      <c r="F619" s="42"/>
    </row>
    <row r="620" spans="1:6" s="4" customFormat="1" x14ac:dyDescent="0.25">
      <c r="A620" s="33"/>
      <c r="B620" s="34"/>
      <c r="C620" s="35"/>
      <c r="E620" s="51"/>
      <c r="F620" s="42"/>
    </row>
    <row r="621" spans="1:6" s="4" customFormat="1" x14ac:dyDescent="0.25">
      <c r="A621" s="33"/>
      <c r="B621" s="34"/>
      <c r="C621" s="35"/>
      <c r="E621" s="51"/>
      <c r="F621" s="42"/>
    </row>
    <row r="622" spans="1:6" s="4" customFormat="1" x14ac:dyDescent="0.25">
      <c r="A622" s="33"/>
      <c r="B622" s="34"/>
      <c r="C622" s="35"/>
      <c r="E622" s="51"/>
      <c r="F622" s="42"/>
    </row>
    <row r="623" spans="1:6" s="4" customFormat="1" x14ac:dyDescent="0.25">
      <c r="A623" s="33"/>
      <c r="B623" s="34"/>
      <c r="C623" s="35"/>
      <c r="E623" s="51"/>
      <c r="F623" s="42"/>
    </row>
    <row r="624" spans="1:6" s="4" customFormat="1" x14ac:dyDescent="0.25">
      <c r="A624" s="33"/>
      <c r="B624" s="34"/>
      <c r="C624" s="35"/>
      <c r="E624" s="51"/>
      <c r="F624" s="42"/>
    </row>
    <row r="625" spans="1:6" s="4" customFormat="1" x14ac:dyDescent="0.25">
      <c r="A625" s="33"/>
      <c r="B625" s="34"/>
      <c r="C625" s="35"/>
      <c r="E625" s="51"/>
      <c r="F625" s="42"/>
    </row>
    <row r="626" spans="1:6" s="4" customFormat="1" x14ac:dyDescent="0.25">
      <c r="A626" s="33"/>
      <c r="B626" s="34"/>
      <c r="C626" s="35"/>
      <c r="E626" s="51"/>
      <c r="F626" s="42"/>
    </row>
    <row r="627" spans="1:6" s="4" customFormat="1" x14ac:dyDescent="0.25">
      <c r="A627" s="33"/>
      <c r="B627" s="34"/>
      <c r="C627" s="35"/>
      <c r="E627" s="51"/>
      <c r="F627" s="42"/>
    </row>
    <row r="628" spans="1:6" s="4" customFormat="1" x14ac:dyDescent="0.25">
      <c r="A628" s="33"/>
      <c r="B628" s="34"/>
      <c r="C628" s="35"/>
      <c r="E628" s="51"/>
      <c r="F628" s="42"/>
    </row>
    <row r="629" spans="1:6" s="4" customFormat="1" x14ac:dyDescent="0.25">
      <c r="A629" s="33"/>
      <c r="B629" s="34"/>
      <c r="C629" s="35"/>
      <c r="E629" s="51"/>
      <c r="F629" s="42"/>
    </row>
    <row r="630" spans="1:6" s="4" customFormat="1" x14ac:dyDescent="0.25">
      <c r="A630" s="33"/>
      <c r="B630" s="34"/>
      <c r="C630" s="35"/>
      <c r="E630" s="51"/>
      <c r="F630" s="42"/>
    </row>
    <row r="631" spans="1:6" s="4" customFormat="1" x14ac:dyDescent="0.25">
      <c r="A631" s="33"/>
      <c r="B631" s="34"/>
      <c r="C631" s="35"/>
      <c r="E631" s="51"/>
      <c r="F631" s="42"/>
    </row>
    <row r="632" spans="1:6" s="4" customFormat="1" x14ac:dyDescent="0.25">
      <c r="A632" s="33"/>
      <c r="B632" s="34"/>
      <c r="C632" s="35"/>
      <c r="E632" s="51"/>
      <c r="F632" s="42"/>
    </row>
    <row r="633" spans="1:6" s="4" customFormat="1" x14ac:dyDescent="0.25">
      <c r="A633" s="33"/>
      <c r="B633" s="34"/>
      <c r="C633" s="35"/>
      <c r="E633" s="51"/>
      <c r="F633" s="42"/>
    </row>
    <row r="634" spans="1:6" s="4" customFormat="1" x14ac:dyDescent="0.25">
      <c r="A634" s="33"/>
      <c r="B634" s="34"/>
      <c r="C634" s="35"/>
      <c r="E634" s="51"/>
      <c r="F634" s="42"/>
    </row>
    <row r="635" spans="1:6" s="4" customFormat="1" x14ac:dyDescent="0.25">
      <c r="A635" s="33"/>
      <c r="B635" s="34"/>
      <c r="C635" s="35"/>
      <c r="E635" s="51"/>
      <c r="F635" s="42"/>
    </row>
    <row r="636" spans="1:6" s="4" customFormat="1" x14ac:dyDescent="0.25">
      <c r="A636" s="33"/>
      <c r="B636" s="34"/>
      <c r="C636" s="35"/>
      <c r="E636" s="51"/>
      <c r="F636" s="42"/>
    </row>
    <row r="637" spans="1:6" s="4" customFormat="1" x14ac:dyDescent="0.25">
      <c r="A637" s="33"/>
      <c r="B637" s="34"/>
      <c r="C637" s="35"/>
      <c r="E637" s="51"/>
      <c r="F637" s="42"/>
    </row>
    <row r="638" spans="1:6" s="4" customFormat="1" x14ac:dyDescent="0.25">
      <c r="A638" s="33"/>
      <c r="B638" s="34"/>
      <c r="C638" s="35"/>
      <c r="E638" s="51"/>
      <c r="F638" s="42"/>
    </row>
    <row r="639" spans="1:6" s="4" customFormat="1" x14ac:dyDescent="0.25">
      <c r="A639" s="33"/>
      <c r="B639" s="34"/>
      <c r="C639" s="35"/>
      <c r="E639" s="51"/>
      <c r="F639" s="42"/>
    </row>
    <row r="640" spans="1:6" s="4" customFormat="1" x14ac:dyDescent="0.25">
      <c r="A640" s="33"/>
      <c r="B640" s="34"/>
      <c r="C640" s="35"/>
      <c r="E640" s="51"/>
      <c r="F640" s="42"/>
    </row>
    <row r="641" spans="1:6" s="4" customFormat="1" x14ac:dyDescent="0.25">
      <c r="A641" s="33"/>
      <c r="B641" s="34"/>
      <c r="C641" s="35"/>
      <c r="E641" s="51"/>
      <c r="F641" s="42"/>
    </row>
    <row r="642" spans="1:6" s="4" customFormat="1" x14ac:dyDescent="0.25">
      <c r="A642" s="33"/>
      <c r="B642" s="34"/>
      <c r="C642" s="35"/>
      <c r="E642" s="51"/>
      <c r="F642" s="42"/>
    </row>
    <row r="643" spans="1:6" s="4" customFormat="1" x14ac:dyDescent="0.25">
      <c r="A643" s="33"/>
      <c r="B643" s="34"/>
      <c r="C643" s="35"/>
      <c r="E643" s="51"/>
      <c r="F643" s="42"/>
    </row>
    <row r="644" spans="1:6" s="4" customFormat="1" x14ac:dyDescent="0.25">
      <c r="A644" s="33"/>
      <c r="B644" s="34"/>
      <c r="C644" s="35"/>
      <c r="E644" s="51"/>
      <c r="F644" s="42"/>
    </row>
    <row r="645" spans="1:6" s="4" customFormat="1" x14ac:dyDescent="0.25">
      <c r="A645" s="33"/>
      <c r="B645" s="34"/>
      <c r="C645" s="35"/>
      <c r="E645" s="51"/>
      <c r="F645" s="42"/>
    </row>
    <row r="646" spans="1:6" s="4" customFormat="1" x14ac:dyDescent="0.25">
      <c r="A646" s="33"/>
      <c r="B646" s="34"/>
      <c r="C646" s="35"/>
      <c r="E646" s="51"/>
      <c r="F646" s="42"/>
    </row>
    <row r="647" spans="1:6" s="4" customFormat="1" x14ac:dyDescent="0.25">
      <c r="A647" s="33"/>
      <c r="B647" s="34"/>
      <c r="C647" s="35"/>
      <c r="E647" s="51"/>
      <c r="F647" s="42"/>
    </row>
    <row r="648" spans="1:6" s="4" customFormat="1" x14ac:dyDescent="0.25">
      <c r="A648" s="33"/>
      <c r="B648" s="34"/>
      <c r="C648" s="35"/>
      <c r="E648" s="51"/>
      <c r="F648" s="42"/>
    </row>
    <row r="649" spans="1:6" s="4" customFormat="1" x14ac:dyDescent="0.25">
      <c r="A649" s="33"/>
      <c r="B649" s="34"/>
      <c r="C649" s="35"/>
      <c r="E649" s="51"/>
      <c r="F649" s="42"/>
    </row>
    <row r="650" spans="1:6" s="4" customFormat="1" x14ac:dyDescent="0.25">
      <c r="A650" s="33"/>
      <c r="B650" s="34"/>
      <c r="C650" s="35"/>
      <c r="E650" s="51"/>
      <c r="F650" s="42"/>
    </row>
    <row r="651" spans="1:6" s="4" customFormat="1" x14ac:dyDescent="0.25">
      <c r="A651" s="33"/>
      <c r="B651" s="34"/>
      <c r="C651" s="35"/>
      <c r="E651" s="51"/>
      <c r="F651" s="42"/>
    </row>
    <row r="652" spans="1:6" s="4" customFormat="1" x14ac:dyDescent="0.25">
      <c r="A652" s="33"/>
      <c r="B652" s="34"/>
      <c r="C652" s="35"/>
      <c r="E652" s="51"/>
      <c r="F652" s="42"/>
    </row>
    <row r="653" spans="1:6" s="4" customFormat="1" x14ac:dyDescent="0.25">
      <c r="A653" s="33"/>
      <c r="B653" s="34"/>
      <c r="C653" s="35"/>
      <c r="E653" s="51"/>
      <c r="F653" s="42"/>
    </row>
    <row r="654" spans="1:6" s="4" customFormat="1" x14ac:dyDescent="0.25">
      <c r="A654" s="33"/>
      <c r="B654" s="34"/>
      <c r="C654" s="35"/>
      <c r="E654" s="51"/>
      <c r="F654" s="42"/>
    </row>
    <row r="655" spans="1:6" s="4" customFormat="1" x14ac:dyDescent="0.25">
      <c r="A655" s="33"/>
      <c r="B655" s="34"/>
      <c r="C655" s="35"/>
      <c r="E655" s="51"/>
      <c r="F655" s="42"/>
    </row>
    <row r="656" spans="1:6" s="4" customFormat="1" x14ac:dyDescent="0.25">
      <c r="A656" s="33"/>
      <c r="B656" s="34"/>
      <c r="C656" s="35"/>
      <c r="E656" s="51"/>
      <c r="F656" s="42"/>
    </row>
    <row r="657" spans="1:6" s="4" customFormat="1" x14ac:dyDescent="0.25">
      <c r="A657" s="33"/>
      <c r="B657" s="34"/>
      <c r="C657" s="35"/>
      <c r="E657" s="51"/>
      <c r="F657" s="42"/>
    </row>
    <row r="658" spans="1:6" s="4" customFormat="1" x14ac:dyDescent="0.25">
      <c r="A658" s="33"/>
      <c r="B658" s="34"/>
      <c r="C658" s="35"/>
      <c r="E658" s="51"/>
      <c r="F658" s="42"/>
    </row>
    <row r="659" spans="1:6" s="4" customFormat="1" x14ac:dyDescent="0.25">
      <c r="A659" s="33"/>
      <c r="B659" s="34"/>
      <c r="C659" s="35"/>
      <c r="E659" s="51"/>
      <c r="F659" s="42"/>
    </row>
    <row r="660" spans="1:6" s="4" customFormat="1" x14ac:dyDescent="0.25">
      <c r="A660" s="33"/>
      <c r="B660" s="34"/>
      <c r="C660" s="35"/>
      <c r="E660" s="51"/>
      <c r="F660" s="42"/>
    </row>
    <row r="661" spans="1:6" s="4" customFormat="1" x14ac:dyDescent="0.25">
      <c r="A661" s="33"/>
      <c r="B661" s="34"/>
      <c r="C661" s="35"/>
      <c r="E661" s="51"/>
      <c r="F661" s="42"/>
    </row>
    <row r="662" spans="1:6" s="4" customFormat="1" x14ac:dyDescent="0.25">
      <c r="A662" s="33"/>
      <c r="B662" s="34"/>
      <c r="C662" s="35"/>
      <c r="E662" s="51"/>
      <c r="F662" s="42"/>
    </row>
    <row r="663" spans="1:6" s="4" customFormat="1" x14ac:dyDescent="0.25">
      <c r="A663" s="33"/>
      <c r="B663" s="34"/>
      <c r="C663" s="35"/>
      <c r="E663" s="51"/>
      <c r="F663" s="42"/>
    </row>
    <row r="664" spans="1:6" s="4" customFormat="1" x14ac:dyDescent="0.25">
      <c r="A664" s="33"/>
      <c r="B664" s="34"/>
      <c r="C664" s="35"/>
      <c r="E664" s="51"/>
      <c r="F664" s="42"/>
    </row>
    <row r="665" spans="1:6" s="4" customFormat="1" x14ac:dyDescent="0.25">
      <c r="A665" s="33"/>
      <c r="B665" s="34"/>
      <c r="C665" s="35"/>
      <c r="E665" s="51"/>
      <c r="F665" s="42"/>
    </row>
    <row r="666" spans="1:6" s="4" customFormat="1" x14ac:dyDescent="0.25">
      <c r="A666" s="33"/>
      <c r="B666" s="34"/>
      <c r="C666" s="35"/>
      <c r="E666" s="51"/>
      <c r="F666" s="42"/>
    </row>
    <row r="667" spans="1:6" s="4" customFormat="1" x14ac:dyDescent="0.25">
      <c r="A667" s="33"/>
      <c r="B667" s="34"/>
      <c r="C667" s="35"/>
      <c r="E667" s="51"/>
      <c r="F667" s="42"/>
    </row>
    <row r="668" spans="1:6" s="4" customFormat="1" x14ac:dyDescent="0.25">
      <c r="A668" s="33"/>
      <c r="B668" s="34"/>
      <c r="C668" s="35"/>
      <c r="E668" s="51"/>
      <c r="F668" s="42"/>
    </row>
    <row r="669" spans="1:6" s="4" customFormat="1" x14ac:dyDescent="0.25">
      <c r="A669" s="33"/>
      <c r="B669" s="34"/>
      <c r="C669" s="35"/>
      <c r="E669" s="51"/>
      <c r="F669" s="42"/>
    </row>
    <row r="670" spans="1:6" s="4" customFormat="1" x14ac:dyDescent="0.25">
      <c r="A670" s="33"/>
      <c r="B670" s="34"/>
      <c r="C670" s="35"/>
      <c r="E670" s="51"/>
      <c r="F670" s="42"/>
    </row>
    <row r="671" spans="1:6" s="4" customFormat="1" x14ac:dyDescent="0.25">
      <c r="A671" s="33"/>
      <c r="B671" s="34"/>
      <c r="C671" s="35"/>
      <c r="E671" s="51"/>
      <c r="F671" s="42"/>
    </row>
    <row r="672" spans="1:6" s="4" customFormat="1" x14ac:dyDescent="0.25">
      <c r="A672" s="33"/>
      <c r="B672" s="34"/>
      <c r="C672" s="35"/>
      <c r="E672" s="51"/>
      <c r="F672" s="42"/>
    </row>
    <row r="673" spans="1:6" s="4" customFormat="1" x14ac:dyDescent="0.25">
      <c r="A673" s="33"/>
      <c r="B673" s="34"/>
      <c r="C673" s="35"/>
      <c r="E673" s="51"/>
      <c r="F673" s="42"/>
    </row>
    <row r="674" spans="1:6" s="4" customFormat="1" x14ac:dyDescent="0.25">
      <c r="A674" s="33"/>
      <c r="B674" s="34"/>
      <c r="C674" s="35"/>
      <c r="E674" s="51"/>
      <c r="F674" s="42"/>
    </row>
    <row r="675" spans="1:6" s="4" customFormat="1" x14ac:dyDescent="0.25">
      <c r="A675" s="33"/>
      <c r="B675" s="34"/>
      <c r="C675" s="35"/>
      <c r="E675" s="51"/>
      <c r="F675" s="42"/>
    </row>
    <row r="676" spans="1:6" s="4" customFormat="1" x14ac:dyDescent="0.25">
      <c r="A676" s="33"/>
      <c r="B676" s="34"/>
      <c r="C676" s="35"/>
      <c r="E676" s="51"/>
      <c r="F676" s="42"/>
    </row>
    <row r="677" spans="1:6" s="4" customFormat="1" x14ac:dyDescent="0.25">
      <c r="A677" s="33"/>
      <c r="B677" s="34"/>
      <c r="C677" s="35"/>
      <c r="E677" s="51"/>
      <c r="F677" s="42"/>
    </row>
    <row r="678" spans="1:6" s="4" customFormat="1" x14ac:dyDescent="0.25">
      <c r="A678" s="33"/>
      <c r="B678" s="34"/>
      <c r="C678" s="35"/>
      <c r="E678" s="51"/>
      <c r="F678" s="42"/>
    </row>
    <row r="679" spans="1:6" s="4" customFormat="1" x14ac:dyDescent="0.25">
      <c r="A679" s="33"/>
      <c r="B679" s="34"/>
      <c r="C679" s="35"/>
      <c r="E679" s="51"/>
      <c r="F679" s="42"/>
    </row>
    <row r="680" spans="1:6" s="4" customFormat="1" x14ac:dyDescent="0.25">
      <c r="A680" s="33"/>
      <c r="B680" s="34"/>
      <c r="C680" s="35"/>
      <c r="E680" s="51"/>
      <c r="F680" s="42"/>
    </row>
    <row r="681" spans="1:6" s="4" customFormat="1" x14ac:dyDescent="0.25">
      <c r="A681" s="33"/>
      <c r="B681" s="34"/>
      <c r="C681" s="35"/>
      <c r="E681" s="51"/>
      <c r="F681" s="42"/>
    </row>
    <row r="682" spans="1:6" s="4" customFormat="1" x14ac:dyDescent="0.25">
      <c r="A682" s="33"/>
      <c r="B682" s="34"/>
      <c r="C682" s="35"/>
      <c r="E682" s="51"/>
      <c r="F682" s="42"/>
    </row>
    <row r="683" spans="1:6" s="4" customFormat="1" x14ac:dyDescent="0.25">
      <c r="A683" s="33"/>
      <c r="B683" s="34"/>
      <c r="C683" s="35"/>
      <c r="E683" s="51"/>
      <c r="F683" s="42"/>
    </row>
    <row r="684" spans="1:6" s="4" customFormat="1" x14ac:dyDescent="0.25">
      <c r="A684" s="33"/>
      <c r="B684" s="34"/>
      <c r="C684" s="35"/>
      <c r="E684" s="51"/>
      <c r="F684" s="42"/>
    </row>
    <row r="685" spans="1:6" s="4" customFormat="1" x14ac:dyDescent="0.25">
      <c r="A685" s="33"/>
      <c r="B685" s="34"/>
      <c r="C685" s="35"/>
      <c r="E685" s="51"/>
      <c r="F685" s="42"/>
    </row>
    <row r="686" spans="1:6" s="4" customFormat="1" x14ac:dyDescent="0.25">
      <c r="A686" s="33"/>
      <c r="B686" s="34"/>
      <c r="C686" s="35"/>
      <c r="E686" s="51"/>
      <c r="F686" s="42"/>
    </row>
    <row r="687" spans="1:6" s="4" customFormat="1" x14ac:dyDescent="0.25">
      <c r="A687" s="33"/>
      <c r="B687" s="34"/>
      <c r="C687" s="35"/>
      <c r="E687" s="51"/>
      <c r="F687" s="42"/>
    </row>
    <row r="688" spans="1:6" s="4" customFormat="1" x14ac:dyDescent="0.25">
      <c r="A688" s="33"/>
      <c r="B688" s="34"/>
      <c r="C688" s="35"/>
      <c r="E688" s="51"/>
      <c r="F688" s="42"/>
    </row>
    <row r="689" spans="1:6" s="4" customFormat="1" x14ac:dyDescent="0.25">
      <c r="A689" s="33"/>
      <c r="B689" s="34"/>
      <c r="C689" s="35"/>
      <c r="E689" s="51"/>
      <c r="F689" s="42"/>
    </row>
    <row r="690" spans="1:6" s="4" customFormat="1" x14ac:dyDescent="0.25">
      <c r="A690" s="33"/>
      <c r="B690" s="34"/>
      <c r="C690" s="35"/>
      <c r="E690" s="51"/>
      <c r="F690" s="42"/>
    </row>
    <row r="691" spans="1:6" s="4" customFormat="1" x14ac:dyDescent="0.25">
      <c r="A691" s="33"/>
      <c r="B691" s="34"/>
      <c r="C691" s="35"/>
      <c r="E691" s="51"/>
      <c r="F691" s="42"/>
    </row>
    <row r="692" spans="1:6" s="4" customFormat="1" x14ac:dyDescent="0.25">
      <c r="A692" s="33"/>
      <c r="B692" s="34"/>
      <c r="C692" s="35"/>
      <c r="E692" s="51"/>
      <c r="F692" s="42"/>
    </row>
    <row r="693" spans="1:6" s="4" customFormat="1" x14ac:dyDescent="0.25">
      <c r="A693" s="33"/>
      <c r="B693" s="34"/>
      <c r="C693" s="35"/>
      <c r="E693" s="51"/>
      <c r="F693" s="42"/>
    </row>
    <row r="694" spans="1:6" s="4" customFormat="1" x14ac:dyDescent="0.25">
      <c r="A694" s="33"/>
      <c r="B694" s="34"/>
      <c r="C694" s="35"/>
      <c r="E694" s="51"/>
      <c r="F694" s="42"/>
    </row>
    <row r="695" spans="1:6" s="4" customFormat="1" x14ac:dyDescent="0.25">
      <c r="A695" s="33"/>
      <c r="B695" s="34"/>
      <c r="C695" s="35"/>
      <c r="E695" s="51"/>
      <c r="F695" s="42"/>
    </row>
    <row r="696" spans="1:6" s="4" customFormat="1" x14ac:dyDescent="0.25">
      <c r="A696" s="33"/>
      <c r="B696" s="34"/>
      <c r="C696" s="35"/>
      <c r="E696" s="51"/>
      <c r="F696" s="42"/>
    </row>
  </sheetData>
  <mergeCells count="22">
    <mergeCell ref="A224:D224"/>
    <mergeCell ref="A261:D261"/>
    <mergeCell ref="A284:D284"/>
    <mergeCell ref="A296:C296"/>
    <mergeCell ref="A162:D162"/>
    <mergeCell ref="A166:D166"/>
    <mergeCell ref="A169:C169"/>
    <mergeCell ref="A172:B172"/>
    <mergeCell ref="A173:D173"/>
    <mergeCell ref="A192:D192"/>
    <mergeCell ref="A157:D157"/>
    <mergeCell ref="A7:F7"/>
    <mergeCell ref="A12:B12"/>
    <mergeCell ref="A13:D13"/>
    <mergeCell ref="A27:D27"/>
    <mergeCell ref="A41:D41"/>
    <mergeCell ref="A67:D67"/>
    <mergeCell ref="A84:C84"/>
    <mergeCell ref="A85:B85"/>
    <mergeCell ref="A87:B87"/>
    <mergeCell ref="A88:D88"/>
    <mergeCell ref="A138:D138"/>
  </mergeCells>
  <pageMargins left="0.11811023622047245" right="0" top="0.15748031496062992" bottom="0" header="0.31496062992125984" footer="0.31496062992125984"/>
  <pageSetup scale="62" fitToHeight="0" orientation="landscape" horizontalDpi="4294967295" verticalDpi="4294967295" r:id="rId1"/>
  <rowBreaks count="4" manualBreakCount="4">
    <brk id="33" max="7" man="1"/>
    <brk id="84" max="7" man="1"/>
    <brk id="167" max="7" man="1"/>
    <brk id="257"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26</vt:i4>
      </vt:variant>
    </vt:vector>
  </HeadingPairs>
  <TitlesOfParts>
    <vt:vector size="42" baseType="lpstr">
      <vt:lpstr>CEINTE S.A.S.</vt:lpstr>
      <vt:lpstr>DU BRANDS S.A.S.</vt:lpstr>
      <vt:lpstr>MERCADEO ESTRATEGICO S.A.S</vt:lpstr>
      <vt:lpstr>FEELING COMPANY S.A.S</vt:lpstr>
      <vt:lpstr>CONSORCIO LOGISTICA C13 2022</vt:lpstr>
      <vt:lpstr>UT VIVES MARCAS</vt:lpstr>
      <vt:lpstr>FUNACTIVA</vt:lpstr>
      <vt:lpstr>ROYAL PARK S.A.S.</vt:lpstr>
      <vt:lpstr>PUBBLICA S.A.S.</vt:lpstr>
      <vt:lpstr>UT IMARED TEVEANDINA</vt:lpstr>
      <vt:lpstr>UT LM-FUCCA</vt:lpstr>
      <vt:lpstr>UT VISION C13-2022</vt:lpstr>
      <vt:lpstr>UNLOFT S.A.S.</vt:lpstr>
      <vt:lpstr>RESUMEN LOTES</vt:lpstr>
      <vt:lpstr>RESUMEN GENERAL</vt:lpstr>
      <vt:lpstr>VALOR MIN ACEPTABLE</vt:lpstr>
      <vt:lpstr>'CEINTE S.A.S.'!Área_de_impresión</vt:lpstr>
      <vt:lpstr>'CONSORCIO LOGISTICA C13 2022'!Área_de_impresión</vt:lpstr>
      <vt:lpstr>'DU BRANDS S.A.S.'!Área_de_impresión</vt:lpstr>
      <vt:lpstr>'FEELING COMPANY S.A.S'!Área_de_impresión</vt:lpstr>
      <vt:lpstr>FUNACTIVA!Área_de_impresión</vt:lpstr>
      <vt:lpstr>'MERCADEO ESTRATEGICO S.A.S'!Área_de_impresión</vt:lpstr>
      <vt:lpstr>'PUBBLICA S.A.S.'!Área_de_impresión</vt:lpstr>
      <vt:lpstr>'ROYAL PARK S.A.S.'!Área_de_impresión</vt:lpstr>
      <vt:lpstr>'UNLOFT S.A.S.'!Área_de_impresión</vt:lpstr>
      <vt:lpstr>'UT IMARED TEVEANDINA'!Área_de_impresión</vt:lpstr>
      <vt:lpstr>'UT LM-FUCCA'!Área_de_impresión</vt:lpstr>
      <vt:lpstr>'UT VISION C13-2022'!Área_de_impresión</vt:lpstr>
      <vt:lpstr>'UT VIVES MARCAS'!Área_de_impresión</vt:lpstr>
      <vt:lpstr>'CEINTE S.A.S.'!Títulos_a_imprimir</vt:lpstr>
      <vt:lpstr>'CONSORCIO LOGISTICA C13 2022'!Títulos_a_imprimir</vt:lpstr>
      <vt:lpstr>'DU BRANDS S.A.S.'!Títulos_a_imprimir</vt:lpstr>
      <vt:lpstr>'FEELING COMPANY S.A.S'!Títulos_a_imprimir</vt:lpstr>
      <vt:lpstr>FUNACTIVA!Títulos_a_imprimir</vt:lpstr>
      <vt:lpstr>'MERCADEO ESTRATEGICO S.A.S'!Títulos_a_imprimir</vt:lpstr>
      <vt:lpstr>'PUBBLICA S.A.S.'!Títulos_a_imprimir</vt:lpstr>
      <vt:lpstr>'ROYAL PARK S.A.S.'!Títulos_a_imprimir</vt:lpstr>
      <vt:lpstr>'UNLOFT S.A.S.'!Títulos_a_imprimir</vt:lpstr>
      <vt:lpstr>'UT IMARED TEVEANDINA'!Títulos_a_imprimir</vt:lpstr>
      <vt:lpstr>'UT LM-FUCCA'!Títulos_a_imprimir</vt:lpstr>
      <vt:lpstr>'UT VISION C13-2022'!Títulos_a_imprimir</vt:lpstr>
      <vt:lpstr>'UT VIVES MARCAS'!Títulos_a_imprimir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pduarte</dc:creator>
  <cp:lastModifiedBy>Yordi Agudelo Espitia</cp:lastModifiedBy>
  <dcterms:created xsi:type="dcterms:W3CDTF">2022-02-25T15:56:34Z</dcterms:created>
  <dcterms:modified xsi:type="dcterms:W3CDTF">2022-03-15T22:47:22Z</dcterms:modified>
</cp:coreProperties>
</file>