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RISJUL\OneDrive - Canal Trece\PPSTO 2021\CONCURSOS\CONCURSO PUBLICO 007\"/>
    </mc:Choice>
  </mc:AlternateContent>
  <bookViews>
    <workbookView xWindow="0" yWindow="0" windowWidth="20490" windowHeight="7650" activeTab="1"/>
  </bookViews>
  <sheets>
    <sheet name="PROYECTO 1 SEMBRADORES" sheetId="1" r:id="rId1"/>
    <sheet name="PROYECTO 2 ASI SUENA"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2" l="1"/>
  <c r="B47" i="2"/>
  <c r="C38" i="2"/>
  <c r="C37" i="2"/>
  <c r="C32" i="2"/>
  <c r="C31" i="2"/>
  <c r="C30" i="2"/>
  <c r="C29" i="2"/>
  <c r="U38" i="1" l="1"/>
  <c r="U37" i="1"/>
  <c r="U32" i="1"/>
  <c r="U31" i="1"/>
  <c r="U30" i="1"/>
  <c r="U29" i="1"/>
  <c r="Q29" i="1" l="1"/>
  <c r="O29" i="1" l="1"/>
  <c r="M38" i="1"/>
  <c r="M37" i="1"/>
  <c r="M32" i="1"/>
  <c r="M31" i="1"/>
  <c r="M30" i="1"/>
  <c r="M29" i="1"/>
  <c r="K38" i="1"/>
  <c r="K37" i="1"/>
  <c r="K32" i="1"/>
  <c r="K31" i="1"/>
  <c r="K30" i="1"/>
  <c r="K29" i="1"/>
  <c r="I38" i="1"/>
  <c r="I37" i="1"/>
  <c r="E50" i="1" l="1"/>
  <c r="E37" i="1"/>
  <c r="E49" i="1"/>
  <c r="E48" i="1"/>
  <c r="B47" i="1"/>
  <c r="B46" i="1"/>
  <c r="C29" i="1"/>
  <c r="C37" i="1"/>
  <c r="F51" i="1" l="1"/>
  <c r="E51" i="1"/>
  <c r="F50" i="1"/>
  <c r="E31" i="1" s="1"/>
  <c r="F49" i="1"/>
  <c r="E30" i="1" s="1"/>
  <c r="F48" i="1"/>
  <c r="E29" i="1" s="1"/>
  <c r="S38" i="1"/>
  <c r="Q38" i="1"/>
  <c r="O38" i="1"/>
  <c r="E38" i="1"/>
  <c r="C38" i="1"/>
  <c r="S37" i="1"/>
  <c r="Q37" i="1"/>
  <c r="O37" i="1"/>
  <c r="S32" i="1"/>
  <c r="Q32" i="1"/>
  <c r="O32" i="1"/>
  <c r="I32" i="1"/>
  <c r="C32" i="1"/>
  <c r="S31" i="1"/>
  <c r="Q31" i="1"/>
  <c r="O31" i="1"/>
  <c r="I31" i="1"/>
  <c r="C31" i="1"/>
  <c r="S30" i="1"/>
  <c r="Q30" i="1"/>
  <c r="O30" i="1"/>
  <c r="I30" i="1"/>
  <c r="C30" i="1"/>
  <c r="S29" i="1"/>
  <c r="I29" i="1"/>
  <c r="E32" i="1" l="1"/>
</calcChain>
</file>

<file path=xl/comments1.xml><?xml version="1.0" encoding="utf-8"?>
<comments xmlns="http://schemas.openxmlformats.org/spreadsheetml/2006/main">
  <authors>
    <author>Monica Sanchez</author>
    <author>tc={90C59619-98D7-45E8-87E7-E0CFAA2ED12D}</author>
    <author>tc={7004D9A0-2B06-4AF1-95C3-CC0C975A2DF8}</author>
  </authors>
  <commentList>
    <comment ref="A29" authorId="0" shapeId="0">
      <text>
        <r>
          <rPr>
            <b/>
            <sz val="9"/>
            <color indexed="81"/>
            <rFont val="Tahoma"/>
            <family val="2"/>
          </rPr>
          <t>FORMAULA: Activo corriente - Pasivo corriente</t>
        </r>
        <r>
          <rPr>
            <sz val="9"/>
            <color indexed="81"/>
            <rFont val="Tahoma"/>
            <family val="2"/>
          </rPr>
          <t xml:space="preserve">
</t>
        </r>
      </text>
    </comment>
    <comment ref="A30" authorId="0" shapeId="0">
      <text>
        <r>
          <rPr>
            <b/>
            <sz val="9"/>
            <color indexed="81"/>
            <rFont val="Tahoma"/>
            <family val="2"/>
          </rPr>
          <t>FORMULA: Activo corriente/pasivo corriente</t>
        </r>
        <r>
          <rPr>
            <sz val="9"/>
            <color indexed="81"/>
            <rFont val="Tahoma"/>
            <family val="2"/>
          </rPr>
          <t xml:space="preserve">
</t>
        </r>
      </text>
    </comment>
    <comment ref="A31" authorId="0" shapeId="0">
      <text>
        <r>
          <rPr>
            <b/>
            <sz val="9"/>
            <color indexed="81"/>
            <rFont val="Tahoma"/>
            <family val="2"/>
          </rPr>
          <t>FORMULA: (Pasivo Total / Activo Total)   X 100</t>
        </r>
        <r>
          <rPr>
            <sz val="9"/>
            <color indexed="81"/>
            <rFont val="Tahoma"/>
            <family val="2"/>
          </rPr>
          <t xml:space="preserve">
</t>
        </r>
      </text>
    </comment>
    <comment ref="A32" authorId="0" shapeId="0">
      <text>
        <r>
          <rPr>
            <b/>
            <sz val="9"/>
            <color indexed="81"/>
            <rFont val="Tahoma"/>
            <family val="2"/>
          </rPr>
          <t>FORMULA: Presupuesto oficial  X 20% Mínimo</t>
        </r>
        <r>
          <rPr>
            <sz val="9"/>
            <color indexed="81"/>
            <rFont val="Tahoma"/>
            <family val="2"/>
          </rPr>
          <t xml:space="preserve">
</t>
        </r>
      </text>
    </comment>
    <comment ref="A37" authorId="1" shapeId="0">
      <text>
        <r>
          <rPr>
            <sz val="11"/>
            <color theme="1"/>
            <rFont val="Calibri"/>
            <family val="2"/>
            <scheme val="minor"/>
          </rPr>
          <t xml:space="preserve"> utilidad operacional/patrimonio*100</t>
        </r>
      </text>
    </comment>
    <comment ref="A38" authorId="2" shapeId="0">
      <text>
        <r>
          <rPr>
            <sz val="11"/>
            <color theme="1"/>
            <rFont val="Calibri"/>
            <family val="2"/>
            <scheme val="minor"/>
          </rPr>
          <t>utilidad operacional/activo total*100</t>
        </r>
      </text>
    </comment>
  </commentList>
</comments>
</file>

<file path=xl/comments2.xml><?xml version="1.0" encoding="utf-8"?>
<comments xmlns="http://schemas.openxmlformats.org/spreadsheetml/2006/main">
  <authors>
    <author>Monica Sanchez</author>
    <author>tc={90C59619-98D7-45E8-87E7-E0CFAA2ED12D}</author>
    <author>tc={7004D9A0-2B06-4AF1-95C3-CC0C975A2DF8}</author>
  </authors>
  <commentList>
    <comment ref="A29" authorId="0" shapeId="0">
      <text>
        <r>
          <rPr>
            <b/>
            <sz val="9"/>
            <color indexed="81"/>
            <rFont val="Tahoma"/>
            <family val="2"/>
          </rPr>
          <t>FORMAULA: Activo corriente - Pasivo corriente</t>
        </r>
        <r>
          <rPr>
            <sz val="9"/>
            <color indexed="81"/>
            <rFont val="Tahoma"/>
            <family val="2"/>
          </rPr>
          <t xml:space="preserve">
</t>
        </r>
      </text>
    </comment>
    <comment ref="A30" authorId="0" shapeId="0">
      <text>
        <r>
          <rPr>
            <b/>
            <sz val="9"/>
            <color indexed="81"/>
            <rFont val="Tahoma"/>
            <family val="2"/>
          </rPr>
          <t>FORMULA: Activo corriente/pasivo corriente</t>
        </r>
        <r>
          <rPr>
            <sz val="9"/>
            <color indexed="81"/>
            <rFont val="Tahoma"/>
            <family val="2"/>
          </rPr>
          <t xml:space="preserve">
</t>
        </r>
      </text>
    </comment>
    <comment ref="A31" authorId="0" shapeId="0">
      <text>
        <r>
          <rPr>
            <b/>
            <sz val="9"/>
            <color indexed="81"/>
            <rFont val="Tahoma"/>
            <family val="2"/>
          </rPr>
          <t>FORMULA: (Pasivo Total / Activo Total)   X 100</t>
        </r>
        <r>
          <rPr>
            <sz val="9"/>
            <color indexed="81"/>
            <rFont val="Tahoma"/>
            <family val="2"/>
          </rPr>
          <t xml:space="preserve">
</t>
        </r>
      </text>
    </comment>
    <comment ref="A32" authorId="0" shapeId="0">
      <text>
        <r>
          <rPr>
            <b/>
            <sz val="9"/>
            <color indexed="81"/>
            <rFont val="Tahoma"/>
            <family val="2"/>
          </rPr>
          <t>FORMULA: Presupuesto oficial  X 20% Mínimo</t>
        </r>
        <r>
          <rPr>
            <sz val="9"/>
            <color indexed="81"/>
            <rFont val="Tahoma"/>
            <family val="2"/>
          </rPr>
          <t xml:space="preserve">
</t>
        </r>
      </text>
    </comment>
    <comment ref="A37" authorId="1" shapeId="0">
      <text>
        <r>
          <rPr>
            <sz val="11"/>
            <color theme="1"/>
            <rFont val="Calibri"/>
            <family val="2"/>
            <scheme val="minor"/>
          </rPr>
          <t xml:space="preserve"> utilidad operacional/patrimonio*100</t>
        </r>
      </text>
    </comment>
    <comment ref="A38" authorId="2" shapeId="0">
      <text>
        <r>
          <rPr>
            <sz val="11"/>
            <color theme="1"/>
            <rFont val="Calibri"/>
            <family val="2"/>
            <scheme val="minor"/>
          </rPr>
          <t>utilidad operacional/activo total*100</t>
        </r>
      </text>
    </comment>
  </commentList>
</comments>
</file>

<file path=xl/sharedStrings.xml><?xml version="1.0" encoding="utf-8"?>
<sst xmlns="http://schemas.openxmlformats.org/spreadsheetml/2006/main" count="308" uniqueCount="149">
  <si>
    <t>VERIFICACIÓN DE REQUISITOS HABILITANTES FINANCIEROS</t>
  </si>
  <si>
    <t>PRESUPUESTO OFICIAL PARA EL PROCESO</t>
  </si>
  <si>
    <t>DOCUMENTOS FINANCIEROS</t>
  </si>
  <si>
    <t xml:space="preserve">FOLIO </t>
  </si>
  <si>
    <t xml:space="preserve">CALIFICACION </t>
  </si>
  <si>
    <t>CUMPLE</t>
  </si>
  <si>
    <t>Certificación de los Estados Financieros según artículo 37 de la Ley 222 de 1995, firmados por la persona natural o el representante legal de la persona jurídica y el contador que haya preparado los estados financieros.</t>
  </si>
  <si>
    <t>Dictamen de la revisoría fiscal (cuando aplique).</t>
  </si>
  <si>
    <t>Revelaciones a los Estados Financieros</t>
  </si>
  <si>
    <t>Indicadores financieros, según FORMATO INDICADORES FINANCIEROS</t>
  </si>
  <si>
    <t>71</t>
  </si>
  <si>
    <t>56</t>
  </si>
  <si>
    <t>Certificados de vigencia de inscripción y antecedentes disciplinarios del Contador, y del Revisor Fiscal (cuando aplique), expedidos por la Junta Central de Contadores, con fecha no mayor a noventa (90) días calendario, anteriores a la fecha del cierre del presente proceso de contratación y fotocopia de la tarjeta profesional.</t>
  </si>
  <si>
    <t>El oferente indicará su identificación tributaria e información sobre el régimen de impuestos al que pertenece, para lo cual aportará con la oferta copia del Registro Único Tributario (RUT);</t>
  </si>
  <si>
    <t>RESULTADO VERIFICACIÓN</t>
  </si>
  <si>
    <t>NO CUMPLE</t>
  </si>
  <si>
    <t>ACTIVO TOTAL</t>
  </si>
  <si>
    <t>ACTIVO CORRIENTE</t>
  </si>
  <si>
    <t>PASIVO TOTAL</t>
  </si>
  <si>
    <t>PASIVO CORRIENTE</t>
  </si>
  <si>
    <t>PATRIMONIO</t>
  </si>
  <si>
    <t>UTILIDAD OPERACIONAL</t>
  </si>
  <si>
    <t>INDICES DE VERIFICACION FINANCIERA</t>
  </si>
  <si>
    <t>INDICE DE LIQUIDEZ: Igual o superior a 1.5</t>
  </si>
  <si>
    <t>CAPACIDAD ORGANIZACIONAL</t>
  </si>
  <si>
    <t>REPRESENTANTE LEGAL</t>
  </si>
  <si>
    <t>CONTADOR</t>
  </si>
  <si>
    <t>REVISOR FISCAL</t>
  </si>
  <si>
    <t>PROCESO CONCURSO PUBLICO No. 007 de 2021</t>
  </si>
  <si>
    <t xml:space="preserve">“Contratar bajo la modalidad de producción por encargo, el diseño, la preproducción, producción y postproducción de los proyectos “Sembradores” y “Así suena…” o como lleguen a denominarse, en el marco de la Resolución No. 066 del 20 de enero de 2021 expedida por el Fondo Único de Tecnologías de la Información y las Comunicaciones. Todo de conformidad con la naturaleza del servicio y con la propuesta presentada por el contratista la cual hace parte integral del contrato”. </t>
  </si>
  <si>
    <t>Declaración de renta del año gravable 2020.</t>
  </si>
  <si>
    <t>Estados financieros a 2020, 2019 o 2018 teniendo en cuenta el mejor año fiscal, especificando el activo corriente, activo fijo, pasivo corriente y pasivo a largo plazo (Estado de Situación Financiera, Estado de Resultados Integral, Flujo de Caja y Estado de Cambios en
el Patrimonio) firmados por la oferente persona natural o por el Representante Legal de la persona jurídica, el contador, y revisor fiscal de la empresa (cuando aplique) o RUP vigente expedido anterior a la fecha de cierre del presente proceso de contratación</t>
  </si>
  <si>
    <t>MARTHA LUZ VELANDIA G.</t>
  </si>
  <si>
    <t>CARLOS ARTURO RICO T.P. 158924-T</t>
  </si>
  <si>
    <t>N/A</t>
  </si>
  <si>
    <t>25-28</t>
  </si>
  <si>
    <t>30-48</t>
  </si>
  <si>
    <t xml:space="preserve">CAPITAL TRABAJO: Igual o superior del 10%  del presupuesto oficial del proyecto a presentarse. </t>
  </si>
  <si>
    <t>ENDEUDAMIENTO: Menor o igual al 40%</t>
  </si>
  <si>
    <t>PATRIMONIO TOTAL: Presupuesto oficial de 25% del proyecto a presentarse</t>
  </si>
  <si>
    <t>RANTABILIDAD SOBRE EL PATRIMONIO: mayor o igual al 4%</t>
  </si>
  <si>
    <t>RENTABILIDAD SOBRE EL ACTIVO: mayor o igual al 2%</t>
  </si>
  <si>
    <t>49</t>
  </si>
  <si>
    <t>50-51</t>
  </si>
  <si>
    <t>52-55</t>
  </si>
  <si>
    <t>10% PRESUPUESTO- Capital de Trabajo</t>
  </si>
  <si>
    <t>25% PRESUPUESTO- patrimonio</t>
  </si>
  <si>
    <t xml:space="preserve">MAVECOL COMUNICACIONES LTDA </t>
  </si>
  <si>
    <t>U.T. CASA POR LA VENTANA</t>
  </si>
  <si>
    <t>RAFAEL MARIA POVEDA</t>
  </si>
  <si>
    <t>DEISSY CACERES T.P. 201484-T</t>
  </si>
  <si>
    <t>RAUQEL SOFIA AMAYA</t>
  </si>
  <si>
    <t>VIRGINIA ALARCON T.P. 186124-T</t>
  </si>
  <si>
    <t>RAFAEL POVEDA TELEVISION SAS 50%</t>
  </si>
  <si>
    <t>RAQUEL SOFIA AMAYA PRODUCCIONES SAS 50%</t>
  </si>
  <si>
    <t>NANCY ARANGO T.P. 41940-T</t>
  </si>
  <si>
    <t>121-125/139-140</t>
  </si>
  <si>
    <t>120/141-142</t>
  </si>
  <si>
    <t>CARLOS IBAUE T.P. 95499-T</t>
  </si>
  <si>
    <t>92-96/143-146</t>
  </si>
  <si>
    <t>97-119/147-155</t>
  </si>
  <si>
    <t>127-131/156-160</t>
  </si>
  <si>
    <t>133/163</t>
  </si>
  <si>
    <t>135/165</t>
  </si>
  <si>
    <t>137/167-172</t>
  </si>
  <si>
    <t>CIMPLE</t>
  </si>
  <si>
    <t>EDWIN MAURICIO QUINTANA RODRIGUEZ</t>
  </si>
  <si>
    <t>EDWIN M. QUINTANA</t>
  </si>
  <si>
    <t>9</t>
  </si>
  <si>
    <t>LUZ MERY ROJAS T.P. 111534-T</t>
  </si>
  <si>
    <t>18-19</t>
  </si>
  <si>
    <t>20</t>
  </si>
  <si>
    <t>21</t>
  </si>
  <si>
    <t>22-24</t>
  </si>
  <si>
    <t>25</t>
  </si>
  <si>
    <t xml:space="preserve">No anexa  </t>
  </si>
  <si>
    <t>BUENAVIDA FILMS SAS</t>
  </si>
  <si>
    <t>OSCAR DARIO JIMENEZ</t>
  </si>
  <si>
    <t>DORIS DUARTE T.P. 24825-T</t>
  </si>
  <si>
    <t>20-27</t>
  </si>
  <si>
    <t>28</t>
  </si>
  <si>
    <t>29</t>
  </si>
  <si>
    <t>30-31</t>
  </si>
  <si>
    <t>32</t>
  </si>
  <si>
    <t>33</t>
  </si>
  <si>
    <t>22</t>
  </si>
  <si>
    <t>FRESA PRODUCCIONES Y COMUNICACIONES SAS</t>
  </si>
  <si>
    <t>FABIO ANDRES RUIZ</t>
  </si>
  <si>
    <t>LUIS ALBERTO SILVA T.P. 100394-T</t>
  </si>
  <si>
    <t>35</t>
  </si>
  <si>
    <t>LORENA HERNANDEZ T.P. 250792-T</t>
  </si>
  <si>
    <t>37-40</t>
  </si>
  <si>
    <t>41-61</t>
  </si>
  <si>
    <t>25-26/63-64</t>
  </si>
  <si>
    <t>65-70</t>
  </si>
  <si>
    <t>74-78</t>
  </si>
  <si>
    <t>79</t>
  </si>
  <si>
    <t>No anexa</t>
  </si>
  <si>
    <t>LAURA TATIANA PRIETO</t>
  </si>
  <si>
    <t>CABEZA RODANTE PRODUCCIONES SAS</t>
  </si>
  <si>
    <t>EDWARD SARAY T.P. 94450-T</t>
  </si>
  <si>
    <t>28-35</t>
  </si>
  <si>
    <t>26-27/36-38</t>
  </si>
  <si>
    <t>47</t>
  </si>
  <si>
    <t>49-50</t>
  </si>
  <si>
    <t>51</t>
  </si>
  <si>
    <t>52-56</t>
  </si>
  <si>
    <t>GUALA FILMS SAS</t>
  </si>
  <si>
    <t>CARMEN ROSARIO PINILLA</t>
  </si>
  <si>
    <t>34</t>
  </si>
  <si>
    <t>JORGE VILLAMIL</t>
  </si>
  <si>
    <t>72-73</t>
  </si>
  <si>
    <t>74-76</t>
  </si>
  <si>
    <t>No anexa las revelaciones a los Estados Financieros correspondientes a la vigencia 2020</t>
  </si>
  <si>
    <t>LA RED TINA SAS</t>
  </si>
  <si>
    <t>CAROL YESETH RUIZ OBANDO</t>
  </si>
  <si>
    <t>OVER LOZADA POLANIA T.P. 142365-T</t>
  </si>
  <si>
    <t>29-40</t>
  </si>
  <si>
    <t>43-44</t>
  </si>
  <si>
    <t>47-50</t>
  </si>
  <si>
    <t>53-54</t>
  </si>
  <si>
    <t>55</t>
  </si>
  <si>
    <t>HIPER NEXT MEDIA SAS</t>
  </si>
  <si>
    <t>CARLOS ENRIQUE FORERO</t>
  </si>
  <si>
    <t>PAOLA ANDREA SANCHEZ T.P. 144799</t>
  </si>
  <si>
    <t>29-32</t>
  </si>
  <si>
    <t>34-59</t>
  </si>
  <si>
    <t>61-62</t>
  </si>
  <si>
    <t>63</t>
  </si>
  <si>
    <t>NO ANEXA</t>
  </si>
  <si>
    <t>Revisando los Estados Financieros adjuntos, los correpondientes a la vigencia 2020 cumplen con los indicadfores solicitados en el concurso, sin embargo,  estos Estados Financieros no son del todo legibles, igualmente no anexan el Estado de Flujo de Efectivo ni el Estado de Cambios en el Patrimonio de 2020, por lo que se solicita subsanar</t>
  </si>
  <si>
    <t xml:space="preserve">CAPITAL TRABAJO: Igual o superior del 60%  del presupuesto oficial del proyecto a presentarse. </t>
  </si>
  <si>
    <t>INDICE DE LIQUIDEZ: Igual o superior a 1.2</t>
  </si>
  <si>
    <t>PATRIMONIO TOTAL: Presupuesto oficial de 70% del proyecto a presentarse</t>
  </si>
  <si>
    <t>RANTABILIDAD SOBRE EL PATRIMONIO: mayor o igual al 2%</t>
  </si>
  <si>
    <t>RENTABILIDAD SOBRE EL ACTIVO: mayor o igual al 1%</t>
  </si>
  <si>
    <t>60% PRESUPUESTO- Capital de Trabajo</t>
  </si>
  <si>
    <t>70% PRESUPUESTO- patrimonio</t>
  </si>
  <si>
    <t>PRIME PRODUCCIONES SA</t>
  </si>
  <si>
    <t>HUGO ALEJANDRO BENAVIDES</t>
  </si>
  <si>
    <t>YESID EDUARDO MONTAÑA T.P. 96120-T</t>
  </si>
  <si>
    <t>LEONARDO GARZON RODRIGUEZ T.P. 156706-T</t>
  </si>
  <si>
    <t>51-55</t>
  </si>
  <si>
    <t>57-59</t>
  </si>
  <si>
    <t>60-72</t>
  </si>
  <si>
    <t>73-78</t>
  </si>
  <si>
    <t>81</t>
  </si>
  <si>
    <t>83</t>
  </si>
  <si>
    <t>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</si>
</sst>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 #,##0_);_(* \(#,##0\);_(* &quot;-&quot;??_);_(@_)"/>
    <numFmt numFmtId="166" formatCode="_(&quot;$&quot;\ * #,##0.00_);_(&quot;$&quot;\ * \(#,##0.00\);_(&quot;$&quot;\ * &quot;-&quot;??_);_(@_)"/>
    <numFmt numFmtId="167" formatCode="_(* #,##0.0_);_(* \(#,##0.0\);_(* &quot;-&quot;??_);_(@_)"/>
    <numFmt numFmtId="168" formatCode="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Calibri"/>
      <family val="2"/>
      <scheme val="minor"/>
    </font>
    <font>
      <sz val="11"/>
      <name val="Calibri"/>
      <family val="2"/>
      <scheme val="minor"/>
    </font>
    <font>
      <b/>
      <sz val="16"/>
      <color theme="1"/>
      <name val="Arial"/>
      <family val="2"/>
    </font>
    <font>
      <b/>
      <sz val="14"/>
      <color theme="1"/>
      <name val="Calibri"/>
      <family val="2"/>
      <scheme val="minor"/>
    </font>
    <font>
      <b/>
      <sz val="14"/>
      <name val="Calibri"/>
      <family val="2"/>
      <scheme val="minor"/>
    </font>
    <font>
      <b/>
      <sz val="11"/>
      <name val="Calibri"/>
      <family val="2"/>
      <scheme val="minor"/>
    </font>
    <font>
      <sz val="10"/>
      <name val="Calibri"/>
      <family val="2"/>
      <scheme val="minor"/>
    </font>
    <font>
      <sz val="9"/>
      <name val="Calibri"/>
      <family val="2"/>
      <scheme val="minor"/>
    </font>
    <font>
      <sz val="9"/>
      <color rgb="FFFF0000"/>
      <name val="Calibri"/>
      <family val="2"/>
      <scheme val="minor"/>
    </font>
    <font>
      <sz val="8"/>
      <name val="Calibri"/>
      <family val="2"/>
      <scheme val="minor"/>
    </font>
    <font>
      <b/>
      <sz val="11"/>
      <color rgb="FF00B050"/>
      <name val="Calibri"/>
      <family val="2"/>
      <scheme val="minor"/>
    </font>
    <font>
      <b/>
      <sz val="11"/>
      <color rgb="FFFF0000"/>
      <name val="Calibri"/>
      <family val="2"/>
      <scheme val="minor"/>
    </font>
    <font>
      <b/>
      <sz val="14"/>
      <color rgb="FFFF0000"/>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s>
  <cellStyleXfs count="4">
    <xf numFmtId="0" fontId="0"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244">
    <xf numFmtId="0" fontId="0" fillId="0" borderId="0" xfId="0"/>
    <xf numFmtId="0" fontId="0" fillId="2" borderId="0" xfId="0" applyFill="1"/>
    <xf numFmtId="0" fontId="4" fillId="2" borderId="3" xfId="0" applyFont="1" applyFill="1" applyBorder="1" applyAlignment="1">
      <alignment horizontal="center"/>
    </xf>
    <xf numFmtId="0" fontId="5" fillId="2" borderId="0" xfId="0" applyFont="1" applyFill="1" applyBorder="1"/>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8" fillId="3" borderId="1" xfId="0" applyFont="1" applyFill="1" applyBorder="1" applyAlignment="1">
      <alignment horizontal="center" wrapText="1"/>
    </xf>
    <xf numFmtId="0" fontId="9" fillId="4" borderId="7" xfId="0" applyFont="1" applyFill="1" applyBorder="1" applyAlignment="1">
      <alignment wrapText="1"/>
    </xf>
    <xf numFmtId="165" fontId="8" fillId="2" borderId="4" xfId="1" applyNumberFormat="1" applyFont="1" applyFill="1" applyBorder="1" applyAlignment="1">
      <alignment wrapText="1"/>
    </xf>
    <xf numFmtId="166" fontId="9" fillId="4" borderId="9" xfId="2" applyFont="1" applyFill="1" applyBorder="1" applyAlignment="1">
      <alignment wrapText="1"/>
    </xf>
    <xf numFmtId="0" fontId="0" fillId="0" borderId="0" xfId="0" applyAlignment="1">
      <alignment horizontal="center" vertical="center"/>
    </xf>
    <xf numFmtId="0" fontId="10" fillId="5" borderId="17" xfId="0"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0" fontId="10" fillId="5" borderId="19" xfId="0" applyFont="1" applyFill="1" applyBorder="1" applyAlignment="1">
      <alignment horizontal="center" vertical="center" wrapText="1"/>
    </xf>
    <xf numFmtId="49" fontId="10" fillId="5" borderId="20" xfId="0" applyNumberFormat="1" applyFont="1" applyFill="1" applyBorder="1" applyAlignment="1">
      <alignment horizontal="center" vertical="center" wrapText="1"/>
    </xf>
    <xf numFmtId="49" fontId="10" fillId="5" borderId="5" xfId="0" applyNumberFormat="1" applyFont="1" applyFill="1" applyBorder="1" applyAlignment="1">
      <alignment horizontal="center" vertical="center" wrapText="1"/>
    </xf>
    <xf numFmtId="0" fontId="10" fillId="5" borderId="22" xfId="0" applyFont="1" applyFill="1" applyBorder="1" applyAlignment="1">
      <alignment horizontal="center" vertical="center" wrapText="1"/>
    </xf>
    <xf numFmtId="49" fontId="10" fillId="5" borderId="23" xfId="0" applyNumberFormat="1" applyFont="1" applyFill="1" applyBorder="1" applyAlignment="1">
      <alignment horizontal="center" vertical="center" wrapText="1"/>
    </xf>
    <xf numFmtId="0" fontId="0" fillId="0" borderId="0" xfId="0" applyAlignment="1">
      <alignment wrapText="1"/>
    </xf>
    <xf numFmtId="49" fontId="11" fillId="4" borderId="24" xfId="0" applyNumberFormat="1" applyFont="1" applyFill="1" applyBorder="1" applyAlignment="1">
      <alignment horizontal="center" vertical="center"/>
    </xf>
    <xf numFmtId="49" fontId="1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49" fontId="12" fillId="4" borderId="26" xfId="0" applyNumberFormat="1" applyFont="1" applyFill="1" applyBorder="1" applyAlignment="1">
      <alignment horizontal="center" vertical="center" wrapText="1"/>
    </xf>
    <xf numFmtId="49" fontId="11" fillId="4" borderId="11" xfId="0" applyNumberFormat="1" applyFont="1" applyFill="1" applyBorder="1" applyAlignment="1">
      <alignment horizontal="center" vertical="center" wrapText="1"/>
    </xf>
    <xf numFmtId="49" fontId="12" fillId="4" borderId="12" xfId="0" applyNumberFormat="1" applyFont="1" applyFill="1" applyBorder="1" applyAlignment="1">
      <alignment horizontal="center" vertical="center" wrapText="1"/>
    </xf>
    <xf numFmtId="0" fontId="0" fillId="0" borderId="3" xfId="0" applyBorder="1" applyAlignment="1">
      <alignment wrapText="1"/>
    </xf>
    <xf numFmtId="0" fontId="6" fillId="4" borderId="30" xfId="0" applyFont="1" applyFill="1" applyBorder="1" applyAlignment="1">
      <alignment horizontal="center" vertical="center"/>
    </xf>
    <xf numFmtId="49" fontId="12" fillId="4" borderId="30" xfId="0" applyNumberFormat="1" applyFont="1" applyFill="1" applyBorder="1" applyAlignment="1">
      <alignment horizontal="center" vertical="center" wrapText="1"/>
    </xf>
    <xf numFmtId="49" fontId="12" fillId="4" borderId="30" xfId="0" applyNumberFormat="1" applyFont="1" applyFill="1" applyBorder="1" applyAlignment="1">
      <alignment horizontal="center" vertical="center"/>
    </xf>
    <xf numFmtId="49" fontId="13" fillId="4" borderId="27" xfId="0" applyNumberFormat="1" applyFont="1" applyFill="1" applyBorder="1" applyAlignment="1">
      <alignment horizontal="center" vertical="center"/>
    </xf>
    <xf numFmtId="49" fontId="12" fillId="4" borderId="27" xfId="0" applyNumberFormat="1" applyFont="1" applyFill="1" applyBorder="1" applyAlignment="1">
      <alignment horizontal="center" vertical="center" wrapText="1"/>
    </xf>
    <xf numFmtId="49" fontId="12" fillId="4" borderId="31" xfId="0" applyNumberFormat="1" applyFont="1" applyFill="1" applyBorder="1" applyAlignment="1">
      <alignment horizontal="center" vertical="center"/>
    </xf>
    <xf numFmtId="49" fontId="12" fillId="4" borderId="32" xfId="0" applyNumberFormat="1" applyFont="1" applyFill="1" applyBorder="1" applyAlignment="1">
      <alignment horizontal="center" vertical="center" wrapText="1"/>
    </xf>
    <xf numFmtId="49" fontId="12" fillId="4" borderId="31"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0" fontId="0" fillId="0" borderId="3" xfId="0" applyBorder="1" applyAlignment="1">
      <alignment vertical="top"/>
    </xf>
    <xf numFmtId="49" fontId="12" fillId="4" borderId="27" xfId="0" applyNumberFormat="1" applyFont="1" applyFill="1" applyBorder="1" applyAlignment="1">
      <alignment horizontal="center" vertical="center"/>
    </xf>
    <xf numFmtId="49" fontId="12" fillId="4" borderId="27" xfId="0" applyNumberFormat="1" applyFont="1" applyFill="1" applyBorder="1" applyAlignment="1">
      <alignment horizontal="center" vertical="center"/>
    </xf>
    <xf numFmtId="49" fontId="12" fillId="4" borderId="32" xfId="0" applyNumberFormat="1" applyFont="1" applyFill="1" applyBorder="1" applyAlignment="1">
      <alignment horizontal="center" vertical="center"/>
    </xf>
    <xf numFmtId="0" fontId="0" fillId="0" borderId="3" xfId="0" applyBorder="1"/>
    <xf numFmtId="49" fontId="14" fillId="4" borderId="30" xfId="0" applyNumberFormat="1" applyFont="1" applyFill="1" applyBorder="1" applyAlignment="1">
      <alignment horizontal="center" vertical="center" wrapText="1"/>
    </xf>
    <xf numFmtId="49" fontId="12" fillId="4" borderId="34" xfId="0" applyNumberFormat="1" applyFont="1" applyFill="1" applyBorder="1" applyAlignment="1">
      <alignment horizontal="center" vertical="center"/>
    </xf>
    <xf numFmtId="49" fontId="12" fillId="4" borderId="35" xfId="0" applyNumberFormat="1" applyFont="1" applyFill="1" applyBorder="1" applyAlignment="1">
      <alignment horizontal="center" vertical="center"/>
    </xf>
    <xf numFmtId="49" fontId="12" fillId="4" borderId="35" xfId="0" applyNumberFormat="1" applyFont="1" applyFill="1" applyBorder="1" applyAlignment="1">
      <alignment horizontal="center" vertical="center" wrapText="1"/>
    </xf>
    <xf numFmtId="49" fontId="11" fillId="4" borderId="35" xfId="0" applyNumberFormat="1" applyFont="1" applyFill="1" applyBorder="1" applyAlignment="1">
      <alignment horizontal="center" vertical="center" wrapText="1"/>
    </xf>
    <xf numFmtId="49" fontId="12" fillId="4" borderId="34" xfId="0" applyNumberFormat="1" applyFont="1" applyFill="1" applyBorder="1" applyAlignment="1">
      <alignment horizontal="center" vertical="center" wrapText="1"/>
    </xf>
    <xf numFmtId="49" fontId="13" fillId="4" borderId="27" xfId="0" applyNumberFormat="1" applyFont="1" applyFill="1" applyBorder="1" applyAlignment="1">
      <alignment horizontal="center" vertical="center" wrapText="1"/>
    </xf>
    <xf numFmtId="49" fontId="11" fillId="4" borderId="36" xfId="0" applyNumberFormat="1" applyFont="1" applyFill="1" applyBorder="1" applyAlignment="1">
      <alignment horizontal="center" vertical="center" wrapText="1"/>
    </xf>
    <xf numFmtId="49" fontId="12" fillId="4" borderId="18" xfId="0" applyNumberFormat="1" applyFont="1" applyFill="1" applyBorder="1" applyAlignment="1">
      <alignment horizontal="center" vertical="center" wrapText="1"/>
    </xf>
    <xf numFmtId="0" fontId="0" fillId="0" borderId="4" xfId="0" applyBorder="1" applyAlignment="1">
      <alignment wrapText="1"/>
    </xf>
    <xf numFmtId="49" fontId="12" fillId="4" borderId="37" xfId="0" applyNumberFormat="1" applyFont="1" applyFill="1" applyBorder="1" applyAlignment="1">
      <alignment horizontal="center" vertical="center"/>
    </xf>
    <xf numFmtId="49" fontId="12" fillId="4" borderId="37" xfId="0" applyNumberFormat="1" applyFont="1" applyFill="1" applyBorder="1" applyAlignment="1">
      <alignment horizontal="center" vertical="center" wrapText="1"/>
    </xf>
    <xf numFmtId="49" fontId="11" fillId="4" borderId="37" xfId="0" applyNumberFormat="1" applyFont="1" applyFill="1" applyBorder="1" applyAlignment="1">
      <alignment horizontal="center" vertical="center" wrapText="1"/>
    </xf>
    <xf numFmtId="49" fontId="12" fillId="4" borderId="23" xfId="0" applyNumberFormat="1" applyFont="1" applyFill="1" applyBorder="1" applyAlignment="1">
      <alignment horizontal="center" vertical="center" wrapText="1"/>
    </xf>
    <xf numFmtId="49" fontId="11" fillId="4" borderId="19" xfId="0" applyNumberFormat="1" applyFont="1" applyFill="1" applyBorder="1" applyAlignment="1">
      <alignment horizontal="center" vertical="center" wrapText="1"/>
    </xf>
    <xf numFmtId="0" fontId="8" fillId="5" borderId="4" xfId="0" applyFont="1" applyFill="1" applyBorder="1" applyAlignment="1">
      <alignment horizontal="center" wrapText="1"/>
    </xf>
    <xf numFmtId="0" fontId="8" fillId="5" borderId="3" xfId="0" applyFont="1" applyFill="1" applyBorder="1" applyAlignment="1">
      <alignment horizontal="center" wrapText="1"/>
    </xf>
    <xf numFmtId="165" fontId="16" fillId="0" borderId="0" xfId="1" applyNumberFormat="1" applyFont="1" applyBorder="1" applyAlignment="1">
      <alignment horizontal="center" vertical="center"/>
    </xf>
    <xf numFmtId="165" fontId="15" fillId="0" borderId="0" xfId="1" applyNumberFormat="1" applyFont="1" applyBorder="1" applyAlignment="1">
      <alignment horizontal="center" vertical="center"/>
    </xf>
    <xf numFmtId="0" fontId="8" fillId="0" borderId="3" xfId="0" applyFont="1" applyBorder="1" applyAlignment="1">
      <alignment horizontal="center" wrapText="1"/>
    </xf>
    <xf numFmtId="165" fontId="3" fillId="0" borderId="0" xfId="1" applyNumberFormat="1" applyFont="1" applyBorder="1" applyAlignment="1">
      <alignment horizontal="center" vertical="center"/>
    </xf>
    <xf numFmtId="165" fontId="3" fillId="0" borderId="5" xfId="1" applyNumberFormat="1" applyFont="1" applyBorder="1" applyAlignment="1">
      <alignment vertical="center"/>
    </xf>
    <xf numFmtId="0" fontId="8" fillId="6" borderId="39" xfId="0" applyFont="1" applyFill="1" applyBorder="1" applyAlignment="1">
      <alignment horizontal="right" wrapText="1"/>
    </xf>
    <xf numFmtId="0" fontId="8" fillId="6" borderId="41" xfId="0" applyFont="1" applyFill="1" applyBorder="1" applyAlignment="1">
      <alignment horizontal="right" wrapText="1"/>
    </xf>
    <xf numFmtId="0" fontId="8" fillId="6" borderId="43" xfId="0" applyFont="1" applyFill="1" applyBorder="1" applyAlignment="1">
      <alignment horizontal="right" wrapText="1"/>
    </xf>
    <xf numFmtId="0" fontId="8" fillId="0" borderId="3" xfId="0" applyFont="1" applyBorder="1" applyAlignment="1">
      <alignment horizontal="right" wrapText="1"/>
    </xf>
    <xf numFmtId="165" fontId="3" fillId="0" borderId="0" xfId="1" applyNumberFormat="1" applyFont="1" applyAlignment="1">
      <alignment horizontal="center" vertical="center"/>
    </xf>
    <xf numFmtId="165" fontId="0" fillId="5" borderId="42" xfId="1" applyNumberFormat="1" applyFont="1" applyFill="1" applyBorder="1" applyAlignment="1">
      <alignment wrapText="1"/>
    </xf>
    <xf numFmtId="165" fontId="6" fillId="4" borderId="45" xfId="1" applyNumberFormat="1" applyFont="1" applyFill="1" applyBorder="1" applyAlignment="1">
      <alignment vertical="center"/>
    </xf>
    <xf numFmtId="165" fontId="6" fillId="4" borderId="45" xfId="1" applyNumberFormat="1" applyFont="1" applyFill="1" applyBorder="1" applyAlignment="1">
      <alignment horizontal="center" vertical="center"/>
    </xf>
    <xf numFmtId="165" fontId="6" fillId="4" borderId="46" xfId="1" applyNumberFormat="1" applyFont="1" applyFill="1" applyBorder="1" applyAlignment="1">
      <alignment horizontal="center" vertical="center"/>
    </xf>
    <xf numFmtId="165" fontId="0" fillId="0" borderId="0" xfId="1" applyNumberFormat="1" applyFont="1"/>
    <xf numFmtId="164" fontId="0" fillId="5" borderId="42" xfId="1" applyFont="1" applyFill="1" applyBorder="1" applyAlignment="1">
      <alignment wrapText="1"/>
    </xf>
    <xf numFmtId="165" fontId="6" fillId="4" borderId="30" xfId="1" applyNumberFormat="1" applyFont="1" applyFill="1" applyBorder="1" applyAlignment="1">
      <alignment vertical="center"/>
    </xf>
    <xf numFmtId="167" fontId="6" fillId="4" borderId="30" xfId="1" applyNumberFormat="1" applyFont="1" applyFill="1" applyBorder="1" applyAlignment="1">
      <alignment vertical="center"/>
    </xf>
    <xf numFmtId="2" fontId="6" fillId="4" borderId="30" xfId="1" applyNumberFormat="1" applyFont="1" applyFill="1" applyBorder="1" applyAlignment="1">
      <alignment horizontal="right" vertical="center"/>
    </xf>
    <xf numFmtId="2" fontId="6" fillId="4" borderId="29" xfId="1" applyNumberFormat="1" applyFont="1" applyFill="1" applyBorder="1" applyAlignment="1">
      <alignment horizontal="right" vertical="center"/>
    </xf>
    <xf numFmtId="164" fontId="0" fillId="0" borderId="0" xfId="1" applyFont="1"/>
    <xf numFmtId="10" fontId="0" fillId="5" borderId="42" xfId="3" applyNumberFormat="1" applyFont="1" applyFill="1" applyBorder="1" applyAlignment="1">
      <alignment wrapText="1"/>
    </xf>
    <xf numFmtId="9" fontId="6" fillId="4" borderId="30" xfId="3" applyNumberFormat="1" applyFont="1" applyFill="1" applyBorder="1" applyAlignment="1">
      <alignment vertical="center"/>
    </xf>
    <xf numFmtId="9" fontId="6" fillId="4" borderId="30" xfId="3" applyNumberFormat="1" applyFont="1" applyFill="1" applyBorder="1" applyAlignment="1">
      <alignment horizontal="right" vertical="center"/>
    </xf>
    <xf numFmtId="9" fontId="6" fillId="4" borderId="29" xfId="3" applyNumberFormat="1" applyFont="1" applyFill="1" applyBorder="1" applyAlignment="1">
      <alignment horizontal="right" vertical="center"/>
    </xf>
    <xf numFmtId="10" fontId="0" fillId="0" borderId="0" xfId="3" applyNumberFormat="1" applyFont="1"/>
    <xf numFmtId="165" fontId="0" fillId="5" borderId="47" xfId="1" applyNumberFormat="1" applyFont="1" applyFill="1" applyBorder="1" applyAlignment="1">
      <alignment wrapText="1"/>
    </xf>
    <xf numFmtId="165" fontId="6" fillId="4" borderId="48" xfId="1" applyNumberFormat="1" applyFont="1" applyFill="1" applyBorder="1" applyAlignment="1">
      <alignment vertical="center"/>
    </xf>
    <xf numFmtId="165" fontId="6" fillId="4" borderId="48" xfId="1" applyNumberFormat="1" applyFont="1" applyFill="1" applyBorder="1" applyAlignment="1">
      <alignment horizontal="center" vertical="center"/>
    </xf>
    <xf numFmtId="165" fontId="6" fillId="4" borderId="49" xfId="1" applyNumberFormat="1" applyFont="1" applyFill="1" applyBorder="1" applyAlignment="1">
      <alignment horizontal="center" vertical="center"/>
    </xf>
    <xf numFmtId="165" fontId="8" fillId="5" borderId="13" xfId="1" applyNumberFormat="1" applyFont="1" applyFill="1" applyBorder="1" applyAlignment="1">
      <alignment horizontal="center" vertical="center" wrapText="1"/>
    </xf>
    <xf numFmtId="0" fontId="10" fillId="0" borderId="0" xfId="0" applyFont="1"/>
    <xf numFmtId="0" fontId="2" fillId="0" borderId="0" xfId="0" applyFont="1"/>
    <xf numFmtId="0" fontId="0" fillId="0" borderId="30" xfId="0" applyBorder="1"/>
    <xf numFmtId="9" fontId="1" fillId="0" borderId="30" xfId="3" applyBorder="1"/>
    <xf numFmtId="9" fontId="0" fillId="0" borderId="27" xfId="3" applyFont="1" applyBorder="1" applyAlignment="1">
      <alignment horizontal="center"/>
    </xf>
    <xf numFmtId="9" fontId="0" fillId="0" borderId="30" xfId="3" applyFont="1" applyBorder="1" applyAlignment="1">
      <alignment horizontal="center"/>
    </xf>
    <xf numFmtId="165" fontId="0" fillId="5" borderId="44" xfId="1" applyNumberFormat="1" applyFont="1" applyFill="1" applyBorder="1" applyAlignment="1">
      <alignment wrapText="1"/>
    </xf>
    <xf numFmtId="0" fontId="0" fillId="0" borderId="48" xfId="0" applyBorder="1"/>
    <xf numFmtId="9" fontId="1" fillId="0" borderId="48" xfId="3" applyBorder="1"/>
    <xf numFmtId="9" fontId="0" fillId="0" borderId="38" xfId="3" applyFont="1" applyBorder="1" applyAlignment="1">
      <alignment horizontal="center"/>
    </xf>
    <xf numFmtId="0" fontId="0" fillId="0" borderId="35" xfId="0" applyBorder="1"/>
    <xf numFmtId="9" fontId="0" fillId="0" borderId="35" xfId="3" applyFont="1" applyBorder="1" applyAlignment="1">
      <alignment horizontal="center"/>
    </xf>
    <xf numFmtId="0" fontId="3" fillId="8" borderId="39" xfId="0" applyFont="1" applyFill="1" applyBorder="1" applyAlignment="1">
      <alignment horizontal="right" wrapText="1"/>
    </xf>
    <xf numFmtId="0" fontId="3" fillId="8" borderId="41" xfId="0" applyFont="1" applyFill="1" applyBorder="1" applyAlignment="1">
      <alignment horizontal="right" wrapText="1"/>
    </xf>
    <xf numFmtId="0" fontId="3" fillId="8" borderId="43" xfId="0" applyFont="1" applyFill="1" applyBorder="1" applyAlignment="1">
      <alignment horizontal="right" wrapText="1"/>
    </xf>
    <xf numFmtId="165" fontId="0" fillId="0" borderId="0" xfId="0" applyNumberFormat="1"/>
    <xf numFmtId="0" fontId="0" fillId="0" borderId="0" xfId="0" applyBorder="1"/>
    <xf numFmtId="0" fontId="16" fillId="0" borderId="50" xfId="0" applyFont="1" applyBorder="1" applyAlignment="1">
      <alignment horizontal="right" wrapText="1"/>
    </xf>
    <xf numFmtId="165" fontId="9" fillId="0" borderId="2" xfId="1" applyNumberFormat="1" applyFont="1" applyBorder="1" applyAlignment="1">
      <alignment wrapText="1"/>
    </xf>
    <xf numFmtId="165" fontId="9" fillId="0" borderId="0" xfId="1" applyNumberFormat="1" applyFont="1" applyBorder="1" applyAlignment="1">
      <alignment wrapText="1"/>
    </xf>
    <xf numFmtId="165" fontId="6" fillId="0" borderId="0" xfId="1" applyNumberFormat="1" applyFont="1" applyBorder="1" applyAlignment="1">
      <alignment vertical="center"/>
    </xf>
    <xf numFmtId="165" fontId="6" fillId="0" borderId="40" xfId="1" applyNumberFormat="1" applyFont="1" applyBorder="1" applyAlignment="1">
      <alignment vertical="center"/>
    </xf>
    <xf numFmtId="165" fontId="6" fillId="0" borderId="39" xfId="1" applyNumberFormat="1" applyFont="1" applyBorder="1" applyAlignment="1">
      <alignment vertical="center"/>
    </xf>
    <xf numFmtId="165" fontId="6" fillId="0" borderId="46" xfId="1" applyNumberFormat="1" applyFont="1" applyBorder="1" applyAlignment="1">
      <alignment vertical="center"/>
    </xf>
    <xf numFmtId="164" fontId="6" fillId="0" borderId="0" xfId="1" applyFont="1" applyBorder="1" applyAlignment="1">
      <alignment vertical="center"/>
    </xf>
    <xf numFmtId="165" fontId="6" fillId="0" borderId="42" xfId="1" applyNumberFormat="1" applyFont="1" applyBorder="1" applyAlignment="1">
      <alignment vertical="center"/>
    </xf>
    <xf numFmtId="164" fontId="6" fillId="0" borderId="41" xfId="1" applyNumberFormat="1" applyFont="1" applyBorder="1" applyAlignment="1">
      <alignment vertical="center"/>
    </xf>
    <xf numFmtId="164" fontId="6" fillId="0" borderId="29" xfId="1" applyFont="1" applyBorder="1" applyAlignment="1">
      <alignment vertical="center"/>
    </xf>
    <xf numFmtId="168" fontId="6" fillId="0" borderId="0" xfId="3" applyNumberFormat="1" applyFont="1" applyBorder="1" applyAlignment="1">
      <alignment vertical="center"/>
    </xf>
    <xf numFmtId="168" fontId="6" fillId="0" borderId="41" xfId="3" applyNumberFormat="1" applyFont="1" applyBorder="1" applyAlignment="1">
      <alignment vertical="center"/>
    </xf>
    <xf numFmtId="165" fontId="6" fillId="0" borderId="44" xfId="1" applyNumberFormat="1" applyFont="1" applyBorder="1" applyAlignment="1">
      <alignment vertical="center"/>
    </xf>
    <xf numFmtId="165" fontId="6" fillId="0" borderId="43" xfId="1" applyNumberFormat="1" applyFont="1" applyBorder="1" applyAlignment="1">
      <alignment vertical="center"/>
    </xf>
    <xf numFmtId="165" fontId="6" fillId="0" borderId="49" xfId="1" applyNumberFormat="1" applyFont="1" applyBorder="1" applyAlignment="1">
      <alignment vertical="center"/>
    </xf>
    <xf numFmtId="165" fontId="6" fillId="0" borderId="12" xfId="1" applyNumberFormat="1" applyFont="1" applyBorder="1" applyAlignment="1">
      <alignment vertical="center"/>
    </xf>
    <xf numFmtId="165" fontId="6" fillId="0" borderId="32" xfId="1" applyNumberFormat="1" applyFont="1" applyBorder="1" applyAlignment="1">
      <alignment vertical="center"/>
    </xf>
    <xf numFmtId="165" fontId="6" fillId="0" borderId="18" xfId="1" applyNumberFormat="1" applyFont="1" applyBorder="1" applyAlignment="1">
      <alignment vertical="center"/>
    </xf>
    <xf numFmtId="165" fontId="17" fillId="0" borderId="2" xfId="1" applyNumberFormat="1" applyFont="1" applyFill="1" applyBorder="1" applyAlignment="1">
      <alignment horizontal="center" wrapText="1"/>
    </xf>
    <xf numFmtId="165" fontId="17" fillId="0" borderId="0" xfId="1" applyNumberFormat="1" applyFont="1" applyFill="1" applyBorder="1" applyAlignment="1">
      <alignment horizontal="center" wrapText="1"/>
    </xf>
    <xf numFmtId="49" fontId="12" fillId="4" borderId="25" xfId="0" applyNumberFormat="1" applyFont="1" applyFill="1" applyBorder="1" applyAlignment="1">
      <alignment horizontal="center" vertical="center" wrapText="1"/>
    </xf>
    <xf numFmtId="168" fontId="6" fillId="4" borderId="30" xfId="3" applyNumberFormat="1" applyFont="1" applyFill="1" applyBorder="1" applyAlignment="1">
      <alignment horizontal="right" vertical="center"/>
    </xf>
    <xf numFmtId="0" fontId="0" fillId="0" borderId="11" xfId="0" applyBorder="1"/>
    <xf numFmtId="9" fontId="0" fillId="0" borderId="12" xfId="3" applyFont="1" applyBorder="1" applyAlignment="1">
      <alignment horizontal="center"/>
    </xf>
    <xf numFmtId="0" fontId="0" fillId="0" borderId="17" xfId="0" applyBorder="1"/>
    <xf numFmtId="9" fontId="0" fillId="0" borderId="18" xfId="3" applyFont="1" applyBorder="1" applyAlignment="1">
      <alignment horizontal="center"/>
    </xf>
    <xf numFmtId="49" fontId="13" fillId="4" borderId="12" xfId="0" applyNumberFormat="1" applyFont="1" applyFill="1" applyBorder="1" applyAlignment="1">
      <alignment horizontal="center" vertical="center" wrapText="1"/>
    </xf>
    <xf numFmtId="0" fontId="0" fillId="0" borderId="42" xfId="0" applyBorder="1" applyAlignment="1">
      <alignment horizontal="left"/>
    </xf>
    <xf numFmtId="0" fontId="0" fillId="0" borderId="28" xfId="0" applyBorder="1" applyAlignment="1">
      <alignment horizontal="left"/>
    </xf>
    <xf numFmtId="49" fontId="10" fillId="5" borderId="13" xfId="0" applyNumberFormat="1" applyFont="1" applyFill="1" applyBorder="1" applyAlignment="1">
      <alignment horizontal="center" vertical="center" wrapText="1"/>
    </xf>
    <xf numFmtId="49" fontId="10" fillId="5" borderId="14" xfId="0" applyNumberFormat="1" applyFont="1" applyFill="1" applyBorder="1" applyAlignment="1">
      <alignment horizontal="center" vertical="center" wrapText="1"/>
    </xf>
    <xf numFmtId="165" fontId="16" fillId="0" borderId="4" xfId="1" applyNumberFormat="1" applyFont="1" applyBorder="1" applyAlignment="1">
      <alignment horizontal="center" vertical="center"/>
    </xf>
    <xf numFmtId="165" fontId="16" fillId="0" borderId="6" xfId="1" applyNumberFormat="1" applyFont="1" applyBorder="1" applyAlignment="1">
      <alignment horizontal="center" vertical="center"/>
    </xf>
    <xf numFmtId="165" fontId="3" fillId="0" borderId="13" xfId="1" applyNumberFormat="1" applyFont="1" applyBorder="1" applyAlignment="1">
      <alignment horizontal="center" vertical="center"/>
    </xf>
    <xf numFmtId="165" fontId="3" fillId="0" borderId="15" xfId="1" applyNumberFormat="1" applyFont="1" applyBorder="1" applyAlignment="1">
      <alignment horizontal="center" vertical="center"/>
    </xf>
    <xf numFmtId="165" fontId="15" fillId="0" borderId="13" xfId="1" applyNumberFormat="1" applyFont="1" applyFill="1" applyBorder="1" applyAlignment="1">
      <alignment horizontal="center" vertical="center"/>
    </xf>
    <xf numFmtId="165" fontId="15" fillId="0" borderId="14" xfId="1" applyNumberFormat="1" applyFont="1" applyFill="1" applyBorder="1" applyAlignment="1">
      <alignment horizontal="center" vertical="center"/>
    </xf>
    <xf numFmtId="0" fontId="15" fillId="0" borderId="13" xfId="0" applyFont="1" applyBorder="1" applyAlignment="1">
      <alignment horizontal="center"/>
    </xf>
    <xf numFmtId="0" fontId="15" fillId="0" borderId="14" xfId="0" applyFont="1" applyBorder="1" applyAlignment="1">
      <alignment horizontal="center"/>
    </xf>
    <xf numFmtId="0" fontId="0" fillId="0" borderId="17" xfId="0" applyBorder="1" applyAlignment="1">
      <alignment horizontal="left"/>
    </xf>
    <xf numFmtId="0" fontId="0" fillId="0" borderId="18" xfId="0" applyBorder="1" applyAlignment="1">
      <alignment horizontal="left"/>
    </xf>
    <xf numFmtId="165" fontId="17" fillId="8" borderId="13" xfId="1" applyNumberFormat="1" applyFont="1" applyFill="1" applyBorder="1" applyAlignment="1">
      <alignment horizontal="center" wrapText="1"/>
    </xf>
    <xf numFmtId="165" fontId="17" fillId="8" borderId="15" xfId="1" applyNumberFormat="1" applyFont="1" applyFill="1" applyBorder="1" applyAlignment="1">
      <alignment horizontal="center" wrapText="1"/>
    </xf>
    <xf numFmtId="165" fontId="15" fillId="0" borderId="15" xfId="1" applyNumberFormat="1" applyFont="1" applyFill="1" applyBorder="1" applyAlignment="1">
      <alignment horizontal="center" vertical="center"/>
    </xf>
    <xf numFmtId="0" fontId="0" fillId="0" borderId="31" xfId="0" applyBorder="1" applyAlignment="1">
      <alignment horizontal="left"/>
    </xf>
    <xf numFmtId="0" fontId="0" fillId="0" borderId="32" xfId="0" applyBorder="1" applyAlignment="1">
      <alignment horizontal="left"/>
    </xf>
    <xf numFmtId="0" fontId="0" fillId="0" borderId="44" xfId="0" applyBorder="1" applyAlignment="1">
      <alignment horizontal="left"/>
    </xf>
    <xf numFmtId="0" fontId="0" fillId="0" borderId="9" xfId="0" applyBorder="1" applyAlignment="1">
      <alignment horizontal="left"/>
    </xf>
    <xf numFmtId="0" fontId="0" fillId="0" borderId="48"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27" xfId="0" applyBorder="1" applyAlignment="1">
      <alignment horizontal="left"/>
    </xf>
    <xf numFmtId="0" fontId="15" fillId="0" borderId="15" xfId="0" applyFont="1" applyBorder="1" applyAlignment="1">
      <alignment horizontal="center"/>
    </xf>
    <xf numFmtId="0" fontId="0" fillId="0" borderId="11" xfId="0" applyBorder="1" applyAlignment="1">
      <alignment horizontal="left"/>
    </xf>
    <xf numFmtId="0" fontId="0" fillId="0" borderId="12" xfId="0" applyBorder="1" applyAlignment="1">
      <alignment horizontal="left"/>
    </xf>
    <xf numFmtId="0" fontId="0" fillId="0" borderId="40" xfId="0" applyBorder="1" applyAlignment="1">
      <alignment horizontal="left"/>
    </xf>
    <xf numFmtId="0" fontId="0" fillId="0" borderId="7" xfId="0" applyBorder="1" applyAlignment="1">
      <alignment horizontal="left"/>
    </xf>
    <xf numFmtId="0" fontId="0" fillId="0" borderId="45" xfId="0" applyBorder="1" applyAlignment="1">
      <alignment horizontal="left"/>
    </xf>
    <xf numFmtId="0" fontId="0" fillId="0" borderId="45" xfId="0" applyBorder="1" applyAlignment="1">
      <alignment horizontal="center"/>
    </xf>
    <xf numFmtId="0" fontId="0" fillId="0" borderId="25" xfId="0"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3" fillId="7" borderId="1" xfId="0" applyFont="1" applyFill="1" applyBorder="1" applyAlignment="1">
      <alignment horizontal="center" wrapText="1"/>
    </xf>
    <xf numFmtId="0" fontId="3" fillId="7" borderId="2" xfId="0" applyFont="1" applyFill="1" applyBorder="1" applyAlignment="1">
      <alignment horizontal="center" wrapText="1"/>
    </xf>
    <xf numFmtId="9" fontId="0" fillId="0" borderId="27" xfId="3" applyFont="1" applyBorder="1" applyAlignment="1">
      <alignment horizontal="center"/>
    </xf>
    <xf numFmtId="9" fontId="0" fillId="0" borderId="29" xfId="3" applyFont="1" applyBorder="1" applyAlignment="1">
      <alignment horizontal="center"/>
    </xf>
    <xf numFmtId="9" fontId="0" fillId="0" borderId="38" xfId="3" applyFont="1" applyBorder="1" applyAlignment="1">
      <alignment horizontal="center"/>
    </xf>
    <xf numFmtId="9" fontId="0" fillId="0" borderId="49" xfId="3" applyFont="1" applyBorder="1" applyAlignment="1">
      <alignment horizontal="center"/>
    </xf>
    <xf numFmtId="43" fontId="6" fillId="4" borderId="27" xfId="1" applyNumberFormat="1" applyFont="1" applyFill="1" applyBorder="1" applyAlignment="1">
      <alignment horizontal="center" vertical="center"/>
    </xf>
    <xf numFmtId="2" fontId="6" fillId="4" borderId="28" xfId="1" applyNumberFormat="1" applyFont="1" applyFill="1" applyBorder="1" applyAlignment="1">
      <alignment horizontal="center" vertical="center"/>
    </xf>
    <xf numFmtId="2" fontId="6" fillId="4" borderId="33" xfId="1" applyNumberFormat="1" applyFont="1" applyFill="1" applyBorder="1" applyAlignment="1">
      <alignment horizontal="center" vertical="center"/>
    </xf>
    <xf numFmtId="165" fontId="6" fillId="4" borderId="38" xfId="1" applyNumberFormat="1" applyFont="1" applyFill="1" applyBorder="1" applyAlignment="1">
      <alignment horizontal="center" vertical="center"/>
    </xf>
    <xf numFmtId="165" fontId="6" fillId="4" borderId="9" xfId="1" applyNumberFormat="1" applyFont="1" applyFill="1" applyBorder="1" applyAlignment="1">
      <alignment horizontal="center" vertical="center"/>
    </xf>
    <xf numFmtId="165" fontId="6" fillId="4" borderId="10" xfId="1" applyNumberFormat="1" applyFont="1" applyFill="1" applyBorder="1" applyAlignment="1">
      <alignment horizontal="center" vertical="center"/>
    </xf>
    <xf numFmtId="0" fontId="3" fillId="7" borderId="3" xfId="0" applyFont="1" applyFill="1" applyBorder="1" applyAlignment="1">
      <alignment horizontal="center" wrapText="1"/>
    </xf>
    <xf numFmtId="0" fontId="3" fillId="7" borderId="0" xfId="0" applyFont="1" applyFill="1" applyAlignment="1">
      <alignment horizontal="center" wrapText="1"/>
    </xf>
    <xf numFmtId="165" fontId="6" fillId="4" borderId="25" xfId="1" applyNumberFormat="1" applyFont="1" applyFill="1" applyBorder="1" applyAlignment="1">
      <alignment horizontal="center" vertical="center"/>
    </xf>
    <xf numFmtId="165" fontId="6" fillId="4" borderId="7" xfId="1" applyNumberFormat="1" applyFont="1" applyFill="1" applyBorder="1" applyAlignment="1">
      <alignment horizontal="center" vertical="center"/>
    </xf>
    <xf numFmtId="165" fontId="6" fillId="4" borderId="8" xfId="1" applyNumberFormat="1" applyFont="1" applyFill="1" applyBorder="1" applyAlignment="1">
      <alignment horizontal="center" vertical="center"/>
    </xf>
    <xf numFmtId="165" fontId="3" fillId="0" borderId="17" xfId="1" applyNumberFormat="1" applyFont="1" applyBorder="1" applyAlignment="1">
      <alignment horizontal="center" vertical="center"/>
    </xf>
    <xf numFmtId="165" fontId="3" fillId="0" borderId="18" xfId="1" applyNumberFormat="1" applyFont="1" applyBorder="1" applyAlignment="1">
      <alignment horizontal="center" vertical="center"/>
    </xf>
    <xf numFmtId="165" fontId="3" fillId="0" borderId="44" xfId="1" applyNumberFormat="1" applyFont="1" applyBorder="1" applyAlignment="1">
      <alignment horizontal="center" vertical="center"/>
    </xf>
    <xf numFmtId="165" fontId="3" fillId="0" borderId="9" xfId="1" applyNumberFormat="1" applyFont="1" applyBorder="1" applyAlignment="1">
      <alignment horizontal="center" vertical="center"/>
    </xf>
    <xf numFmtId="165" fontId="3" fillId="0" borderId="42" xfId="1" applyNumberFormat="1" applyFont="1" applyBorder="1" applyAlignment="1">
      <alignment horizontal="center" vertical="center"/>
    </xf>
    <xf numFmtId="165" fontId="3" fillId="0" borderId="33" xfId="1" applyNumberFormat="1" applyFont="1" applyBorder="1" applyAlignment="1">
      <alignment horizontal="center" vertical="center"/>
    </xf>
    <xf numFmtId="165" fontId="3" fillId="0" borderId="10" xfId="1" applyNumberFormat="1" applyFont="1" applyBorder="1" applyAlignment="1">
      <alignment horizontal="center" vertical="center"/>
    </xf>
    <xf numFmtId="165" fontId="3" fillId="0" borderId="31" xfId="1" applyNumberFormat="1" applyFont="1" applyBorder="1" applyAlignment="1">
      <alignment horizontal="center" vertical="center"/>
    </xf>
    <xf numFmtId="165" fontId="3" fillId="0" borderId="32" xfId="1" applyNumberFormat="1" applyFont="1" applyBorder="1" applyAlignment="1">
      <alignment horizontal="center" vertical="center"/>
    </xf>
    <xf numFmtId="165" fontId="3" fillId="0" borderId="28" xfId="1" applyNumberFormat="1" applyFont="1" applyBorder="1" applyAlignment="1">
      <alignment horizontal="center" vertical="center"/>
    </xf>
    <xf numFmtId="165" fontId="3" fillId="0" borderId="40" xfId="1" applyNumberFormat="1" applyFont="1" applyBorder="1" applyAlignment="1">
      <alignment horizontal="center" vertical="center"/>
    </xf>
    <xf numFmtId="165" fontId="3" fillId="0" borderId="8" xfId="1" applyNumberFormat="1" applyFont="1" applyBorder="1" applyAlignment="1">
      <alignment horizontal="center" vertical="center"/>
    </xf>
    <xf numFmtId="165" fontId="3" fillId="0" borderId="13" xfId="1" applyNumberFormat="1" applyFont="1" applyBorder="1" applyAlignment="1">
      <alignment horizontal="left" vertical="center"/>
    </xf>
    <xf numFmtId="165" fontId="3" fillId="0" borderId="15" xfId="1" applyNumberFormat="1" applyFont="1" applyBorder="1" applyAlignment="1">
      <alignment horizontal="left" vertical="center"/>
    </xf>
    <xf numFmtId="165" fontId="3" fillId="0" borderId="11" xfId="1" applyNumberFormat="1" applyFont="1" applyBorder="1" applyAlignment="1">
      <alignment horizontal="center" vertical="center"/>
    </xf>
    <xf numFmtId="165" fontId="3" fillId="0" borderId="12" xfId="1" applyNumberFormat="1" applyFont="1" applyBorder="1" applyAlignment="1">
      <alignment horizontal="center" vertical="center"/>
    </xf>
    <xf numFmtId="165" fontId="3" fillId="0" borderId="7" xfId="1" applyNumberFormat="1" applyFont="1" applyBorder="1" applyAlignment="1">
      <alignment horizontal="center" vertical="center"/>
    </xf>
    <xf numFmtId="165" fontId="15" fillId="0" borderId="13" xfId="1" applyNumberFormat="1" applyFont="1" applyBorder="1" applyAlignment="1">
      <alignment horizontal="center" vertical="center"/>
    </xf>
    <xf numFmtId="165" fontId="15" fillId="0" borderId="15" xfId="1" applyNumberFormat="1" applyFont="1" applyBorder="1" applyAlignment="1">
      <alignment horizontal="center" vertical="center"/>
    </xf>
    <xf numFmtId="165" fontId="16" fillId="0" borderId="13" xfId="1" applyNumberFormat="1" applyFont="1" applyBorder="1" applyAlignment="1">
      <alignment horizontal="center" vertical="center"/>
    </xf>
    <xf numFmtId="165" fontId="16" fillId="0" borderId="15" xfId="1" applyNumberFormat="1" applyFont="1" applyBorder="1" applyAlignment="1">
      <alignment horizontal="center" vertical="center"/>
    </xf>
    <xf numFmtId="165" fontId="15" fillId="0" borderId="14" xfId="1" applyNumberFormat="1" applyFont="1" applyBorder="1" applyAlignment="1">
      <alignment horizontal="center" vertical="center"/>
    </xf>
    <xf numFmtId="165" fontId="15" fillId="0" borderId="4" xfId="1" applyNumberFormat="1" applyFont="1" applyBorder="1" applyAlignment="1">
      <alignment horizontal="center" vertical="center"/>
    </xf>
    <xf numFmtId="165" fontId="15" fillId="0" borderId="6" xfId="1" applyNumberFormat="1" applyFont="1" applyBorder="1" applyAlignment="1">
      <alignment horizontal="center" vertical="center"/>
    </xf>
    <xf numFmtId="49" fontId="12" fillId="4" borderId="27" xfId="0" applyNumberFormat="1" applyFont="1" applyFill="1" applyBorder="1" applyAlignment="1">
      <alignment horizontal="center" vertical="center" wrapText="1"/>
    </xf>
    <xf numFmtId="49" fontId="12" fillId="4" borderId="28" xfId="0" applyNumberFormat="1" applyFont="1" applyFill="1" applyBorder="1" applyAlignment="1">
      <alignment horizontal="center" vertical="center" wrapText="1"/>
    </xf>
    <xf numFmtId="49" fontId="12" fillId="4" borderId="29" xfId="0" applyNumberFormat="1" applyFont="1" applyFill="1" applyBorder="1" applyAlignment="1">
      <alignment horizontal="center" vertical="center" wrapText="1"/>
    </xf>
    <xf numFmtId="49" fontId="12" fillId="4" borderId="27" xfId="0" applyNumberFormat="1" applyFont="1" applyFill="1" applyBorder="1" applyAlignment="1">
      <alignment horizontal="center" vertical="center"/>
    </xf>
    <xf numFmtId="49" fontId="12" fillId="4" borderId="28" xfId="0" applyNumberFormat="1" applyFont="1" applyFill="1" applyBorder="1" applyAlignment="1">
      <alignment horizontal="center" vertical="center"/>
    </xf>
    <xf numFmtId="49" fontId="12" fillId="4" borderId="29" xfId="0" applyNumberFormat="1" applyFont="1" applyFill="1" applyBorder="1" applyAlignment="1">
      <alignment horizontal="center" vertical="center"/>
    </xf>
    <xf numFmtId="49" fontId="10" fillId="5" borderId="21" xfId="0" applyNumberFormat="1"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applyBorder="1" applyAlignment="1">
      <alignment horizontal="center"/>
    </xf>
    <xf numFmtId="0" fontId="6" fillId="0" borderId="3" xfId="0" applyFont="1" applyFill="1" applyBorder="1" applyAlignment="1">
      <alignment horizontal="center"/>
    </xf>
    <xf numFmtId="0" fontId="6" fillId="0" borderId="0" xfId="0" applyFont="1" applyFill="1" applyBorder="1" applyAlignment="1">
      <alignment horizontal="center"/>
    </xf>
    <xf numFmtId="0" fontId="8" fillId="5" borderId="3" xfId="0" applyFont="1" applyFill="1" applyBorder="1" applyAlignment="1">
      <alignment horizontal="center" vertical="center" wrapText="1"/>
    </xf>
    <xf numFmtId="0" fontId="8" fillId="5" borderId="16" xfId="0" applyFont="1" applyFill="1" applyBorder="1" applyAlignment="1">
      <alignment horizontal="center" vertical="center" wrapText="1"/>
    </xf>
    <xf numFmtId="49" fontId="10" fillId="5" borderId="11" xfId="0" applyNumberFormat="1" applyFont="1" applyFill="1" applyBorder="1" applyAlignment="1">
      <alignment horizontal="center" vertical="center" wrapText="1"/>
    </xf>
    <xf numFmtId="49" fontId="10" fillId="5" borderId="12" xfId="0" applyNumberFormat="1" applyFont="1" applyFill="1" applyBorder="1" applyAlignment="1">
      <alignment horizontal="center" vertical="center" wrapText="1"/>
    </xf>
    <xf numFmtId="49" fontId="10" fillId="5" borderId="15" xfId="0" applyNumberFormat="1" applyFont="1" applyFill="1" applyBorder="1" applyAlignment="1">
      <alignment horizontal="center" vertical="center" wrapText="1"/>
    </xf>
    <xf numFmtId="9" fontId="6" fillId="4" borderId="27" xfId="3" applyNumberFormat="1" applyFont="1" applyFill="1" applyBorder="1" applyAlignment="1">
      <alignment horizontal="right" vertical="center"/>
    </xf>
    <xf numFmtId="9" fontId="6" fillId="4" borderId="28" xfId="3" applyNumberFormat="1" applyFont="1" applyFill="1" applyBorder="1" applyAlignment="1">
      <alignment horizontal="right" vertical="center"/>
    </xf>
    <xf numFmtId="9" fontId="6" fillId="4" borderId="33" xfId="3" applyNumberFormat="1" applyFont="1" applyFill="1" applyBorder="1" applyAlignment="1">
      <alignment horizontal="right" vertical="center"/>
    </xf>
    <xf numFmtId="165" fontId="16" fillId="0" borderId="13" xfId="1" applyNumberFormat="1" applyFont="1" applyFill="1" applyBorder="1" applyAlignment="1">
      <alignment horizontal="center" vertical="center"/>
    </xf>
    <xf numFmtId="165" fontId="16" fillId="0" borderId="14" xfId="1" applyNumberFormat="1" applyFont="1" applyFill="1" applyBorder="1" applyAlignment="1">
      <alignment horizontal="center" vertical="center"/>
    </xf>
    <xf numFmtId="49" fontId="10" fillId="5" borderId="51" xfId="0" applyNumberFormat="1" applyFont="1" applyFill="1" applyBorder="1" applyAlignment="1">
      <alignment horizontal="center" vertical="center" wrapText="1"/>
    </xf>
    <xf numFmtId="0" fontId="9" fillId="4" borderId="40" xfId="0" applyFont="1" applyFill="1" applyBorder="1" applyAlignment="1">
      <alignment wrapText="1"/>
    </xf>
    <xf numFmtId="0" fontId="9" fillId="4" borderId="8" xfId="0" applyFont="1" applyFill="1" applyBorder="1" applyAlignment="1">
      <alignment wrapText="1"/>
    </xf>
    <xf numFmtId="166" fontId="9" fillId="4" borderId="44" xfId="2" applyFont="1" applyFill="1" applyBorder="1" applyAlignment="1">
      <alignment wrapText="1"/>
    </xf>
    <xf numFmtId="166" fontId="9" fillId="4" borderId="10" xfId="2" applyFont="1" applyFill="1" applyBorder="1" applyAlignment="1">
      <alignment wrapText="1"/>
    </xf>
    <xf numFmtId="0" fontId="6" fillId="0" borderId="13" xfId="0" applyFont="1" applyFill="1" applyBorder="1" applyAlignment="1">
      <alignment horizontal="center" wrapText="1"/>
    </xf>
    <xf numFmtId="0" fontId="6" fillId="0" borderId="14" xfId="0" applyFont="1" applyFill="1" applyBorder="1" applyAlignment="1">
      <alignment horizontal="center" wrapText="1"/>
    </xf>
    <xf numFmtId="0" fontId="6" fillId="0" borderId="15" xfId="0" applyFont="1" applyFill="1" applyBorder="1" applyAlignment="1">
      <alignment horizontal="center" wrapText="1"/>
    </xf>
    <xf numFmtId="0" fontId="9" fillId="4" borderId="1" xfId="0" applyFont="1" applyFill="1" applyBorder="1" applyAlignment="1">
      <alignment wrapText="1"/>
    </xf>
    <xf numFmtId="0" fontId="9" fillId="4" borderId="52" xfId="0" applyFont="1" applyFill="1" applyBorder="1" applyAlignment="1">
      <alignment wrapText="1"/>
    </xf>
    <xf numFmtId="166" fontId="9" fillId="4" borderId="4" xfId="2" applyFont="1" applyFill="1" applyBorder="1" applyAlignment="1">
      <alignment wrapText="1"/>
    </xf>
    <xf numFmtId="166" fontId="9" fillId="4" borderId="6" xfId="2" applyFont="1" applyFill="1" applyBorder="1" applyAlignment="1">
      <alignment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266699</xdr:colOff>
      <xdr:row>0</xdr:row>
      <xdr:rowOff>19050</xdr:rowOff>
    </xdr:from>
    <xdr:to>
      <xdr:col>0</xdr:col>
      <xdr:colOff>1219201</xdr:colOff>
      <xdr:row>2</xdr:row>
      <xdr:rowOff>107156</xdr:rowOff>
    </xdr:to>
    <xdr:pic>
      <xdr:nvPicPr>
        <xdr:cNvPr id="2" name="0 Imagen">
          <a:extLst>
            <a:ext uri="{FF2B5EF4-FFF2-40B4-BE49-F238E27FC236}">
              <a16:creationId xmlns:a16="http://schemas.microsoft.com/office/drawing/2014/main" id="{E2516564-9A93-4560-8CA6-265D737F0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699" y="19050"/>
          <a:ext cx="952502" cy="488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266699</xdr:colOff>
      <xdr:row>0</xdr:row>
      <xdr:rowOff>19050</xdr:rowOff>
    </xdr:from>
    <xdr:to>
      <xdr:col>0</xdr:col>
      <xdr:colOff>1219201</xdr:colOff>
      <xdr:row>2</xdr:row>
      <xdr:rowOff>107156</xdr:rowOff>
    </xdr:to>
    <xdr:pic>
      <xdr:nvPicPr>
        <xdr:cNvPr id="2" name="0 Imagen">
          <a:extLst>
            <a:ext uri="{FF2B5EF4-FFF2-40B4-BE49-F238E27FC236}">
              <a16:creationId xmlns:a16="http://schemas.microsoft.com/office/drawing/2014/main" id="{E2516564-9A93-4560-8CA6-265D737F0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699" y="19050"/>
          <a:ext cx="952502" cy="488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5"/>
  <sheetViews>
    <sheetView topLeftCell="A10" zoomScale="80" zoomScaleNormal="80" workbookViewId="0">
      <pane xSplit="1" topLeftCell="L1" activePane="topRight" state="frozen"/>
      <selection activeCell="A9" sqref="A9"/>
      <selection pane="topRight" activeCell="U17" sqref="U17"/>
    </sheetView>
  </sheetViews>
  <sheetFormatPr baseColWidth="10" defaultColWidth="53.42578125" defaultRowHeight="15" x14ac:dyDescent="0.25"/>
  <cols>
    <col min="1" max="1" width="67.42578125" style="18" customWidth="1"/>
    <col min="2" max="2" width="6.5703125" customWidth="1"/>
    <col min="3" max="3" width="23.28515625" customWidth="1"/>
    <col min="4" max="4" width="8.28515625" customWidth="1"/>
    <col min="5" max="5" width="15" customWidth="1"/>
    <col min="6" max="6" width="17" customWidth="1"/>
    <col min="7" max="7" width="6.85546875" customWidth="1"/>
    <col min="8" max="8" width="6.5703125" customWidth="1"/>
    <col min="9" max="9" width="23.5703125" customWidth="1"/>
    <col min="10" max="10" width="9.42578125" customWidth="1"/>
    <col min="11" max="11" width="18" customWidth="1"/>
    <col min="12" max="12" width="6.5703125" customWidth="1"/>
    <col min="13" max="13" width="23.5703125" customWidth="1"/>
    <col min="14" max="14" width="6.5703125" customWidth="1"/>
    <col min="15" max="15" width="23.5703125" customWidth="1"/>
    <col min="16" max="16" width="6.5703125" customWidth="1"/>
    <col min="17" max="17" width="23.5703125" customWidth="1"/>
    <col min="18" max="18" width="6.5703125" customWidth="1"/>
    <col min="19" max="19" width="23.5703125" customWidth="1"/>
    <col min="20" max="20" width="6.7109375" customWidth="1"/>
    <col min="21" max="21" width="23.7109375" customWidth="1"/>
  </cols>
  <sheetData>
    <row r="1" spans="1:21" s="1" customFormat="1" ht="15.75" x14ac:dyDescent="0.25">
      <c r="A1" s="216" t="s">
        <v>0</v>
      </c>
      <c r="B1" s="217"/>
      <c r="C1" s="217"/>
      <c r="D1" s="217"/>
      <c r="E1" s="217"/>
      <c r="F1" s="217"/>
      <c r="G1" s="217"/>
      <c r="H1" s="217"/>
      <c r="I1" s="217"/>
      <c r="J1" s="217"/>
      <c r="K1" s="217"/>
      <c r="L1" s="217"/>
      <c r="M1" s="217"/>
    </row>
    <row r="2" spans="1:21" s="1" customFormat="1" ht="15.75" x14ac:dyDescent="0.25">
      <c r="A2" s="218" t="s">
        <v>28</v>
      </c>
      <c r="B2" s="219"/>
      <c r="C2" s="219"/>
      <c r="D2" s="219"/>
      <c r="E2" s="219"/>
      <c r="F2" s="219"/>
      <c r="G2" s="219"/>
      <c r="H2" s="219"/>
      <c r="I2" s="219"/>
      <c r="J2" s="219"/>
      <c r="K2" s="219"/>
      <c r="L2" s="219"/>
      <c r="M2" s="219"/>
    </row>
    <row r="3" spans="1:21" s="1" customFormat="1" ht="15.75" x14ac:dyDescent="0.25">
      <c r="A3" s="2"/>
      <c r="B3" s="3"/>
      <c r="C3" s="3"/>
      <c r="D3" s="3"/>
      <c r="E3" s="3"/>
      <c r="F3" s="3"/>
      <c r="G3" s="3"/>
      <c r="H3" s="3"/>
      <c r="I3" s="3"/>
      <c r="J3" s="3"/>
      <c r="K3" s="3"/>
      <c r="L3" s="3"/>
      <c r="M3" s="3"/>
      <c r="N3" s="3"/>
      <c r="O3" s="3"/>
      <c r="P3" s="3"/>
      <c r="Q3" s="3"/>
      <c r="R3" s="3"/>
      <c r="S3" s="3"/>
    </row>
    <row r="4" spans="1:21" s="1" customFormat="1" ht="39.75" customHeight="1" x14ac:dyDescent="0.25">
      <c r="A4" s="220" t="s">
        <v>29</v>
      </c>
      <c r="B4" s="221"/>
      <c r="C4" s="221"/>
      <c r="D4" s="221"/>
      <c r="E4" s="221"/>
      <c r="F4" s="221"/>
      <c r="G4" s="221"/>
      <c r="H4" s="221"/>
      <c r="I4" s="221"/>
      <c r="J4" s="221"/>
      <c r="K4" s="221"/>
      <c r="L4" s="221"/>
      <c r="M4" s="221"/>
      <c r="N4" s="221"/>
      <c r="O4" s="221"/>
      <c r="P4" s="221"/>
      <c r="Q4" s="221"/>
      <c r="R4" s="221"/>
      <c r="S4" s="221"/>
    </row>
    <row r="5" spans="1:21" s="1" customFormat="1" ht="19.5" customHeight="1" thickBot="1" x14ac:dyDescent="0.3">
      <c r="A5" s="4"/>
      <c r="B5" s="5"/>
      <c r="C5" s="5"/>
      <c r="D5" s="5"/>
      <c r="E5" s="5"/>
      <c r="F5" s="5"/>
      <c r="G5" s="5"/>
      <c r="H5" s="5"/>
      <c r="I5" s="5"/>
      <c r="J5" s="5"/>
      <c r="K5" s="5"/>
      <c r="L5" s="5"/>
      <c r="M5" s="5"/>
      <c r="N5" s="5"/>
      <c r="O5" s="5"/>
      <c r="P5" s="5"/>
      <c r="Q5" s="5"/>
      <c r="R5" s="5"/>
      <c r="S5" s="5"/>
    </row>
    <row r="6" spans="1:21" s="1" customFormat="1" ht="18.75" customHeight="1" x14ac:dyDescent="0.3">
      <c r="A6" s="6" t="s">
        <v>1</v>
      </c>
      <c r="B6" s="233"/>
      <c r="C6" s="7"/>
      <c r="D6" s="7"/>
      <c r="E6" s="7"/>
      <c r="F6" s="7"/>
      <c r="G6" s="7"/>
      <c r="H6" s="7"/>
      <c r="I6" s="7"/>
      <c r="J6" s="7"/>
      <c r="K6" s="7"/>
      <c r="L6" s="7"/>
      <c r="M6" s="7"/>
      <c r="N6" s="7"/>
      <c r="O6" s="7"/>
      <c r="P6" s="7"/>
      <c r="Q6" s="7"/>
      <c r="R6" s="7"/>
      <c r="S6" s="7"/>
      <c r="T6" s="7"/>
      <c r="U6" s="234"/>
    </row>
    <row r="7" spans="1:21" s="1" customFormat="1" ht="19.5" customHeight="1" thickBot="1" x14ac:dyDescent="0.35">
      <c r="A7" s="8">
        <v>124352725</v>
      </c>
      <c r="B7" s="235"/>
      <c r="C7" s="9"/>
      <c r="D7" s="9"/>
      <c r="E7" s="9"/>
      <c r="F7" s="9"/>
      <c r="G7" s="9"/>
      <c r="H7" s="9"/>
      <c r="I7" s="9"/>
      <c r="J7" s="9"/>
      <c r="K7" s="9"/>
      <c r="L7" s="9"/>
      <c r="M7" s="9"/>
      <c r="N7" s="9"/>
      <c r="O7" s="9"/>
      <c r="P7" s="9"/>
      <c r="Q7" s="9"/>
      <c r="R7" s="9"/>
      <c r="S7" s="9"/>
      <c r="T7" s="9"/>
      <c r="U7" s="236"/>
    </row>
    <row r="8" spans="1:21" s="10" customFormat="1" ht="43.5" customHeight="1" thickBot="1" x14ac:dyDescent="0.3">
      <c r="A8" s="222" t="s">
        <v>2</v>
      </c>
      <c r="B8" s="224" t="s">
        <v>47</v>
      </c>
      <c r="C8" s="225"/>
      <c r="D8" s="135" t="s">
        <v>48</v>
      </c>
      <c r="E8" s="136"/>
      <c r="F8" s="136"/>
      <c r="G8" s="226"/>
      <c r="H8" s="135" t="s">
        <v>66</v>
      </c>
      <c r="I8" s="136"/>
      <c r="J8" s="135" t="s">
        <v>76</v>
      </c>
      <c r="K8" s="136"/>
      <c r="L8" s="135" t="s">
        <v>86</v>
      </c>
      <c r="M8" s="136"/>
      <c r="N8" s="135" t="s">
        <v>99</v>
      </c>
      <c r="O8" s="136"/>
      <c r="P8" s="135" t="s">
        <v>107</v>
      </c>
      <c r="Q8" s="136"/>
      <c r="R8" s="135" t="s">
        <v>114</v>
      </c>
      <c r="S8" s="136"/>
      <c r="T8" s="135" t="s">
        <v>122</v>
      </c>
      <c r="U8" s="226"/>
    </row>
    <row r="9" spans="1:21" s="10" customFormat="1" ht="15.75" thickBot="1" x14ac:dyDescent="0.3">
      <c r="A9" s="223"/>
      <c r="B9" s="11" t="s">
        <v>3</v>
      </c>
      <c r="C9" s="12" t="s">
        <v>4</v>
      </c>
      <c r="D9" s="13" t="s">
        <v>3</v>
      </c>
      <c r="E9" s="215" t="s">
        <v>4</v>
      </c>
      <c r="F9" s="136"/>
      <c r="G9" s="15"/>
      <c r="H9" s="13" t="s">
        <v>3</v>
      </c>
      <c r="I9" s="14" t="s">
        <v>4</v>
      </c>
      <c r="J9" s="13"/>
      <c r="K9" s="14"/>
      <c r="L9" s="13" t="s">
        <v>3</v>
      </c>
      <c r="M9" s="14" t="s">
        <v>4</v>
      </c>
      <c r="N9" s="13" t="s">
        <v>3</v>
      </c>
      <c r="O9" s="14" t="s">
        <v>4</v>
      </c>
      <c r="P9" s="16" t="s">
        <v>3</v>
      </c>
      <c r="Q9" s="17" t="s">
        <v>4</v>
      </c>
      <c r="R9" s="16" t="s">
        <v>3</v>
      </c>
      <c r="S9" s="17" t="s">
        <v>4</v>
      </c>
      <c r="T9" s="16" t="s">
        <v>3</v>
      </c>
      <c r="U9" s="232" t="s">
        <v>4</v>
      </c>
    </row>
    <row r="10" spans="1:21" ht="120" customHeight="1" thickBot="1" x14ac:dyDescent="0.3">
      <c r="A10" s="18" t="s">
        <v>31</v>
      </c>
      <c r="B10" s="19" t="s">
        <v>35</v>
      </c>
      <c r="C10" s="20" t="s">
        <v>5</v>
      </c>
      <c r="D10" s="22" t="s">
        <v>59</v>
      </c>
      <c r="E10" s="209" t="s">
        <v>5</v>
      </c>
      <c r="F10" s="210"/>
      <c r="G10" s="211"/>
      <c r="H10" s="21" t="s">
        <v>70</v>
      </c>
      <c r="I10" s="126" t="s">
        <v>5</v>
      </c>
      <c r="J10" s="21" t="s">
        <v>79</v>
      </c>
      <c r="K10" s="126" t="s">
        <v>5</v>
      </c>
      <c r="L10" s="21" t="s">
        <v>91</v>
      </c>
      <c r="M10" s="126" t="s">
        <v>5</v>
      </c>
      <c r="N10" s="21" t="s">
        <v>102</v>
      </c>
      <c r="O10" s="126" t="s">
        <v>5</v>
      </c>
      <c r="P10" s="23"/>
      <c r="Q10" s="132" t="s">
        <v>130</v>
      </c>
      <c r="R10" s="23" t="s">
        <v>35</v>
      </c>
      <c r="S10" s="24" t="s">
        <v>5</v>
      </c>
      <c r="T10" s="23" t="s">
        <v>125</v>
      </c>
      <c r="U10" s="24" t="s">
        <v>5</v>
      </c>
    </row>
    <row r="11" spans="1:21" ht="59.25" customHeight="1" x14ac:dyDescent="0.25">
      <c r="A11" s="25" t="s">
        <v>6</v>
      </c>
      <c r="B11" s="26">
        <v>29</v>
      </c>
      <c r="C11" s="27" t="s">
        <v>5</v>
      </c>
      <c r="D11" s="30" t="s">
        <v>57</v>
      </c>
      <c r="E11" s="209" t="s">
        <v>5</v>
      </c>
      <c r="F11" s="210"/>
      <c r="G11" s="211"/>
      <c r="H11" s="28" t="s">
        <v>71</v>
      </c>
      <c r="I11" s="36" t="s">
        <v>5</v>
      </c>
      <c r="J11" s="28" t="s">
        <v>80</v>
      </c>
      <c r="K11" s="36" t="s">
        <v>5</v>
      </c>
      <c r="L11" s="28"/>
      <c r="M11" s="46" t="s">
        <v>97</v>
      </c>
      <c r="N11" s="28" t="s">
        <v>103</v>
      </c>
      <c r="O11" s="30" t="s">
        <v>5</v>
      </c>
      <c r="P11" s="31" t="s">
        <v>111</v>
      </c>
      <c r="Q11" s="24" t="s">
        <v>5</v>
      </c>
      <c r="R11" s="31" t="s">
        <v>118</v>
      </c>
      <c r="S11" s="32" t="s">
        <v>5</v>
      </c>
      <c r="T11" s="31" t="s">
        <v>84</v>
      </c>
      <c r="U11" s="32" t="s">
        <v>5</v>
      </c>
    </row>
    <row r="12" spans="1:21" s="18" customFormat="1" ht="36.75" thickBot="1" x14ac:dyDescent="0.3">
      <c r="A12" s="25" t="s">
        <v>7</v>
      </c>
      <c r="B12" s="27"/>
      <c r="C12" s="27" t="s">
        <v>34</v>
      </c>
      <c r="D12" s="30" t="s">
        <v>56</v>
      </c>
      <c r="E12" s="209" t="s">
        <v>5</v>
      </c>
      <c r="F12" s="210"/>
      <c r="G12" s="211"/>
      <c r="H12" s="27"/>
      <c r="I12" s="36" t="s">
        <v>34</v>
      </c>
      <c r="J12" s="27"/>
      <c r="K12" s="36" t="s">
        <v>34</v>
      </c>
      <c r="L12" s="27" t="s">
        <v>94</v>
      </c>
      <c r="M12" s="30" t="s">
        <v>5</v>
      </c>
      <c r="N12" s="27"/>
      <c r="O12" s="30" t="s">
        <v>34</v>
      </c>
      <c r="P12" s="33"/>
      <c r="Q12" s="32" t="s">
        <v>34</v>
      </c>
      <c r="R12" s="33"/>
      <c r="S12" s="48" t="s">
        <v>34</v>
      </c>
      <c r="T12" s="33"/>
      <c r="U12" s="48" t="s">
        <v>34</v>
      </c>
    </row>
    <row r="13" spans="1:21" ht="40.5" customHeight="1" x14ac:dyDescent="0.25">
      <c r="A13" s="35" t="s">
        <v>8</v>
      </c>
      <c r="B13" s="28" t="s">
        <v>36</v>
      </c>
      <c r="C13" s="28" t="s">
        <v>5</v>
      </c>
      <c r="D13" s="30" t="s">
        <v>60</v>
      </c>
      <c r="E13" s="212" t="s">
        <v>5</v>
      </c>
      <c r="F13" s="213"/>
      <c r="G13" s="214"/>
      <c r="H13" s="27"/>
      <c r="I13" s="29" t="s">
        <v>75</v>
      </c>
      <c r="J13" s="27" t="s">
        <v>85</v>
      </c>
      <c r="K13" s="37" t="s">
        <v>5</v>
      </c>
      <c r="L13" s="28" t="s">
        <v>92</v>
      </c>
      <c r="M13" s="36" t="s">
        <v>5</v>
      </c>
      <c r="N13" s="28" t="s">
        <v>101</v>
      </c>
      <c r="O13" s="36" t="s">
        <v>5</v>
      </c>
      <c r="P13" s="31"/>
      <c r="Q13" s="132" t="s">
        <v>113</v>
      </c>
      <c r="R13" s="31" t="s">
        <v>117</v>
      </c>
      <c r="S13" s="38" t="s">
        <v>5</v>
      </c>
      <c r="T13" s="31" t="s">
        <v>126</v>
      </c>
      <c r="U13" s="38" t="s">
        <v>5</v>
      </c>
    </row>
    <row r="14" spans="1:21" x14ac:dyDescent="0.25">
      <c r="A14" s="39" t="s">
        <v>9</v>
      </c>
      <c r="B14" s="28" t="s">
        <v>42</v>
      </c>
      <c r="C14" s="40" t="s">
        <v>5</v>
      </c>
      <c r="D14" s="41" t="s">
        <v>62</v>
      </c>
      <c r="E14" s="212" t="s">
        <v>5</v>
      </c>
      <c r="F14" s="213"/>
      <c r="G14" s="214"/>
      <c r="H14" s="28" t="s">
        <v>72</v>
      </c>
      <c r="I14" s="41" t="s">
        <v>5</v>
      </c>
      <c r="J14" s="28" t="s">
        <v>81</v>
      </c>
      <c r="K14" s="41" t="s">
        <v>5</v>
      </c>
      <c r="L14" s="28" t="s">
        <v>89</v>
      </c>
      <c r="M14" s="41" t="s">
        <v>5</v>
      </c>
      <c r="N14" s="28" t="s">
        <v>74</v>
      </c>
      <c r="O14" s="41" t="s">
        <v>5</v>
      </c>
      <c r="P14" s="31" t="s">
        <v>109</v>
      </c>
      <c r="Q14" s="38" t="s">
        <v>5</v>
      </c>
      <c r="R14" s="31" t="s">
        <v>105</v>
      </c>
      <c r="S14" s="38" t="s">
        <v>5</v>
      </c>
      <c r="T14" s="31" t="s">
        <v>80</v>
      </c>
      <c r="U14" s="38" t="s">
        <v>5</v>
      </c>
    </row>
    <row r="15" spans="1:21" ht="89.25" customHeight="1" thickBot="1" x14ac:dyDescent="0.3">
      <c r="A15" s="25" t="s">
        <v>12</v>
      </c>
      <c r="B15" s="42" t="s">
        <v>43</v>
      </c>
      <c r="C15" s="43" t="s">
        <v>5</v>
      </c>
      <c r="D15" s="45" t="s">
        <v>61</v>
      </c>
      <c r="E15" s="209" t="s">
        <v>5</v>
      </c>
      <c r="F15" s="210"/>
      <c r="G15" s="211"/>
      <c r="H15" s="44" t="s">
        <v>73</v>
      </c>
      <c r="I15" s="36" t="s">
        <v>5</v>
      </c>
      <c r="J15" s="44" t="s">
        <v>82</v>
      </c>
      <c r="K15" s="36" t="s">
        <v>5</v>
      </c>
      <c r="L15" s="44" t="s">
        <v>93</v>
      </c>
      <c r="M15" s="30" t="s">
        <v>5</v>
      </c>
      <c r="N15" s="44" t="s">
        <v>104</v>
      </c>
      <c r="O15" s="30" t="s">
        <v>5</v>
      </c>
      <c r="P15" s="47" t="s">
        <v>112</v>
      </c>
      <c r="Q15" s="48" t="s">
        <v>5</v>
      </c>
      <c r="R15" s="47" t="s">
        <v>120</v>
      </c>
      <c r="S15" s="48" t="s">
        <v>5</v>
      </c>
      <c r="T15" s="47" t="s">
        <v>127</v>
      </c>
      <c r="U15" s="48" t="s">
        <v>5</v>
      </c>
    </row>
    <row r="16" spans="1:21" s="18" customFormat="1" x14ac:dyDescent="0.25">
      <c r="A16" s="25" t="s">
        <v>30</v>
      </c>
      <c r="B16" s="27" t="s">
        <v>44</v>
      </c>
      <c r="C16" s="27" t="s">
        <v>5</v>
      </c>
      <c r="D16" s="30" t="s">
        <v>63</v>
      </c>
      <c r="E16" s="209" t="s">
        <v>5</v>
      </c>
      <c r="F16" s="210"/>
      <c r="G16" s="211"/>
      <c r="H16" s="27" t="s">
        <v>74</v>
      </c>
      <c r="I16" s="30" t="s">
        <v>5</v>
      </c>
      <c r="J16" s="27" t="s">
        <v>83</v>
      </c>
      <c r="K16" s="30" t="s">
        <v>5</v>
      </c>
      <c r="L16" s="27" t="s">
        <v>96</v>
      </c>
      <c r="M16" s="30" t="s">
        <v>5</v>
      </c>
      <c r="N16" s="27" t="s">
        <v>105</v>
      </c>
      <c r="O16" s="30" t="s">
        <v>5</v>
      </c>
      <c r="P16" s="33" t="s">
        <v>10</v>
      </c>
      <c r="Q16" s="32" t="s">
        <v>5</v>
      </c>
      <c r="R16" s="33" t="s">
        <v>121</v>
      </c>
      <c r="S16" s="32" t="s">
        <v>5</v>
      </c>
      <c r="T16" s="33" t="s">
        <v>128</v>
      </c>
      <c r="U16" s="32" t="s">
        <v>5</v>
      </c>
    </row>
    <row r="17" spans="1:21" ht="45.75" customHeight="1" thickBot="1" x14ac:dyDescent="0.3">
      <c r="A17" s="49" t="s">
        <v>13</v>
      </c>
      <c r="B17" s="50" t="s">
        <v>11</v>
      </c>
      <c r="C17" s="51" t="s">
        <v>5</v>
      </c>
      <c r="D17" s="53" t="s">
        <v>64</v>
      </c>
      <c r="E17" s="209" t="s">
        <v>5</v>
      </c>
      <c r="F17" s="210"/>
      <c r="G17" s="211"/>
      <c r="H17" s="52" t="s">
        <v>68</v>
      </c>
      <c r="I17" s="30" t="s">
        <v>5</v>
      </c>
      <c r="J17" s="52" t="s">
        <v>84</v>
      </c>
      <c r="K17" s="30" t="s">
        <v>5</v>
      </c>
      <c r="L17" s="52" t="s">
        <v>95</v>
      </c>
      <c r="M17" s="30" t="s">
        <v>5</v>
      </c>
      <c r="N17" s="52" t="s">
        <v>106</v>
      </c>
      <c r="O17" s="30" t="s">
        <v>5</v>
      </c>
      <c r="P17" s="54"/>
      <c r="Q17" s="34" t="s">
        <v>75</v>
      </c>
      <c r="R17" s="54" t="s">
        <v>119</v>
      </c>
      <c r="S17" s="48" t="s">
        <v>5</v>
      </c>
      <c r="T17" s="54"/>
      <c r="U17" s="34" t="s">
        <v>129</v>
      </c>
    </row>
    <row r="18" spans="1:21" ht="19.5" thickBot="1" x14ac:dyDescent="0.35">
      <c r="A18" s="55" t="s">
        <v>14</v>
      </c>
      <c r="B18" s="202" t="s">
        <v>5</v>
      </c>
      <c r="C18" s="203"/>
      <c r="D18" s="202" t="s">
        <v>5</v>
      </c>
      <c r="E18" s="206"/>
      <c r="F18" s="206"/>
      <c r="G18" s="203"/>
      <c r="H18" s="204" t="s">
        <v>15</v>
      </c>
      <c r="I18" s="205"/>
      <c r="J18" s="202" t="s">
        <v>5</v>
      </c>
      <c r="K18" s="203"/>
      <c r="L18" s="137" t="s">
        <v>15</v>
      </c>
      <c r="M18" s="138"/>
      <c r="N18" s="207" t="s">
        <v>5</v>
      </c>
      <c r="O18" s="208"/>
      <c r="P18" s="137" t="s">
        <v>15</v>
      </c>
      <c r="Q18" s="138"/>
      <c r="R18" s="207" t="s">
        <v>5</v>
      </c>
      <c r="S18" s="208"/>
      <c r="T18" s="137" t="s">
        <v>15</v>
      </c>
      <c r="U18" s="138"/>
    </row>
    <row r="19" spans="1:21" ht="19.5" thickBot="1" x14ac:dyDescent="0.35">
      <c r="A19" s="56"/>
      <c r="B19" s="57"/>
      <c r="C19" s="57"/>
      <c r="D19" s="58">
        <v>34</v>
      </c>
      <c r="E19" s="57"/>
      <c r="F19" s="57"/>
      <c r="G19" s="57"/>
      <c r="H19" s="58"/>
      <c r="I19" s="58"/>
      <c r="J19" s="58"/>
      <c r="K19" s="58"/>
      <c r="L19" s="58"/>
      <c r="M19" s="58"/>
      <c r="N19" s="58"/>
      <c r="O19" s="58"/>
      <c r="P19" s="58"/>
      <c r="Q19" s="58"/>
      <c r="R19" s="58"/>
      <c r="S19" s="58"/>
    </row>
    <row r="20" spans="1:21" ht="19.5" thickBot="1" x14ac:dyDescent="0.35">
      <c r="A20" s="59"/>
      <c r="B20" s="60"/>
      <c r="C20" s="60"/>
      <c r="D20" s="197" t="s">
        <v>53</v>
      </c>
      <c r="E20" s="198"/>
      <c r="F20" s="197" t="s">
        <v>54</v>
      </c>
      <c r="G20" s="198"/>
      <c r="H20" s="61"/>
      <c r="I20" s="61"/>
      <c r="N20" s="61"/>
      <c r="O20" s="61"/>
      <c r="P20" s="61"/>
      <c r="Q20" s="61"/>
      <c r="R20" s="61"/>
      <c r="S20" s="61"/>
    </row>
    <row r="21" spans="1:21" ht="18.75" x14ac:dyDescent="0.3">
      <c r="A21" s="62" t="s">
        <v>16</v>
      </c>
      <c r="B21" s="199">
        <v>478246297</v>
      </c>
      <c r="C21" s="200"/>
      <c r="D21" s="195">
        <v>5322097212</v>
      </c>
      <c r="E21" s="201"/>
      <c r="F21" s="195">
        <v>828799100</v>
      </c>
      <c r="G21" s="201"/>
      <c r="H21" s="195">
        <v>117016542</v>
      </c>
      <c r="I21" s="196"/>
      <c r="J21" s="195">
        <v>392037000</v>
      </c>
      <c r="K21" s="196"/>
      <c r="L21" s="195">
        <v>1285336933</v>
      </c>
      <c r="M21" s="196"/>
      <c r="N21" s="195">
        <v>1034616771</v>
      </c>
      <c r="O21" s="196"/>
      <c r="P21" s="195">
        <v>3071345313</v>
      </c>
      <c r="Q21" s="196"/>
      <c r="R21" s="195">
        <v>285636883</v>
      </c>
      <c r="S21" s="196"/>
      <c r="T21" s="195">
        <v>1464746089</v>
      </c>
      <c r="U21" s="196"/>
    </row>
    <row r="22" spans="1:21" ht="18.75" x14ac:dyDescent="0.3">
      <c r="A22" s="63" t="s">
        <v>17</v>
      </c>
      <c r="B22" s="192">
        <v>338994673</v>
      </c>
      <c r="C22" s="193"/>
      <c r="D22" s="189">
        <v>1836573439</v>
      </c>
      <c r="E22" s="194"/>
      <c r="F22" s="189">
        <v>712563917</v>
      </c>
      <c r="G22" s="194"/>
      <c r="H22" s="189">
        <v>22427942</v>
      </c>
      <c r="I22" s="190"/>
      <c r="J22" s="189">
        <v>157037000</v>
      </c>
      <c r="K22" s="190"/>
      <c r="L22" s="189">
        <v>635188814</v>
      </c>
      <c r="M22" s="190"/>
      <c r="N22" s="189">
        <v>799306996</v>
      </c>
      <c r="O22" s="190"/>
      <c r="P22" s="189">
        <v>2841185598</v>
      </c>
      <c r="Q22" s="190"/>
      <c r="R22" s="189">
        <v>220235584</v>
      </c>
      <c r="S22" s="190"/>
      <c r="T22" s="189">
        <v>708647075</v>
      </c>
      <c r="U22" s="190"/>
    </row>
    <row r="23" spans="1:21" ht="18.75" x14ac:dyDescent="0.3">
      <c r="A23" s="63" t="s">
        <v>18</v>
      </c>
      <c r="B23" s="192">
        <v>34962118</v>
      </c>
      <c r="C23" s="193"/>
      <c r="D23" s="189">
        <v>2242934619</v>
      </c>
      <c r="E23" s="194"/>
      <c r="F23" s="189">
        <v>182910534</v>
      </c>
      <c r="G23" s="194"/>
      <c r="H23" s="189">
        <v>879565</v>
      </c>
      <c r="I23" s="190"/>
      <c r="J23" s="189">
        <v>47358000</v>
      </c>
      <c r="K23" s="190"/>
      <c r="L23" s="189">
        <v>551699991</v>
      </c>
      <c r="M23" s="190"/>
      <c r="N23" s="189">
        <v>343425698</v>
      </c>
      <c r="O23" s="190"/>
      <c r="P23" s="189">
        <v>1255036330</v>
      </c>
      <c r="Q23" s="190"/>
      <c r="R23" s="189">
        <v>59118552</v>
      </c>
      <c r="S23" s="190"/>
      <c r="T23" s="189">
        <v>485466308</v>
      </c>
      <c r="U23" s="190"/>
    </row>
    <row r="24" spans="1:21" ht="18.75" x14ac:dyDescent="0.3">
      <c r="A24" s="63" t="s">
        <v>19</v>
      </c>
      <c r="B24" s="192">
        <v>34962118</v>
      </c>
      <c r="C24" s="193"/>
      <c r="D24" s="189">
        <v>1588724048</v>
      </c>
      <c r="E24" s="194"/>
      <c r="F24" s="189">
        <v>182910534</v>
      </c>
      <c r="G24" s="194"/>
      <c r="H24" s="189">
        <v>879565</v>
      </c>
      <c r="I24" s="190"/>
      <c r="J24" s="189">
        <v>47358000</v>
      </c>
      <c r="K24" s="190"/>
      <c r="L24" s="189">
        <v>320601968</v>
      </c>
      <c r="M24" s="190"/>
      <c r="N24" s="189">
        <v>202926934</v>
      </c>
      <c r="O24" s="190"/>
      <c r="P24" s="189">
        <v>406890443</v>
      </c>
      <c r="Q24" s="190"/>
      <c r="R24" s="189">
        <v>59118552</v>
      </c>
      <c r="S24" s="190"/>
      <c r="T24" s="189">
        <v>248570719</v>
      </c>
      <c r="U24" s="190"/>
    </row>
    <row r="25" spans="1:21" ht="19.5" thickBot="1" x14ac:dyDescent="0.35">
      <c r="A25" s="64" t="s">
        <v>20</v>
      </c>
      <c r="B25" s="185">
        <v>443284179</v>
      </c>
      <c r="C25" s="186"/>
      <c r="D25" s="187">
        <v>3079162593</v>
      </c>
      <c r="E25" s="188"/>
      <c r="F25" s="187">
        <v>645888566</v>
      </c>
      <c r="G25" s="188"/>
      <c r="H25" s="187">
        <v>116136977</v>
      </c>
      <c r="I25" s="191"/>
      <c r="J25" s="187">
        <v>344679000</v>
      </c>
      <c r="K25" s="191"/>
      <c r="L25" s="187">
        <v>733636942</v>
      </c>
      <c r="M25" s="191"/>
      <c r="N25" s="187">
        <v>691191073</v>
      </c>
      <c r="O25" s="191"/>
      <c r="P25" s="187">
        <v>1816308983</v>
      </c>
      <c r="Q25" s="191"/>
      <c r="R25" s="187">
        <v>226518331</v>
      </c>
      <c r="S25" s="191"/>
      <c r="T25" s="187">
        <v>979279781</v>
      </c>
      <c r="U25" s="191"/>
    </row>
    <row r="26" spans="1:21" ht="19.5" thickBot="1" x14ac:dyDescent="0.35">
      <c r="A26" s="64" t="s">
        <v>21</v>
      </c>
      <c r="B26" s="185">
        <v>121653264</v>
      </c>
      <c r="C26" s="186"/>
      <c r="D26" s="187">
        <v>226737887</v>
      </c>
      <c r="E26" s="188"/>
      <c r="F26" s="187">
        <v>96096545</v>
      </c>
      <c r="G26" s="188"/>
      <c r="H26" s="139">
        <v>1220000</v>
      </c>
      <c r="I26" s="140"/>
      <c r="J26" s="139">
        <v>46279000</v>
      </c>
      <c r="K26" s="140"/>
      <c r="L26" s="139">
        <v>68019495</v>
      </c>
      <c r="M26" s="140"/>
      <c r="N26" s="139">
        <v>133776844</v>
      </c>
      <c r="O26" s="140"/>
      <c r="P26" s="139">
        <v>670735908</v>
      </c>
      <c r="Q26" s="140"/>
      <c r="R26" s="139">
        <v>125787031</v>
      </c>
      <c r="S26" s="140"/>
      <c r="T26" s="139">
        <v>67936624</v>
      </c>
      <c r="U26" s="140"/>
    </row>
    <row r="27" spans="1:21" ht="18.75" x14ac:dyDescent="0.3">
      <c r="A27" s="65"/>
      <c r="B27" s="66"/>
      <c r="C27" s="66"/>
      <c r="D27" s="66"/>
      <c r="E27" s="66"/>
      <c r="F27" s="66"/>
      <c r="G27" s="66"/>
      <c r="H27" s="66"/>
      <c r="I27" s="66"/>
      <c r="J27" s="66"/>
      <c r="K27" s="66"/>
      <c r="L27" s="66"/>
      <c r="M27" s="66"/>
      <c r="N27" s="66"/>
      <c r="O27" s="66"/>
      <c r="P27" s="66"/>
      <c r="Q27" s="66"/>
      <c r="R27" s="66"/>
      <c r="S27" s="66"/>
    </row>
    <row r="28" spans="1:21" ht="15.75" thickBot="1" x14ac:dyDescent="0.3">
      <c r="A28" s="180" t="s">
        <v>22</v>
      </c>
      <c r="B28" s="181"/>
      <c r="C28" s="181"/>
      <c r="D28" s="181"/>
      <c r="E28" s="181"/>
      <c r="F28" s="181"/>
      <c r="G28" s="181"/>
      <c r="H28" s="181"/>
      <c r="I28" s="181"/>
      <c r="J28" s="181"/>
      <c r="K28" s="181"/>
      <c r="L28" s="181"/>
      <c r="M28" s="181"/>
    </row>
    <row r="29" spans="1:21" s="71" customFormat="1" ht="30" x14ac:dyDescent="0.25">
      <c r="A29" s="67" t="s">
        <v>37</v>
      </c>
      <c r="B29" s="68"/>
      <c r="C29" s="68">
        <f>+B22-B24</f>
        <v>304032555</v>
      </c>
      <c r="D29" s="70"/>
      <c r="E29" s="182">
        <f>+(E48*0.5)+(F48*0.5)</f>
        <v>388751387</v>
      </c>
      <c r="F29" s="183"/>
      <c r="G29" s="184"/>
      <c r="H29" s="68"/>
      <c r="I29" s="69">
        <f>+H22-H24</f>
        <v>21548377</v>
      </c>
      <c r="J29" s="68"/>
      <c r="K29" s="69">
        <f>+J22-J24</f>
        <v>109679000</v>
      </c>
      <c r="L29" s="68"/>
      <c r="M29" s="69">
        <f>+L22-L24</f>
        <v>314586846</v>
      </c>
      <c r="N29" s="68"/>
      <c r="O29" s="69">
        <f>+N22-N24</f>
        <v>596380062</v>
      </c>
      <c r="P29" s="68"/>
      <c r="Q29" s="69">
        <f>+P22-P24</f>
        <v>2434295155</v>
      </c>
      <c r="R29" s="68"/>
      <c r="S29" s="69">
        <f>+R22-R24</f>
        <v>161117032</v>
      </c>
      <c r="T29" s="68"/>
      <c r="U29" s="69">
        <f>+T22-T24</f>
        <v>460076356</v>
      </c>
    </row>
    <row r="30" spans="1:21" s="77" customFormat="1" ht="21" customHeight="1" x14ac:dyDescent="0.25">
      <c r="A30" s="72" t="s">
        <v>23</v>
      </c>
      <c r="B30" s="73"/>
      <c r="C30" s="74">
        <f>+B22/B24</f>
        <v>9.6960565432563328</v>
      </c>
      <c r="D30" s="76"/>
      <c r="E30" s="174">
        <f>+(E49*0.5)+(F49*0.5)</f>
        <v>2.5258508784106373</v>
      </c>
      <c r="F30" s="175"/>
      <c r="G30" s="176"/>
      <c r="H30" s="73"/>
      <c r="I30" s="75">
        <f>+H22/H24</f>
        <v>25.498902298295182</v>
      </c>
      <c r="J30" s="73"/>
      <c r="K30" s="75">
        <f>+J22/J24</f>
        <v>3.315955065670003</v>
      </c>
      <c r="L30" s="73"/>
      <c r="M30" s="75">
        <f>+L22/L24</f>
        <v>1.9812380378151639</v>
      </c>
      <c r="N30" s="73"/>
      <c r="O30" s="75">
        <f>+N22/N24</f>
        <v>3.9388906156735213</v>
      </c>
      <c r="P30" s="73"/>
      <c r="Q30" s="75">
        <f>+P22/P24</f>
        <v>6.9826796054779789</v>
      </c>
      <c r="R30" s="73"/>
      <c r="S30" s="75">
        <f>+R22/R24</f>
        <v>3.7253210125985494</v>
      </c>
      <c r="T30" s="73"/>
      <c r="U30" s="75">
        <f>+T22/T24</f>
        <v>2.8508871754922991</v>
      </c>
    </row>
    <row r="31" spans="1:21" s="82" customFormat="1" x14ac:dyDescent="0.25">
      <c r="A31" s="78" t="s">
        <v>38</v>
      </c>
      <c r="B31" s="73"/>
      <c r="C31" s="79">
        <f>+B23/B21</f>
        <v>7.310483786140011E-2</v>
      </c>
      <c r="D31" s="81"/>
      <c r="E31" s="227">
        <f>+(E50*0.5)+(F50*0.5)</f>
        <v>0.32106578346253029</v>
      </c>
      <c r="F31" s="228"/>
      <c r="G31" s="229"/>
      <c r="H31" s="73"/>
      <c r="I31" s="127">
        <f>+H23/H21</f>
        <v>7.5165868429097832E-3</v>
      </c>
      <c r="J31" s="73"/>
      <c r="K31" s="127">
        <f>+J23/J21</f>
        <v>0.12079982246573666</v>
      </c>
      <c r="L31" s="73"/>
      <c r="M31" s="80">
        <f>+L23/L21</f>
        <v>0.42922596934355733</v>
      </c>
      <c r="N31" s="73"/>
      <c r="O31" s="80">
        <f>+N23/N21</f>
        <v>0.3319351740916251</v>
      </c>
      <c r="P31" s="73"/>
      <c r="Q31" s="80">
        <f>+P23/P21</f>
        <v>0.40862755636360448</v>
      </c>
      <c r="R31" s="73"/>
      <c r="S31" s="80">
        <f>+R23/R21</f>
        <v>0.20697100241077759</v>
      </c>
      <c r="T31" s="73"/>
      <c r="U31" s="80">
        <f>+T23/T21</f>
        <v>0.33143376292025722</v>
      </c>
    </row>
    <row r="32" spans="1:21" s="71" customFormat="1" ht="30.75" thickBot="1" x14ac:dyDescent="0.3">
      <c r="A32" s="83" t="s">
        <v>39</v>
      </c>
      <c r="B32" s="84"/>
      <c r="C32" s="84">
        <f>+B25</f>
        <v>443284179</v>
      </c>
      <c r="D32" s="86"/>
      <c r="E32" s="177">
        <f>+(E51*0.5)+(F51*0.5)</f>
        <v>1862525579.5</v>
      </c>
      <c r="F32" s="178"/>
      <c r="G32" s="179"/>
      <c r="H32" s="84"/>
      <c r="I32" s="85">
        <f>+H25</f>
        <v>116136977</v>
      </c>
      <c r="J32" s="84"/>
      <c r="K32" s="85">
        <f>+J25</f>
        <v>344679000</v>
      </c>
      <c r="L32" s="84"/>
      <c r="M32" s="85">
        <f>+L25</f>
        <v>733636942</v>
      </c>
      <c r="N32" s="84"/>
      <c r="O32" s="85">
        <f>+N25</f>
        <v>691191073</v>
      </c>
      <c r="P32" s="84"/>
      <c r="Q32" s="85">
        <f>+P25</f>
        <v>1816308983</v>
      </c>
      <c r="R32" s="84"/>
      <c r="S32" s="85">
        <f>+R25</f>
        <v>226518331</v>
      </c>
      <c r="T32" s="84"/>
      <c r="U32" s="85">
        <f>+T25</f>
        <v>979279781</v>
      </c>
    </row>
    <row r="33" spans="1:21" s="71" customFormat="1" ht="19.5" thickBot="1" x14ac:dyDescent="0.3">
      <c r="A33" s="87" t="s">
        <v>14</v>
      </c>
      <c r="B33" s="141" t="s">
        <v>5</v>
      </c>
      <c r="C33" s="149"/>
      <c r="D33" s="141" t="s">
        <v>65</v>
      </c>
      <c r="E33" s="142"/>
      <c r="F33" s="142"/>
      <c r="G33" s="149"/>
      <c r="H33" s="141" t="s">
        <v>5</v>
      </c>
      <c r="I33" s="142"/>
      <c r="J33" s="141" t="s">
        <v>5</v>
      </c>
      <c r="K33" s="142"/>
      <c r="L33" s="230" t="s">
        <v>15</v>
      </c>
      <c r="M33" s="231"/>
      <c r="N33" s="141" t="s">
        <v>5</v>
      </c>
      <c r="O33" s="142"/>
      <c r="P33" s="141" t="s">
        <v>5</v>
      </c>
      <c r="Q33" s="142"/>
      <c r="R33" s="141" t="s">
        <v>5</v>
      </c>
      <c r="S33" s="149"/>
      <c r="T33" s="141" t="s">
        <v>5</v>
      </c>
      <c r="U33" s="149"/>
    </row>
    <row r="34" spans="1:21" x14ac:dyDescent="0.25">
      <c r="J34" s="88"/>
    </row>
    <row r="35" spans="1:21" ht="15.75" thickBot="1" x14ac:dyDescent="0.3">
      <c r="C35" s="89"/>
      <c r="D35" s="89"/>
      <c r="E35" s="89"/>
      <c r="F35" s="89"/>
      <c r="G35" s="89"/>
    </row>
    <row r="36" spans="1:21" ht="15.75" thickBot="1" x14ac:dyDescent="0.3">
      <c r="A36" s="168" t="s">
        <v>24</v>
      </c>
      <c r="B36" s="169"/>
      <c r="C36" s="169"/>
      <c r="D36" s="169"/>
      <c r="E36" s="169"/>
      <c r="F36" s="169"/>
      <c r="G36" s="169"/>
      <c r="H36" s="169"/>
      <c r="I36" s="169"/>
      <c r="J36" s="169"/>
      <c r="K36" s="169"/>
      <c r="L36" s="169"/>
      <c r="M36" s="169"/>
    </row>
    <row r="37" spans="1:21" x14ac:dyDescent="0.25">
      <c r="A37" s="67" t="s">
        <v>40</v>
      </c>
      <c r="B37" s="90"/>
      <c r="C37" s="91">
        <f>(B26/B25)</f>
        <v>0.27443628661513769</v>
      </c>
      <c r="D37" s="92"/>
      <c r="E37" s="170">
        <f>(((D26/D25)*0.5)+((F26/F25)*0.5))</f>
        <v>0.1112090719757664</v>
      </c>
      <c r="F37" s="171"/>
      <c r="G37" s="92"/>
      <c r="H37" s="128"/>
      <c r="I37" s="129">
        <f>(H26/H25)</f>
        <v>1.0504836887565965E-2</v>
      </c>
      <c r="J37" s="128"/>
      <c r="K37" s="129">
        <f>(J26/J25)</f>
        <v>0.13426695563118149</v>
      </c>
      <c r="L37" s="90"/>
      <c r="M37" s="92">
        <f>(L26/L25)</f>
        <v>9.2715471517245379E-2</v>
      </c>
      <c r="N37" s="90"/>
      <c r="O37" s="92">
        <f>(N26/N25)</f>
        <v>0.19354538741272198</v>
      </c>
      <c r="P37" s="90"/>
      <c r="Q37" s="93">
        <f>(P26/P25)</f>
        <v>0.36928513500612908</v>
      </c>
      <c r="R37" s="90"/>
      <c r="S37" s="93">
        <f>(R26/R25)</f>
        <v>0.55530618844264745</v>
      </c>
      <c r="T37" s="90"/>
      <c r="U37" s="93">
        <f>(T26/T25)</f>
        <v>6.9374069921698908E-2</v>
      </c>
    </row>
    <row r="38" spans="1:21" ht="15.75" thickBot="1" x14ac:dyDescent="0.3">
      <c r="A38" s="94" t="s">
        <v>41</v>
      </c>
      <c r="B38" s="95"/>
      <c r="C38" s="96">
        <f>(B26/B21)</f>
        <v>0.25437366637885334</v>
      </c>
      <c r="D38" s="97"/>
      <c r="E38" s="172">
        <f>(((D26/D21)*0.85)+((F26/F21)*0.25))</f>
        <v>6.5199324906795572E-2</v>
      </c>
      <c r="F38" s="173"/>
      <c r="G38" s="97"/>
      <c r="H38" s="130"/>
      <c r="I38" s="131">
        <f>(H26/H21)</f>
        <v>1.0425876368829972E-2</v>
      </c>
      <c r="J38" s="130"/>
      <c r="K38" s="131">
        <f>(J26/J21)</f>
        <v>0.11804753122791982</v>
      </c>
      <c r="L38" s="95"/>
      <c r="M38" s="97">
        <f>(L26/L21)</f>
        <v>5.2919583382110752E-2</v>
      </c>
      <c r="N38" s="95"/>
      <c r="O38" s="97">
        <f>(N26/N21)</f>
        <v>0.12930086554724909</v>
      </c>
      <c r="P38" s="98"/>
      <c r="Q38" s="99">
        <f>(P26/P21)</f>
        <v>0.21838505268717076</v>
      </c>
      <c r="R38" s="98"/>
      <c r="S38" s="99">
        <f>(R26/R21)</f>
        <v>0.44037390997576459</v>
      </c>
      <c r="T38" s="98"/>
      <c r="U38" s="99">
        <f>(T26/T21)</f>
        <v>4.6381160878457207E-2</v>
      </c>
    </row>
    <row r="39" spans="1:21" ht="19.5" customHeight="1" thickBot="1" x14ac:dyDescent="0.3">
      <c r="A39" s="87" t="s">
        <v>14</v>
      </c>
      <c r="B39" s="143" t="s">
        <v>5</v>
      </c>
      <c r="C39" s="158"/>
      <c r="D39" s="143" t="s">
        <v>5</v>
      </c>
      <c r="E39" s="144"/>
      <c r="F39" s="144"/>
      <c r="G39" s="158"/>
      <c r="H39" s="166" t="s">
        <v>15</v>
      </c>
      <c r="I39" s="167"/>
      <c r="J39" s="141" t="s">
        <v>5</v>
      </c>
      <c r="K39" s="142"/>
      <c r="L39" s="143" t="s">
        <v>5</v>
      </c>
      <c r="M39" s="144"/>
      <c r="N39" s="143" t="s">
        <v>5</v>
      </c>
      <c r="O39" s="144"/>
      <c r="P39" s="143" t="s">
        <v>5</v>
      </c>
      <c r="Q39" s="144"/>
      <c r="R39" s="143" t="s">
        <v>5</v>
      </c>
      <c r="S39" s="158"/>
      <c r="T39" s="143" t="s">
        <v>5</v>
      </c>
      <c r="U39" s="158"/>
    </row>
    <row r="40" spans="1:21" ht="15.75" thickBot="1" x14ac:dyDescent="0.3">
      <c r="C40" s="89"/>
      <c r="D40" s="89"/>
      <c r="E40" s="89"/>
      <c r="F40" s="89"/>
      <c r="G40" s="89"/>
    </row>
    <row r="41" spans="1:21" ht="30.75" customHeight="1" x14ac:dyDescent="0.25">
      <c r="A41" s="100" t="s">
        <v>25</v>
      </c>
      <c r="B41" s="159" t="s">
        <v>32</v>
      </c>
      <c r="C41" s="160"/>
      <c r="D41" s="159" t="s">
        <v>49</v>
      </c>
      <c r="E41" s="163"/>
      <c r="F41" s="164" t="s">
        <v>51</v>
      </c>
      <c r="G41" s="165"/>
      <c r="H41" s="161" t="s">
        <v>67</v>
      </c>
      <c r="I41" s="162"/>
      <c r="J41" s="161" t="s">
        <v>77</v>
      </c>
      <c r="K41" s="162"/>
      <c r="L41" s="161" t="s">
        <v>87</v>
      </c>
      <c r="M41" s="162"/>
      <c r="N41" s="161" t="s">
        <v>98</v>
      </c>
      <c r="O41" s="162"/>
      <c r="P41" s="159" t="s">
        <v>108</v>
      </c>
      <c r="Q41" s="160"/>
      <c r="R41" s="159" t="s">
        <v>115</v>
      </c>
      <c r="S41" s="160"/>
      <c r="T41" s="159" t="s">
        <v>123</v>
      </c>
      <c r="U41" s="160"/>
    </row>
    <row r="42" spans="1:21" x14ac:dyDescent="0.25">
      <c r="A42" s="101" t="s">
        <v>26</v>
      </c>
      <c r="B42" s="150" t="s">
        <v>33</v>
      </c>
      <c r="C42" s="151"/>
      <c r="D42" s="150" t="s">
        <v>55</v>
      </c>
      <c r="E42" s="156"/>
      <c r="F42" s="156" t="s">
        <v>58</v>
      </c>
      <c r="G42" s="157"/>
      <c r="H42" s="133" t="s">
        <v>69</v>
      </c>
      <c r="I42" s="134"/>
      <c r="J42" s="133" t="s">
        <v>78</v>
      </c>
      <c r="K42" s="134"/>
      <c r="L42" s="133" t="s">
        <v>90</v>
      </c>
      <c r="M42" s="134"/>
      <c r="N42" s="133" t="s">
        <v>100</v>
      </c>
      <c r="O42" s="134"/>
      <c r="P42" s="150" t="s">
        <v>110</v>
      </c>
      <c r="Q42" s="151"/>
      <c r="R42" s="150" t="s">
        <v>116</v>
      </c>
      <c r="S42" s="151"/>
      <c r="T42" s="150" t="s">
        <v>124</v>
      </c>
      <c r="U42" s="151"/>
    </row>
    <row r="43" spans="1:21" ht="15.75" thickBot="1" x14ac:dyDescent="0.3">
      <c r="A43" s="102" t="s">
        <v>27</v>
      </c>
      <c r="B43" s="145" t="s">
        <v>34</v>
      </c>
      <c r="C43" s="146"/>
      <c r="D43" s="145" t="s">
        <v>50</v>
      </c>
      <c r="E43" s="154"/>
      <c r="F43" s="154" t="s">
        <v>52</v>
      </c>
      <c r="G43" s="155"/>
      <c r="H43" s="152" t="s">
        <v>34</v>
      </c>
      <c r="I43" s="153"/>
      <c r="J43" s="152" t="s">
        <v>34</v>
      </c>
      <c r="K43" s="153"/>
      <c r="L43" s="152" t="s">
        <v>88</v>
      </c>
      <c r="M43" s="153"/>
      <c r="N43" s="152" t="s">
        <v>34</v>
      </c>
      <c r="O43" s="153"/>
      <c r="P43" s="145" t="s">
        <v>34</v>
      </c>
      <c r="Q43" s="146"/>
      <c r="R43" s="145" t="s">
        <v>34</v>
      </c>
      <c r="S43" s="146"/>
      <c r="T43" s="145" t="s">
        <v>34</v>
      </c>
      <c r="U43" s="146"/>
    </row>
    <row r="44" spans="1:21" x14ac:dyDescent="0.25">
      <c r="C44" s="103"/>
      <c r="D44" s="103"/>
      <c r="E44" s="103"/>
      <c r="F44" s="103"/>
      <c r="G44" s="103"/>
    </row>
    <row r="45" spans="1:21" ht="15.75" thickBot="1" x14ac:dyDescent="0.3">
      <c r="C45" s="103"/>
      <c r="D45" s="103"/>
      <c r="E45" s="103"/>
      <c r="F45" s="103"/>
      <c r="G45" s="103"/>
    </row>
    <row r="46" spans="1:21" ht="19.5" thickBot="1" x14ac:dyDescent="0.35">
      <c r="A46" s="105" t="s">
        <v>45</v>
      </c>
      <c r="B46" s="147">
        <f>+A7*0.1</f>
        <v>12435272.5</v>
      </c>
      <c r="C46" s="148"/>
      <c r="D46" s="124"/>
      <c r="E46" s="124"/>
      <c r="F46" s="124"/>
      <c r="G46" s="124"/>
      <c r="H46" s="106"/>
      <c r="I46" s="106"/>
      <c r="J46" s="106"/>
      <c r="K46" s="106"/>
      <c r="L46" s="106"/>
      <c r="M46" s="106"/>
      <c r="N46" s="107"/>
      <c r="O46" s="107"/>
      <c r="P46" s="107"/>
      <c r="Q46" s="107"/>
      <c r="R46" s="107"/>
      <c r="S46" s="107"/>
    </row>
    <row r="47" spans="1:21" ht="19.5" thickBot="1" x14ac:dyDescent="0.35">
      <c r="A47" s="105" t="s">
        <v>46</v>
      </c>
      <c r="B47" s="147">
        <f>+A7*0.25</f>
        <v>31088181.25</v>
      </c>
      <c r="C47" s="148"/>
      <c r="D47" s="125"/>
      <c r="E47" s="125"/>
      <c r="F47" s="125"/>
      <c r="G47" s="125"/>
      <c r="H47" s="108"/>
      <c r="I47" s="108"/>
      <c r="N47" s="108"/>
      <c r="O47" s="108"/>
      <c r="P47" s="108"/>
      <c r="Q47" s="108"/>
      <c r="R47" s="108"/>
      <c r="S47" s="108"/>
    </row>
    <row r="48" spans="1:21" x14ac:dyDescent="0.25">
      <c r="A48"/>
      <c r="D48" s="109"/>
      <c r="E48" s="110">
        <f>+D22-D24</f>
        <v>247849391</v>
      </c>
      <c r="F48" s="111">
        <f>+F22-F24</f>
        <v>529653383</v>
      </c>
      <c r="G48" s="121"/>
      <c r="H48" s="108"/>
      <c r="I48" s="112"/>
      <c r="N48" s="108"/>
      <c r="O48" s="112"/>
      <c r="P48" s="108"/>
      <c r="Q48" s="112"/>
      <c r="R48" s="108"/>
      <c r="S48" s="112"/>
    </row>
    <row r="49" spans="1:19" x14ac:dyDescent="0.25">
      <c r="A49"/>
      <c r="D49" s="113"/>
      <c r="E49" s="114">
        <f>+D22/D24</f>
        <v>1.1560053121320915</v>
      </c>
      <c r="F49" s="115">
        <f>+F22/F24</f>
        <v>3.8956964446891833</v>
      </c>
      <c r="G49" s="122"/>
      <c r="H49" s="108"/>
      <c r="I49" s="116"/>
      <c r="N49" s="108"/>
      <c r="O49" s="116"/>
      <c r="P49" s="108"/>
      <c r="Q49" s="116"/>
      <c r="R49" s="108"/>
      <c r="S49" s="116"/>
    </row>
    <row r="50" spans="1:19" x14ac:dyDescent="0.25">
      <c r="A50"/>
      <c r="D50" s="113"/>
      <c r="E50" s="117">
        <f>+D23/D21</f>
        <v>0.42143811539983572</v>
      </c>
      <c r="F50" s="117">
        <f>+F23/F21</f>
        <v>0.22069345152522488</v>
      </c>
      <c r="G50" s="122"/>
      <c r="H50" s="108"/>
      <c r="I50" s="108"/>
      <c r="N50" s="108"/>
      <c r="O50" s="108"/>
      <c r="P50" s="108"/>
      <c r="Q50" s="108"/>
      <c r="R50" s="108"/>
      <c r="S50" s="108"/>
    </row>
    <row r="51" spans="1:19" ht="15.75" thickBot="1" x14ac:dyDescent="0.3">
      <c r="D51" s="118"/>
      <c r="E51" s="119">
        <f>+D25</f>
        <v>3079162593</v>
      </c>
      <c r="F51" s="120">
        <f>+F25</f>
        <v>645888566</v>
      </c>
      <c r="G51" s="123"/>
      <c r="H51" s="104"/>
      <c r="I51" s="104"/>
      <c r="J51" s="104"/>
      <c r="K51" s="104"/>
      <c r="L51" s="104"/>
      <c r="M51" s="104"/>
      <c r="N51" s="104"/>
      <c r="O51" s="104"/>
      <c r="P51" s="104"/>
      <c r="Q51" s="104"/>
      <c r="R51" s="104"/>
      <c r="S51" s="104"/>
    </row>
    <row r="55" spans="1:19" x14ac:dyDescent="0.25">
      <c r="I55" s="77"/>
      <c r="J55" s="77"/>
      <c r="K55" s="77"/>
      <c r="L55" s="77"/>
      <c r="M55" s="77"/>
      <c r="O55" s="77"/>
      <c r="Q55" s="77"/>
      <c r="S55" s="77"/>
    </row>
  </sheetData>
  <mergeCells count="151">
    <mergeCell ref="T39:U39"/>
    <mergeCell ref="T41:U41"/>
    <mergeCell ref="T42:U42"/>
    <mergeCell ref="T43:U43"/>
    <mergeCell ref="T8:U8"/>
    <mergeCell ref="T18:U18"/>
    <mergeCell ref="T21:U21"/>
    <mergeCell ref="T22:U22"/>
    <mergeCell ref="T23:U23"/>
    <mergeCell ref="T24:U24"/>
    <mergeCell ref="T25:U25"/>
    <mergeCell ref="T26:U26"/>
    <mergeCell ref="T33:U33"/>
    <mergeCell ref="A1:M1"/>
    <mergeCell ref="A2:M2"/>
    <mergeCell ref="A4:S4"/>
    <mergeCell ref="A8:A9"/>
    <mergeCell ref="B8:C8"/>
    <mergeCell ref="H8:I8"/>
    <mergeCell ref="D8:G8"/>
    <mergeCell ref="N8:O8"/>
    <mergeCell ref="P8:Q8"/>
    <mergeCell ref="E15:G15"/>
    <mergeCell ref="E16:G16"/>
    <mergeCell ref="E17:G17"/>
    <mergeCell ref="E12:G12"/>
    <mergeCell ref="E13:G13"/>
    <mergeCell ref="E14:G14"/>
    <mergeCell ref="R8:S8"/>
    <mergeCell ref="E9:F9"/>
    <mergeCell ref="E10:G10"/>
    <mergeCell ref="E11:G11"/>
    <mergeCell ref="R21:S21"/>
    <mergeCell ref="B22:C22"/>
    <mergeCell ref="H22:I22"/>
    <mergeCell ref="D22:E22"/>
    <mergeCell ref="F22:G22"/>
    <mergeCell ref="J22:K22"/>
    <mergeCell ref="L22:M22"/>
    <mergeCell ref="R18:S18"/>
    <mergeCell ref="D20:E20"/>
    <mergeCell ref="F20:G20"/>
    <mergeCell ref="B21:C21"/>
    <mergeCell ref="H21:I21"/>
    <mergeCell ref="D21:E21"/>
    <mergeCell ref="F21:G21"/>
    <mergeCell ref="J21:K21"/>
    <mergeCell ref="B18:C18"/>
    <mergeCell ref="H18:I18"/>
    <mergeCell ref="D18:G18"/>
    <mergeCell ref="N18:O18"/>
    <mergeCell ref="P18:Q18"/>
    <mergeCell ref="B24:C24"/>
    <mergeCell ref="H24:I24"/>
    <mergeCell ref="D24:E24"/>
    <mergeCell ref="F24:G24"/>
    <mergeCell ref="J24:K24"/>
    <mergeCell ref="L24:M24"/>
    <mergeCell ref="N24:O24"/>
    <mergeCell ref="P24:Q24"/>
    <mergeCell ref="N22:O22"/>
    <mergeCell ref="P22:Q22"/>
    <mergeCell ref="B23:C23"/>
    <mergeCell ref="H23:I23"/>
    <mergeCell ref="D23:E23"/>
    <mergeCell ref="F23:G23"/>
    <mergeCell ref="J23:K23"/>
    <mergeCell ref="L23:M23"/>
    <mergeCell ref="N23:O23"/>
    <mergeCell ref="B25:C25"/>
    <mergeCell ref="H25:I25"/>
    <mergeCell ref="D25:E25"/>
    <mergeCell ref="F25:G25"/>
    <mergeCell ref="J25:K25"/>
    <mergeCell ref="L25:M25"/>
    <mergeCell ref="N25:O25"/>
    <mergeCell ref="P25:Q25"/>
    <mergeCell ref="R25:S25"/>
    <mergeCell ref="E30:G30"/>
    <mergeCell ref="E31:G31"/>
    <mergeCell ref="E32:G32"/>
    <mergeCell ref="N26:O26"/>
    <mergeCell ref="P26:Q26"/>
    <mergeCell ref="R26:S26"/>
    <mergeCell ref="A28:M28"/>
    <mergeCell ref="E29:G29"/>
    <mergeCell ref="B26:C26"/>
    <mergeCell ref="H26:I26"/>
    <mergeCell ref="D26:E26"/>
    <mergeCell ref="F26:G26"/>
    <mergeCell ref="B39:C39"/>
    <mergeCell ref="H39:I39"/>
    <mergeCell ref="D39:G39"/>
    <mergeCell ref="N39:O39"/>
    <mergeCell ref="P39:Q39"/>
    <mergeCell ref="R33:S33"/>
    <mergeCell ref="A36:M36"/>
    <mergeCell ref="E37:F37"/>
    <mergeCell ref="E38:F38"/>
    <mergeCell ref="B33:C33"/>
    <mergeCell ref="H33:I33"/>
    <mergeCell ref="N33:O33"/>
    <mergeCell ref="P33:Q33"/>
    <mergeCell ref="B46:C46"/>
    <mergeCell ref="B47:C47"/>
    <mergeCell ref="D33:G33"/>
    <mergeCell ref="J8:K8"/>
    <mergeCell ref="J18:K18"/>
    <mergeCell ref="J26:K26"/>
    <mergeCell ref="J33:K33"/>
    <mergeCell ref="J39:K39"/>
    <mergeCell ref="N42:O42"/>
    <mergeCell ref="B43:C43"/>
    <mergeCell ref="H43:I43"/>
    <mergeCell ref="D43:E43"/>
    <mergeCell ref="F43:G43"/>
    <mergeCell ref="J43:K43"/>
    <mergeCell ref="L43:M43"/>
    <mergeCell ref="N43:O43"/>
    <mergeCell ref="B42:C42"/>
    <mergeCell ref="H42:I42"/>
    <mergeCell ref="D42:E42"/>
    <mergeCell ref="F42:G42"/>
    <mergeCell ref="B41:C41"/>
    <mergeCell ref="H41:I41"/>
    <mergeCell ref="D41:E41"/>
    <mergeCell ref="F41:G41"/>
    <mergeCell ref="J42:K42"/>
    <mergeCell ref="L8:M8"/>
    <mergeCell ref="L18:M18"/>
    <mergeCell ref="L26:M26"/>
    <mergeCell ref="L33:M33"/>
    <mergeCell ref="L39:M39"/>
    <mergeCell ref="L42:M42"/>
    <mergeCell ref="P43:Q43"/>
    <mergeCell ref="R43:S43"/>
    <mergeCell ref="P42:Q42"/>
    <mergeCell ref="R42:S42"/>
    <mergeCell ref="R39:S39"/>
    <mergeCell ref="J41:K41"/>
    <mergeCell ref="L41:M41"/>
    <mergeCell ref="N41:O41"/>
    <mergeCell ref="P41:Q41"/>
    <mergeCell ref="R41:S41"/>
    <mergeCell ref="R24:S24"/>
    <mergeCell ref="P23:Q23"/>
    <mergeCell ref="R23:S23"/>
    <mergeCell ref="R22:S22"/>
    <mergeCell ref="L21:M21"/>
    <mergeCell ref="N21:O21"/>
    <mergeCell ref="P21:Q21"/>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50"/>
  <sheetViews>
    <sheetView tabSelected="1" zoomScale="80" zoomScaleNormal="80" workbookViewId="0">
      <pane xSplit="1" topLeftCell="B1" activePane="topRight" state="frozen"/>
      <selection activeCell="A9" sqref="A9"/>
      <selection pane="topRight" activeCell="D10" sqref="D10"/>
    </sheetView>
  </sheetViews>
  <sheetFormatPr baseColWidth="10" defaultColWidth="53.42578125" defaultRowHeight="15" x14ac:dyDescent="0.25"/>
  <cols>
    <col min="1" max="1" width="67.42578125" style="18" customWidth="1"/>
    <col min="2" max="2" width="6.5703125" customWidth="1"/>
    <col min="3" max="3" width="23.28515625" customWidth="1"/>
  </cols>
  <sheetData>
    <row r="1" spans="1:3" s="1" customFormat="1" ht="15.75" x14ac:dyDescent="0.25">
      <c r="A1" s="216" t="s">
        <v>0</v>
      </c>
      <c r="B1" s="217"/>
      <c r="C1" s="217"/>
    </row>
    <row r="2" spans="1:3" s="1" customFormat="1" ht="15.75" x14ac:dyDescent="0.25">
      <c r="A2" s="218" t="s">
        <v>28</v>
      </c>
      <c r="B2" s="219"/>
      <c r="C2" s="219"/>
    </row>
    <row r="3" spans="1:3" s="1" customFormat="1" ht="16.5" thickBot="1" x14ac:dyDescent="0.3">
      <c r="A3" s="2"/>
      <c r="B3" s="3"/>
      <c r="C3" s="3"/>
    </row>
    <row r="4" spans="1:3" s="1" customFormat="1" ht="77.25" customHeight="1" thickBot="1" x14ac:dyDescent="0.3">
      <c r="A4" s="237" t="s">
        <v>29</v>
      </c>
      <c r="B4" s="238"/>
      <c r="C4" s="239"/>
    </row>
    <row r="5" spans="1:3" s="1" customFormat="1" ht="19.5" customHeight="1" thickBot="1" x14ac:dyDescent="0.3">
      <c r="A5" s="4"/>
      <c r="B5" s="5"/>
      <c r="C5" s="5"/>
    </row>
    <row r="6" spans="1:3" s="1" customFormat="1" ht="18.75" customHeight="1" x14ac:dyDescent="0.3">
      <c r="A6" s="6" t="s">
        <v>1</v>
      </c>
      <c r="B6" s="240"/>
      <c r="C6" s="241"/>
    </row>
    <row r="7" spans="1:3" s="1" customFormat="1" ht="19.5" customHeight="1" thickBot="1" x14ac:dyDescent="0.35">
      <c r="A7" s="8">
        <v>310881950</v>
      </c>
      <c r="B7" s="242"/>
      <c r="C7" s="243"/>
    </row>
    <row r="8" spans="1:3" s="10" customFormat="1" ht="43.5" customHeight="1" x14ac:dyDescent="0.25">
      <c r="A8" s="222" t="s">
        <v>2</v>
      </c>
      <c r="B8" s="224" t="s">
        <v>138</v>
      </c>
      <c r="C8" s="225"/>
    </row>
    <row r="9" spans="1:3" s="10" customFormat="1" ht="15.75" thickBot="1" x14ac:dyDescent="0.3">
      <c r="A9" s="223"/>
      <c r="B9" s="11" t="s">
        <v>3</v>
      </c>
      <c r="C9" s="12" t="s">
        <v>4</v>
      </c>
    </row>
    <row r="10" spans="1:3" ht="120" customHeight="1" x14ac:dyDescent="0.25">
      <c r="A10" s="18" t="s">
        <v>31</v>
      </c>
      <c r="B10" s="19" t="s">
        <v>142</v>
      </c>
      <c r="C10" s="20" t="s">
        <v>5</v>
      </c>
    </row>
    <row r="11" spans="1:3" ht="59.25" customHeight="1" x14ac:dyDescent="0.25">
      <c r="A11" s="25" t="s">
        <v>6</v>
      </c>
      <c r="B11" s="26">
        <v>56</v>
      </c>
      <c r="C11" s="27" t="s">
        <v>5</v>
      </c>
    </row>
    <row r="12" spans="1:3" s="18" customFormat="1" x14ac:dyDescent="0.25">
      <c r="A12" s="25" t="s">
        <v>7</v>
      </c>
      <c r="B12" s="27" t="s">
        <v>143</v>
      </c>
      <c r="C12" s="27" t="s">
        <v>5</v>
      </c>
    </row>
    <row r="13" spans="1:3" ht="40.5" customHeight="1" x14ac:dyDescent="0.25">
      <c r="A13" s="35" t="s">
        <v>8</v>
      </c>
      <c r="B13" s="28" t="s">
        <v>144</v>
      </c>
      <c r="C13" s="28" t="s">
        <v>5</v>
      </c>
    </row>
    <row r="14" spans="1:3" x14ac:dyDescent="0.25">
      <c r="A14" s="39" t="s">
        <v>9</v>
      </c>
      <c r="B14" s="28" t="s">
        <v>148</v>
      </c>
      <c r="C14" s="40" t="s">
        <v>5</v>
      </c>
    </row>
    <row r="15" spans="1:3" ht="89.25" customHeight="1" x14ac:dyDescent="0.25">
      <c r="A15" s="25" t="s">
        <v>12</v>
      </c>
      <c r="B15" s="42" t="s">
        <v>145</v>
      </c>
      <c r="C15" s="43" t="s">
        <v>5</v>
      </c>
    </row>
    <row r="16" spans="1:3" s="18" customFormat="1" x14ac:dyDescent="0.25">
      <c r="A16" s="25" t="s">
        <v>30</v>
      </c>
      <c r="B16" s="27" t="s">
        <v>146</v>
      </c>
      <c r="C16" s="27" t="s">
        <v>5</v>
      </c>
    </row>
    <row r="17" spans="1:3" ht="45.75" customHeight="1" thickBot="1" x14ac:dyDescent="0.3">
      <c r="A17" s="49" t="s">
        <v>13</v>
      </c>
      <c r="B17" s="50" t="s">
        <v>147</v>
      </c>
      <c r="C17" s="51" t="s">
        <v>5</v>
      </c>
    </row>
    <row r="18" spans="1:3" ht="19.5" thickBot="1" x14ac:dyDescent="0.35">
      <c r="A18" s="55" t="s">
        <v>14</v>
      </c>
      <c r="B18" s="202" t="s">
        <v>5</v>
      </c>
      <c r="C18" s="203"/>
    </row>
    <row r="19" spans="1:3" ht="18.75" x14ac:dyDescent="0.3">
      <c r="A19" s="56"/>
      <c r="B19" s="57"/>
      <c r="C19" s="57"/>
    </row>
    <row r="20" spans="1:3" ht="19.5" thickBot="1" x14ac:dyDescent="0.35">
      <c r="A20" s="59"/>
      <c r="B20" s="60"/>
      <c r="C20" s="60"/>
    </row>
    <row r="21" spans="1:3" ht="18.75" x14ac:dyDescent="0.3">
      <c r="A21" s="62" t="s">
        <v>16</v>
      </c>
      <c r="B21" s="199">
        <v>2360500300</v>
      </c>
      <c r="C21" s="200"/>
    </row>
    <row r="22" spans="1:3" ht="18.75" x14ac:dyDescent="0.3">
      <c r="A22" s="63" t="s">
        <v>17</v>
      </c>
      <c r="B22" s="192">
        <v>1658987756</v>
      </c>
      <c r="C22" s="193"/>
    </row>
    <row r="23" spans="1:3" ht="18.75" x14ac:dyDescent="0.3">
      <c r="A23" s="63" t="s">
        <v>18</v>
      </c>
      <c r="B23" s="192">
        <v>255847315</v>
      </c>
      <c r="C23" s="193"/>
    </row>
    <row r="24" spans="1:3" ht="18.75" x14ac:dyDescent="0.3">
      <c r="A24" s="63" t="s">
        <v>19</v>
      </c>
      <c r="B24" s="192">
        <v>102937006</v>
      </c>
      <c r="C24" s="193"/>
    </row>
    <row r="25" spans="1:3" ht="19.5" thickBot="1" x14ac:dyDescent="0.35">
      <c r="A25" s="64" t="s">
        <v>20</v>
      </c>
      <c r="B25" s="185">
        <v>2104652985</v>
      </c>
      <c r="C25" s="186"/>
    </row>
    <row r="26" spans="1:3" ht="19.5" thickBot="1" x14ac:dyDescent="0.35">
      <c r="A26" s="64" t="s">
        <v>21</v>
      </c>
      <c r="B26" s="185">
        <v>58023586</v>
      </c>
      <c r="C26" s="186"/>
    </row>
    <row r="27" spans="1:3" ht="18.75" x14ac:dyDescent="0.3">
      <c r="A27" s="65"/>
      <c r="B27" s="66"/>
      <c r="C27" s="66"/>
    </row>
    <row r="28" spans="1:3" ht="15.75" thickBot="1" x14ac:dyDescent="0.3">
      <c r="A28" s="180" t="s">
        <v>22</v>
      </c>
      <c r="B28" s="181"/>
      <c r="C28" s="181"/>
    </row>
    <row r="29" spans="1:3" s="71" customFormat="1" ht="30" x14ac:dyDescent="0.25">
      <c r="A29" s="67" t="s">
        <v>131</v>
      </c>
      <c r="B29" s="68"/>
      <c r="C29" s="68">
        <f>+B22-B24</f>
        <v>1556050750</v>
      </c>
    </row>
    <row r="30" spans="1:3" s="77" customFormat="1" ht="21" customHeight="1" x14ac:dyDescent="0.25">
      <c r="A30" s="72" t="s">
        <v>132</v>
      </c>
      <c r="B30" s="73"/>
      <c r="C30" s="74">
        <f>+B22/B24</f>
        <v>16.116533989729604</v>
      </c>
    </row>
    <row r="31" spans="1:3" s="82" customFormat="1" x14ac:dyDescent="0.25">
      <c r="A31" s="78" t="s">
        <v>38</v>
      </c>
      <c r="B31" s="73"/>
      <c r="C31" s="79">
        <f>+B23/B21</f>
        <v>0.1083869021325691</v>
      </c>
    </row>
    <row r="32" spans="1:3" s="71" customFormat="1" ht="30.75" thickBot="1" x14ac:dyDescent="0.3">
      <c r="A32" s="83" t="s">
        <v>133</v>
      </c>
      <c r="B32" s="84"/>
      <c r="C32" s="84">
        <f>+B25</f>
        <v>2104652985</v>
      </c>
    </row>
    <row r="33" spans="1:3" s="71" customFormat="1" ht="19.5" thickBot="1" x14ac:dyDescent="0.3">
      <c r="A33" s="87" t="s">
        <v>14</v>
      </c>
      <c r="B33" s="141" t="s">
        <v>5</v>
      </c>
      <c r="C33" s="149"/>
    </row>
    <row r="35" spans="1:3" ht="15.75" thickBot="1" x14ac:dyDescent="0.3">
      <c r="C35" s="89"/>
    </row>
    <row r="36" spans="1:3" x14ac:dyDescent="0.25">
      <c r="A36" s="168" t="s">
        <v>24</v>
      </c>
      <c r="B36" s="169"/>
      <c r="C36" s="169"/>
    </row>
    <row r="37" spans="1:3" x14ac:dyDescent="0.25">
      <c r="A37" s="67" t="s">
        <v>134</v>
      </c>
      <c r="B37" s="90"/>
      <c r="C37" s="91">
        <f>(B26/B25)</f>
        <v>2.756919378802012E-2</v>
      </c>
    </row>
    <row r="38" spans="1:3" ht="15.75" thickBot="1" x14ac:dyDescent="0.3">
      <c r="A38" s="94" t="s">
        <v>135</v>
      </c>
      <c r="B38" s="95"/>
      <c r="C38" s="96">
        <f>(B26/B21)</f>
        <v>2.458105427904415E-2</v>
      </c>
    </row>
    <row r="39" spans="1:3" ht="19.5" customHeight="1" thickBot="1" x14ac:dyDescent="0.3">
      <c r="A39" s="87" t="s">
        <v>14</v>
      </c>
      <c r="B39" s="143" t="s">
        <v>5</v>
      </c>
      <c r="C39" s="158"/>
    </row>
    <row r="40" spans="1:3" ht="15.75" thickBot="1" x14ac:dyDescent="0.3">
      <c r="C40" s="89"/>
    </row>
    <row r="41" spans="1:3" ht="30.75" customHeight="1" x14ac:dyDescent="0.25">
      <c r="A41" s="100" t="s">
        <v>25</v>
      </c>
      <c r="B41" s="159" t="s">
        <v>139</v>
      </c>
      <c r="C41" s="160"/>
    </row>
    <row r="42" spans="1:3" x14ac:dyDescent="0.25">
      <c r="A42" s="101" t="s">
        <v>26</v>
      </c>
      <c r="B42" s="150" t="s">
        <v>141</v>
      </c>
      <c r="C42" s="151"/>
    </row>
    <row r="43" spans="1:3" ht="15.75" thickBot="1" x14ac:dyDescent="0.3">
      <c r="A43" s="102" t="s">
        <v>27</v>
      </c>
      <c r="B43" s="145" t="s">
        <v>140</v>
      </c>
      <c r="C43" s="146"/>
    </row>
    <row r="44" spans="1:3" x14ac:dyDescent="0.25">
      <c r="C44" s="103"/>
    </row>
    <row r="45" spans="1:3" ht="15.75" thickBot="1" x14ac:dyDescent="0.3">
      <c r="C45" s="103"/>
    </row>
    <row r="46" spans="1:3" ht="19.5" thickBot="1" x14ac:dyDescent="0.35">
      <c r="A46" s="105" t="s">
        <v>136</v>
      </c>
      <c r="B46" s="147">
        <f>+A7*0.6</f>
        <v>186529170</v>
      </c>
      <c r="C46" s="148"/>
    </row>
    <row r="47" spans="1:3" ht="19.5" thickBot="1" x14ac:dyDescent="0.35">
      <c r="A47" s="105" t="s">
        <v>137</v>
      </c>
      <c r="B47" s="147">
        <f>+A7*0.7</f>
        <v>217617365</v>
      </c>
      <c r="C47" s="148"/>
    </row>
    <row r="48" spans="1:3" x14ac:dyDescent="0.25">
      <c r="A48"/>
    </row>
    <row r="49" spans="1:1" x14ac:dyDescent="0.25">
      <c r="A49"/>
    </row>
    <row r="50" spans="1:1" x14ac:dyDescent="0.25">
      <c r="A50"/>
    </row>
  </sheetData>
  <mergeCells count="21">
    <mergeCell ref="B46:C46"/>
    <mergeCell ref="B47:C47"/>
    <mergeCell ref="B43:C43"/>
    <mergeCell ref="B42:C42"/>
    <mergeCell ref="B41:C41"/>
    <mergeCell ref="A36:C36"/>
    <mergeCell ref="B39:C39"/>
    <mergeCell ref="B33:C33"/>
    <mergeCell ref="A28:C28"/>
    <mergeCell ref="B26:C26"/>
    <mergeCell ref="B25:C25"/>
    <mergeCell ref="B24:C24"/>
    <mergeCell ref="B23:C23"/>
    <mergeCell ref="B22:C22"/>
    <mergeCell ref="B21:C21"/>
    <mergeCell ref="B18:C18"/>
    <mergeCell ref="A1:C1"/>
    <mergeCell ref="A2:C2"/>
    <mergeCell ref="A4:C4"/>
    <mergeCell ref="A8:A9"/>
    <mergeCell ref="B8:C8"/>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 1 SEMBRADORES</vt:lpstr>
      <vt:lpstr>PROYECTO 2 ASI SUENA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CRISJUL</dc:creator>
  <cp:lastModifiedBy>CRISJUL</cp:lastModifiedBy>
  <dcterms:created xsi:type="dcterms:W3CDTF">2021-08-17T16:38:14Z</dcterms:created>
  <dcterms:modified xsi:type="dcterms:W3CDTF">2021-08-19T01:27:16Z</dcterms:modified>
</cp:coreProperties>
</file>