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ISJUL\OneDrive - Canal Trece\PPSTO 2021\CONCURSOS\CONCURSO PUBLICO 007\"/>
    </mc:Choice>
  </mc:AlternateContent>
  <bookViews>
    <workbookView xWindow="0" yWindow="0" windowWidth="20490" windowHeight="7650" activeTab="1"/>
  </bookViews>
  <sheets>
    <sheet name="PROYECTO 1 SEMBRADORES PREL." sheetId="1" r:id="rId1"/>
    <sheet name="PROYECTO 1 SEMBRADORES DEF." sheetId="3" r:id="rId2"/>
    <sheet name="PROYECTO 2 ASI SUENA"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3" l="1"/>
  <c r="E51" i="3"/>
  <c r="F50" i="3"/>
  <c r="E50" i="3"/>
  <c r="E31" i="3" s="1"/>
  <c r="F49" i="3"/>
  <c r="E49" i="3"/>
  <c r="F48" i="3"/>
  <c r="E48" i="3"/>
  <c r="E29" i="3" s="1"/>
  <c r="B47" i="3"/>
  <c r="B46" i="3"/>
  <c r="U38" i="3"/>
  <c r="S38" i="3"/>
  <c r="Q38" i="3"/>
  <c r="O38" i="3"/>
  <c r="M38" i="3"/>
  <c r="K38" i="3"/>
  <c r="I38" i="3"/>
  <c r="E38" i="3"/>
  <c r="C38" i="3"/>
  <c r="U37" i="3"/>
  <c r="S37" i="3"/>
  <c r="Q37" i="3"/>
  <c r="O37" i="3"/>
  <c r="M37" i="3"/>
  <c r="K37" i="3"/>
  <c r="I37" i="3"/>
  <c r="E37" i="3"/>
  <c r="C37" i="3"/>
  <c r="U32" i="3"/>
  <c r="S32" i="3"/>
  <c r="Q32" i="3"/>
  <c r="O32" i="3"/>
  <c r="M32" i="3"/>
  <c r="K32" i="3"/>
  <c r="I32" i="3"/>
  <c r="E32" i="3"/>
  <c r="C32" i="3"/>
  <c r="U31" i="3"/>
  <c r="S31" i="3"/>
  <c r="Q31" i="3"/>
  <c r="O31" i="3"/>
  <c r="M31" i="3"/>
  <c r="K31" i="3"/>
  <c r="I31" i="3"/>
  <c r="C31" i="3"/>
  <c r="U30" i="3"/>
  <c r="S30" i="3"/>
  <c r="Q30" i="3"/>
  <c r="O30" i="3"/>
  <c r="M30" i="3"/>
  <c r="K30" i="3"/>
  <c r="I30" i="3"/>
  <c r="E30" i="3"/>
  <c r="C30" i="3"/>
  <c r="U29" i="3"/>
  <c r="S29" i="3"/>
  <c r="Q29" i="3"/>
  <c r="O29" i="3"/>
  <c r="M29" i="3"/>
  <c r="K29" i="3"/>
  <c r="I29" i="3"/>
  <c r="C29" i="3"/>
  <c r="B46" i="2" l="1"/>
  <c r="B47" i="2"/>
  <c r="C38" i="2"/>
  <c r="C37" i="2"/>
  <c r="C32" i="2"/>
  <c r="C31" i="2"/>
  <c r="C30" i="2"/>
  <c r="C29" i="2"/>
  <c r="U38" i="1" l="1"/>
  <c r="U37" i="1"/>
  <c r="U32" i="1"/>
  <c r="U31" i="1"/>
  <c r="U30" i="1"/>
  <c r="U29" i="1"/>
  <c r="Q29" i="1" l="1"/>
  <c r="O29" i="1" l="1"/>
  <c r="M38" i="1"/>
  <c r="M37" i="1"/>
  <c r="M32" i="1"/>
  <c r="M31" i="1"/>
  <c r="M30" i="1"/>
  <c r="M29" i="1"/>
  <c r="K38" i="1"/>
  <c r="K37" i="1"/>
  <c r="K32" i="1"/>
  <c r="K31" i="1"/>
  <c r="K30" i="1"/>
  <c r="K29" i="1"/>
  <c r="I38" i="1"/>
  <c r="I37" i="1"/>
  <c r="E50" i="1" l="1"/>
  <c r="E37" i="1"/>
  <c r="E49" i="1"/>
  <c r="E48" i="1"/>
  <c r="B47" i="1"/>
  <c r="B46" i="1"/>
  <c r="C29" i="1"/>
  <c r="C37" i="1"/>
  <c r="F51" i="1" l="1"/>
  <c r="E51" i="1"/>
  <c r="F50" i="1"/>
  <c r="E31" i="1" s="1"/>
  <c r="F49" i="1"/>
  <c r="E30" i="1" s="1"/>
  <c r="F48" i="1"/>
  <c r="E29" i="1" s="1"/>
  <c r="S38" i="1"/>
  <c r="Q38" i="1"/>
  <c r="O38" i="1"/>
  <c r="E38" i="1"/>
  <c r="C38" i="1"/>
  <c r="S37" i="1"/>
  <c r="Q37" i="1"/>
  <c r="O37" i="1"/>
  <c r="S32" i="1"/>
  <c r="Q32" i="1"/>
  <c r="O32" i="1"/>
  <c r="I32" i="1"/>
  <c r="C32" i="1"/>
  <c r="S31" i="1"/>
  <c r="Q31" i="1"/>
  <c r="O31" i="1"/>
  <c r="I31" i="1"/>
  <c r="C31" i="1"/>
  <c r="S30" i="1"/>
  <c r="Q30" i="1"/>
  <c r="O30" i="1"/>
  <c r="I30" i="1"/>
  <c r="C30" i="1"/>
  <c r="S29" i="1"/>
  <c r="I29" i="1"/>
  <c r="E32" i="1" l="1"/>
</calcChain>
</file>

<file path=xl/comments1.xml><?xml version="1.0" encoding="utf-8"?>
<comments xmlns="http://schemas.openxmlformats.org/spreadsheetml/2006/main">
  <authors>
    <author>Monica Sanchez</author>
    <author>tc={90C59619-98D7-45E8-87E7-E0CFAA2ED12D}</author>
    <author>tc={7004D9A0-2B06-4AF1-95C3-CC0C975A2DF8}</author>
  </authors>
  <commentList>
    <comment ref="A29" authorId="0" shapeId="0">
      <text>
        <r>
          <rPr>
            <b/>
            <sz val="9"/>
            <color indexed="81"/>
            <rFont val="Tahoma"/>
            <family val="2"/>
          </rPr>
          <t>FORMAULA: Activo corriente - Pasivo corriente</t>
        </r>
        <r>
          <rPr>
            <sz val="9"/>
            <color indexed="81"/>
            <rFont val="Tahoma"/>
            <family val="2"/>
          </rPr>
          <t xml:space="preserve">
</t>
        </r>
      </text>
    </comment>
    <comment ref="A30" authorId="0" shapeId="0">
      <text>
        <r>
          <rPr>
            <b/>
            <sz val="9"/>
            <color indexed="81"/>
            <rFont val="Tahoma"/>
            <family val="2"/>
          </rPr>
          <t>FORMULA: Activo corriente/pasivo corriente</t>
        </r>
        <r>
          <rPr>
            <sz val="9"/>
            <color indexed="81"/>
            <rFont val="Tahoma"/>
            <family val="2"/>
          </rPr>
          <t xml:space="preserve">
</t>
        </r>
      </text>
    </comment>
    <comment ref="A31" authorId="0" shapeId="0">
      <text>
        <r>
          <rPr>
            <b/>
            <sz val="9"/>
            <color indexed="81"/>
            <rFont val="Tahoma"/>
            <family val="2"/>
          </rPr>
          <t>FORMULA: (Pasivo Total / Activo Total)   X 100</t>
        </r>
        <r>
          <rPr>
            <sz val="9"/>
            <color indexed="81"/>
            <rFont val="Tahoma"/>
            <family val="2"/>
          </rPr>
          <t xml:space="preserve">
</t>
        </r>
      </text>
    </comment>
    <comment ref="A32" authorId="0" shapeId="0">
      <text>
        <r>
          <rPr>
            <b/>
            <sz val="9"/>
            <color indexed="81"/>
            <rFont val="Tahoma"/>
            <family val="2"/>
          </rPr>
          <t>FORMULA: Presupuesto oficial  X 20% Mínimo</t>
        </r>
        <r>
          <rPr>
            <sz val="9"/>
            <color indexed="81"/>
            <rFont val="Tahoma"/>
            <family val="2"/>
          </rPr>
          <t xml:space="preserve">
</t>
        </r>
      </text>
    </comment>
    <comment ref="A37" authorId="1" shapeId="0">
      <text>
        <r>
          <rPr>
            <sz val="11"/>
            <color theme="1"/>
            <rFont val="Calibri"/>
            <family val="2"/>
            <scheme val="minor"/>
          </rPr>
          <t xml:space="preserve"> utilidad operacional/patrimonio*100</t>
        </r>
      </text>
    </comment>
    <comment ref="A38" authorId="2" shapeId="0">
      <text>
        <r>
          <rPr>
            <sz val="11"/>
            <color theme="1"/>
            <rFont val="Calibri"/>
            <family val="2"/>
            <scheme val="minor"/>
          </rPr>
          <t>utilidad operacional/activo total*100</t>
        </r>
      </text>
    </comment>
  </commentList>
</comments>
</file>

<file path=xl/comments2.xml><?xml version="1.0" encoding="utf-8"?>
<comments xmlns="http://schemas.openxmlformats.org/spreadsheetml/2006/main">
  <authors>
    <author>Monica Sanchez</author>
    <author>tc={90C59619-98D7-45E8-87E7-E0CFAA2ED12D}</author>
    <author>tc={7004D9A0-2B06-4AF1-95C3-CC0C975A2DF8}</author>
  </authors>
  <commentList>
    <comment ref="A29" authorId="0" shapeId="0">
      <text>
        <r>
          <rPr>
            <b/>
            <sz val="9"/>
            <color indexed="81"/>
            <rFont val="Tahoma"/>
            <family val="2"/>
          </rPr>
          <t>FORMAULA: Activo corriente - Pasivo corriente</t>
        </r>
        <r>
          <rPr>
            <sz val="9"/>
            <color indexed="81"/>
            <rFont val="Tahoma"/>
            <family val="2"/>
          </rPr>
          <t xml:space="preserve">
</t>
        </r>
      </text>
    </comment>
    <comment ref="A30" authorId="0" shapeId="0">
      <text>
        <r>
          <rPr>
            <b/>
            <sz val="9"/>
            <color indexed="81"/>
            <rFont val="Tahoma"/>
            <family val="2"/>
          </rPr>
          <t>FORMULA: Activo corriente/pasivo corriente</t>
        </r>
        <r>
          <rPr>
            <sz val="9"/>
            <color indexed="81"/>
            <rFont val="Tahoma"/>
            <family val="2"/>
          </rPr>
          <t xml:space="preserve">
</t>
        </r>
      </text>
    </comment>
    <comment ref="A31" authorId="0" shapeId="0">
      <text>
        <r>
          <rPr>
            <b/>
            <sz val="9"/>
            <color indexed="81"/>
            <rFont val="Tahoma"/>
            <family val="2"/>
          </rPr>
          <t>FORMULA: (Pasivo Total / Activo Total)   X 100</t>
        </r>
        <r>
          <rPr>
            <sz val="9"/>
            <color indexed="81"/>
            <rFont val="Tahoma"/>
            <family val="2"/>
          </rPr>
          <t xml:space="preserve">
</t>
        </r>
      </text>
    </comment>
    <comment ref="A32" authorId="0" shapeId="0">
      <text>
        <r>
          <rPr>
            <b/>
            <sz val="9"/>
            <color indexed="81"/>
            <rFont val="Tahoma"/>
            <family val="2"/>
          </rPr>
          <t>FORMULA: Presupuesto oficial  X 20% Mínimo</t>
        </r>
        <r>
          <rPr>
            <sz val="9"/>
            <color indexed="81"/>
            <rFont val="Tahoma"/>
            <family val="2"/>
          </rPr>
          <t xml:space="preserve">
</t>
        </r>
      </text>
    </comment>
    <comment ref="A37" authorId="1" shapeId="0">
      <text>
        <r>
          <rPr>
            <sz val="11"/>
            <color theme="1"/>
            <rFont val="Calibri"/>
            <family val="2"/>
            <scheme val="minor"/>
          </rPr>
          <t xml:space="preserve"> utilidad operacional/patrimonio*100</t>
        </r>
      </text>
    </comment>
    <comment ref="A38" authorId="2" shapeId="0">
      <text>
        <r>
          <rPr>
            <sz val="11"/>
            <color theme="1"/>
            <rFont val="Calibri"/>
            <family val="2"/>
            <scheme val="minor"/>
          </rPr>
          <t>utilidad operacional/activo total*100</t>
        </r>
      </text>
    </comment>
  </commentList>
</comments>
</file>

<file path=xl/comments3.xml><?xml version="1.0" encoding="utf-8"?>
<comments xmlns="http://schemas.openxmlformats.org/spreadsheetml/2006/main">
  <authors>
    <author>Monica Sanchez</author>
    <author>tc={90C59619-98D7-45E8-87E7-E0CFAA2ED12D}</author>
    <author>tc={7004D9A0-2B06-4AF1-95C3-CC0C975A2DF8}</author>
  </authors>
  <commentList>
    <comment ref="A29" authorId="0" shapeId="0">
      <text>
        <r>
          <rPr>
            <b/>
            <sz val="9"/>
            <color indexed="81"/>
            <rFont val="Tahoma"/>
            <family val="2"/>
          </rPr>
          <t>FORMAULA: Activo corriente - Pasivo corriente</t>
        </r>
        <r>
          <rPr>
            <sz val="9"/>
            <color indexed="81"/>
            <rFont val="Tahoma"/>
            <family val="2"/>
          </rPr>
          <t xml:space="preserve">
</t>
        </r>
      </text>
    </comment>
    <comment ref="A30" authorId="0" shapeId="0">
      <text>
        <r>
          <rPr>
            <b/>
            <sz val="9"/>
            <color indexed="81"/>
            <rFont val="Tahoma"/>
            <family val="2"/>
          </rPr>
          <t>FORMULA: Activo corriente/pasivo corriente</t>
        </r>
        <r>
          <rPr>
            <sz val="9"/>
            <color indexed="81"/>
            <rFont val="Tahoma"/>
            <family val="2"/>
          </rPr>
          <t xml:space="preserve">
</t>
        </r>
      </text>
    </comment>
    <comment ref="A31" authorId="0" shapeId="0">
      <text>
        <r>
          <rPr>
            <b/>
            <sz val="9"/>
            <color indexed="81"/>
            <rFont val="Tahoma"/>
            <family val="2"/>
          </rPr>
          <t>FORMULA: (Pasivo Total / Activo Total)   X 100</t>
        </r>
        <r>
          <rPr>
            <sz val="9"/>
            <color indexed="81"/>
            <rFont val="Tahoma"/>
            <family val="2"/>
          </rPr>
          <t xml:space="preserve">
</t>
        </r>
      </text>
    </comment>
    <comment ref="A32" authorId="0" shapeId="0">
      <text>
        <r>
          <rPr>
            <b/>
            <sz val="9"/>
            <color indexed="81"/>
            <rFont val="Tahoma"/>
            <family val="2"/>
          </rPr>
          <t>FORMULA: Presupuesto oficial  X 20% Mínimo</t>
        </r>
        <r>
          <rPr>
            <sz val="9"/>
            <color indexed="81"/>
            <rFont val="Tahoma"/>
            <family val="2"/>
          </rPr>
          <t xml:space="preserve">
</t>
        </r>
      </text>
    </comment>
    <comment ref="A37" authorId="1" shapeId="0">
      <text>
        <r>
          <rPr>
            <sz val="11"/>
            <color theme="1"/>
            <rFont val="Calibri"/>
            <family val="2"/>
            <scheme val="minor"/>
          </rPr>
          <t xml:space="preserve"> utilidad operacional/patrimonio*100</t>
        </r>
      </text>
    </comment>
    <comment ref="A38" authorId="2" shapeId="0">
      <text>
        <r>
          <rPr>
            <sz val="11"/>
            <color theme="1"/>
            <rFont val="Calibri"/>
            <family val="2"/>
            <scheme val="minor"/>
          </rPr>
          <t>utilidad operacional/activo total*100</t>
        </r>
      </text>
    </comment>
  </commentList>
</comments>
</file>

<file path=xl/sharedStrings.xml><?xml version="1.0" encoding="utf-8"?>
<sst xmlns="http://schemas.openxmlformats.org/spreadsheetml/2006/main" count="557" uniqueCount="151">
  <si>
    <t>VERIFICACIÓN DE REQUISITOS HABILITANTES FINANCIEROS</t>
  </si>
  <si>
    <t>PRESUPUESTO OFICIAL PARA EL PROCESO</t>
  </si>
  <si>
    <t>DOCUMENTOS FINANCIEROS</t>
  </si>
  <si>
    <t xml:space="preserve">FOLIO </t>
  </si>
  <si>
    <t xml:space="preserve">CALIFICACION </t>
  </si>
  <si>
    <t>CUMPLE</t>
  </si>
  <si>
    <t>Certificación de los Estados Financieros según artículo 37 de la Ley 222 de 1995, firmados por la persona natural o el representante legal de la persona jurídica y el contador que haya preparado los estados financieros.</t>
  </si>
  <si>
    <t>Dictamen de la revisoría fiscal (cuando aplique).</t>
  </si>
  <si>
    <t>Revelaciones a los Estados Financieros</t>
  </si>
  <si>
    <t>Indicadores financieros, según FORMATO INDICADORES FINANCIEROS</t>
  </si>
  <si>
    <t>71</t>
  </si>
  <si>
    <t>56</t>
  </si>
  <si>
    <t>Certificados de vigencia de inscripción y antecedentes disciplinarios del Contador, y del Revisor Fiscal (cuando aplique), expedidos por la Junta Central de Contadores, con fecha no mayor a noventa (90) días calendario, anteriores a la fecha del cierre del presente proceso de contratación y fotocopia de la tarjeta profesional.</t>
  </si>
  <si>
    <t>El oferente indicará su identificación tributaria e información sobre el régimen de impuestos al que pertenece, para lo cual aportará con la oferta copia del Registro Único Tributario (RUT);</t>
  </si>
  <si>
    <t>RESULTADO VERIFICACIÓN</t>
  </si>
  <si>
    <t>NO CUMPLE</t>
  </si>
  <si>
    <t>ACTIVO TOTAL</t>
  </si>
  <si>
    <t>ACTIVO CORRIENTE</t>
  </si>
  <si>
    <t>PASIVO TOTAL</t>
  </si>
  <si>
    <t>PASIVO CORRIENTE</t>
  </si>
  <si>
    <t>PATRIMONIO</t>
  </si>
  <si>
    <t>UTILIDAD OPERACIONAL</t>
  </si>
  <si>
    <t>INDICES DE VERIFICACION FINANCIERA</t>
  </si>
  <si>
    <t>INDICE DE LIQUIDEZ: Igual o superior a 1.5</t>
  </si>
  <si>
    <t>CAPACIDAD ORGANIZACIONAL</t>
  </si>
  <si>
    <t>REPRESENTANTE LEGAL</t>
  </si>
  <si>
    <t>CONTADOR</t>
  </si>
  <si>
    <t>REVISOR FISCAL</t>
  </si>
  <si>
    <t>PROCESO CONCURSO PUBLICO No. 007 de 2021</t>
  </si>
  <si>
    <t xml:space="preserve">“Contratar bajo la modalidad de producción por encargo, el diseño, la preproducción, producción y postproducción de los proyectos “Sembradores” y “Así suena…” o como lleguen a denominarse, en el marco de la Resolución No. 066 del 20 de enero de 2021 expedida por el Fondo Único de Tecnologías de la Información y las Comunicaciones. Todo de conformidad con la naturaleza del servicio y con la propuesta presentada por el contratista la cual hace parte integral del contrato”. </t>
  </si>
  <si>
    <t>Declaración de renta del año gravable 2020.</t>
  </si>
  <si>
    <t>Estados financieros a 2020, 2019 o 2018 teniendo en cuenta el mejor año fiscal, especificando el activo corriente, activo fijo, pasivo corriente y pasivo a largo plazo (Estado de Situación Financiera, Estado de Resultados Integral, Flujo de Caja y Estado de Cambios en
el Patrimonio) firmados por la oferente persona natural o por el Representante Legal de la persona jurídica, el contador, y revisor fiscal de la empresa (cuando aplique) o RUP vigente expedido anterior a la fecha de cierre del presente proceso de contratación</t>
  </si>
  <si>
    <t>MARTHA LUZ VELANDIA G.</t>
  </si>
  <si>
    <t>CARLOS ARTURO RICO T.P. 158924-T</t>
  </si>
  <si>
    <t>N/A</t>
  </si>
  <si>
    <t>25-28</t>
  </si>
  <si>
    <t>30-48</t>
  </si>
  <si>
    <t xml:space="preserve">CAPITAL TRABAJO: Igual o superior del 10%  del presupuesto oficial del proyecto a presentarse. </t>
  </si>
  <si>
    <t>ENDEUDAMIENTO: Menor o igual al 40%</t>
  </si>
  <si>
    <t>PATRIMONIO TOTAL: Presupuesto oficial de 25% del proyecto a presentarse</t>
  </si>
  <si>
    <t>RANTABILIDAD SOBRE EL PATRIMONIO: mayor o igual al 4%</t>
  </si>
  <si>
    <t>RENTABILIDAD SOBRE EL ACTIVO: mayor o igual al 2%</t>
  </si>
  <si>
    <t>49</t>
  </si>
  <si>
    <t>50-51</t>
  </si>
  <si>
    <t>52-55</t>
  </si>
  <si>
    <t>10% PRESUPUESTO- Capital de Trabajo</t>
  </si>
  <si>
    <t>25% PRESUPUESTO- patrimonio</t>
  </si>
  <si>
    <t xml:space="preserve">MAVECOL COMUNICACIONES LTDA </t>
  </si>
  <si>
    <t>U.T. CASA POR LA VENTANA</t>
  </si>
  <si>
    <t>RAFAEL MARIA POVEDA</t>
  </si>
  <si>
    <t>DEISSY CACERES T.P. 201484-T</t>
  </si>
  <si>
    <t>RAUQEL SOFIA AMAYA</t>
  </si>
  <si>
    <t>VIRGINIA ALARCON T.P. 186124-T</t>
  </si>
  <si>
    <t>RAFAEL POVEDA TELEVISION SAS 50%</t>
  </si>
  <si>
    <t>RAQUEL SOFIA AMAYA PRODUCCIONES SAS 50%</t>
  </si>
  <si>
    <t>NANCY ARANGO T.P. 41940-T</t>
  </si>
  <si>
    <t>121-125/139-140</t>
  </si>
  <si>
    <t>120/141-142</t>
  </si>
  <si>
    <t>CARLOS IBAUE T.P. 95499-T</t>
  </si>
  <si>
    <t>92-96/143-146</t>
  </si>
  <si>
    <t>97-119/147-155</t>
  </si>
  <si>
    <t>127-131/156-160</t>
  </si>
  <si>
    <t>133/163</t>
  </si>
  <si>
    <t>135/165</t>
  </si>
  <si>
    <t>137/167-172</t>
  </si>
  <si>
    <t>CIMPLE</t>
  </si>
  <si>
    <t>EDWIN MAURICIO QUINTANA RODRIGUEZ</t>
  </si>
  <si>
    <t>EDWIN M. QUINTANA</t>
  </si>
  <si>
    <t>9</t>
  </si>
  <si>
    <t>LUZ MERY ROJAS T.P. 111534-T</t>
  </si>
  <si>
    <t>18-19</t>
  </si>
  <si>
    <t>20</t>
  </si>
  <si>
    <t>21</t>
  </si>
  <si>
    <t>22-24</t>
  </si>
  <si>
    <t>25</t>
  </si>
  <si>
    <t xml:space="preserve">No anexa  </t>
  </si>
  <si>
    <t>BUENAVIDA FILMS SAS</t>
  </si>
  <si>
    <t>OSCAR DARIO JIMENEZ</t>
  </si>
  <si>
    <t>DORIS DUARTE T.P. 24825-T</t>
  </si>
  <si>
    <t>20-27</t>
  </si>
  <si>
    <t>28</t>
  </si>
  <si>
    <t>29</t>
  </si>
  <si>
    <t>30-31</t>
  </si>
  <si>
    <t>32</t>
  </si>
  <si>
    <t>33</t>
  </si>
  <si>
    <t>22</t>
  </si>
  <si>
    <t>FRESA PRODUCCIONES Y COMUNICACIONES SAS</t>
  </si>
  <si>
    <t>FABIO ANDRES RUIZ</t>
  </si>
  <si>
    <t>LUIS ALBERTO SILVA T.P. 100394-T</t>
  </si>
  <si>
    <t>35</t>
  </si>
  <si>
    <t>LORENA HERNANDEZ T.P. 250792-T</t>
  </si>
  <si>
    <t>37-40</t>
  </si>
  <si>
    <t>41-61</t>
  </si>
  <si>
    <t>25-26/63-64</t>
  </si>
  <si>
    <t>65-70</t>
  </si>
  <si>
    <t>74-78</t>
  </si>
  <si>
    <t>79</t>
  </si>
  <si>
    <t>No anexa</t>
  </si>
  <si>
    <t>LAURA TATIANA PRIETO</t>
  </si>
  <si>
    <t>CABEZA RODANTE PRODUCCIONES SAS</t>
  </si>
  <si>
    <t>EDWARD SARAY T.P. 94450-T</t>
  </si>
  <si>
    <t>28-35</t>
  </si>
  <si>
    <t>26-27/36-38</t>
  </si>
  <si>
    <t>47</t>
  </si>
  <si>
    <t>49-50</t>
  </si>
  <si>
    <t>51</t>
  </si>
  <si>
    <t>52-56</t>
  </si>
  <si>
    <t>GUALA FILMS SAS</t>
  </si>
  <si>
    <t>CARMEN ROSARIO PINILLA</t>
  </si>
  <si>
    <t>34</t>
  </si>
  <si>
    <t>JORGE VILLAMIL</t>
  </si>
  <si>
    <t>72-73</t>
  </si>
  <si>
    <t>74-76</t>
  </si>
  <si>
    <t>No anexa las revelaciones a los Estados Financieros correspondientes a la vigencia 2020</t>
  </si>
  <si>
    <t>LA RED TINA SAS</t>
  </si>
  <si>
    <t>CAROL YESETH RUIZ OBANDO</t>
  </si>
  <si>
    <t>OVER LOZADA POLANIA T.P. 142365-T</t>
  </si>
  <si>
    <t>29-40</t>
  </si>
  <si>
    <t>43-44</t>
  </si>
  <si>
    <t>47-50</t>
  </si>
  <si>
    <t>53-54</t>
  </si>
  <si>
    <t>55</t>
  </si>
  <si>
    <t>HIPER NEXT MEDIA SAS</t>
  </si>
  <si>
    <t>CARLOS ENRIQUE FORERO</t>
  </si>
  <si>
    <t>PAOLA ANDREA SANCHEZ T.P. 144799</t>
  </si>
  <si>
    <t>29-32</t>
  </si>
  <si>
    <t>34-59</t>
  </si>
  <si>
    <t>61-62</t>
  </si>
  <si>
    <t>63</t>
  </si>
  <si>
    <t>NO ANEXA</t>
  </si>
  <si>
    <t>Revisando los Estados Financieros adjuntos, los correpondientes a la vigencia 2020 cumplen con los indicadfores solicitados en el concurso, sin embargo,  estos Estados Financieros no son del todo legibles, igualmente no anexan el Estado de Flujo de Efectivo ni el Estado de Cambios en el Patrimonio de 2020, por lo que se solicita subsanar</t>
  </si>
  <si>
    <t xml:space="preserve">CAPITAL TRABAJO: Igual o superior del 60%  del presupuesto oficial del proyecto a presentarse. </t>
  </si>
  <si>
    <t>INDICE DE LIQUIDEZ: Igual o superior a 1.2</t>
  </si>
  <si>
    <t>PATRIMONIO TOTAL: Presupuesto oficial de 70% del proyecto a presentarse</t>
  </si>
  <si>
    <t>RANTABILIDAD SOBRE EL PATRIMONIO: mayor o igual al 2%</t>
  </si>
  <si>
    <t>RENTABILIDAD SOBRE EL ACTIVO: mayor o igual al 1%</t>
  </si>
  <si>
    <t>60% PRESUPUESTO- Capital de Trabajo</t>
  </si>
  <si>
    <t>70% PRESUPUESTO- patrimonio</t>
  </si>
  <si>
    <t>PRIME PRODUCCIONES SA</t>
  </si>
  <si>
    <t>HUGO ALEJANDRO BENAVIDES</t>
  </si>
  <si>
    <t>YESID EDUARDO MONTAÑA T.P. 96120-T</t>
  </si>
  <si>
    <t>LEONARDO GARZON RODRIGUEZ T.P. 156706-T</t>
  </si>
  <si>
    <t>51-55</t>
  </si>
  <si>
    <t>57-59</t>
  </si>
  <si>
    <t>60-72</t>
  </si>
  <si>
    <t>73-78</t>
  </si>
  <si>
    <t>81</t>
  </si>
  <si>
    <t>83</t>
  </si>
  <si>
    <t>87</t>
  </si>
  <si>
    <t>Subsanado mediante correo comercial@hipernextmedia.com remitido el 20 de agosto de 2021 a las 12:59 pm</t>
  </si>
  <si>
    <t xml:space="preserve">Subsanado mediante correo pilar@gualafilms.com remitido el 23 de agosto de 2021 a las 3:55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</si>
</sst>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 #,##0_);_(* \(#,##0\);_(* &quot;-&quot;??_);_(@_)"/>
    <numFmt numFmtId="166" formatCode="_(&quot;$&quot;\ * #,##0.00_);_(&quot;$&quot;\ * \(#,##0.00\);_(&quot;$&quot;\ * &quot;-&quot;??_);_(@_)"/>
    <numFmt numFmtId="167" formatCode="_(* #,##0.0_);_(* \(#,##0.0\);_(* &quot;-&quot;??_);_(@_)"/>
    <numFmt numFmtId="168" formatCode="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2"/>
      <color theme="1"/>
      <name val="Calibri"/>
      <family val="2"/>
      <scheme val="minor"/>
    </font>
    <font>
      <sz val="11"/>
      <name val="Calibri"/>
      <family val="2"/>
      <scheme val="minor"/>
    </font>
    <font>
      <b/>
      <sz val="16"/>
      <color theme="1"/>
      <name val="Arial"/>
      <family val="2"/>
    </font>
    <font>
      <b/>
      <sz val="14"/>
      <color theme="1"/>
      <name val="Calibri"/>
      <family val="2"/>
      <scheme val="minor"/>
    </font>
    <font>
      <b/>
      <sz val="14"/>
      <name val="Calibri"/>
      <family val="2"/>
      <scheme val="minor"/>
    </font>
    <font>
      <b/>
      <sz val="11"/>
      <name val="Calibri"/>
      <family val="2"/>
      <scheme val="minor"/>
    </font>
    <font>
      <sz val="10"/>
      <name val="Calibri"/>
      <family val="2"/>
      <scheme val="minor"/>
    </font>
    <font>
      <sz val="9"/>
      <name val="Calibri"/>
      <family val="2"/>
      <scheme val="minor"/>
    </font>
    <font>
      <sz val="9"/>
      <color rgb="FFFF0000"/>
      <name val="Calibri"/>
      <family val="2"/>
      <scheme val="minor"/>
    </font>
    <font>
      <sz val="8"/>
      <name val="Calibri"/>
      <family val="2"/>
      <scheme val="minor"/>
    </font>
    <font>
      <b/>
      <sz val="11"/>
      <color rgb="FF00B050"/>
      <name val="Calibri"/>
      <family val="2"/>
      <scheme val="minor"/>
    </font>
    <font>
      <b/>
      <sz val="11"/>
      <color rgb="FFFF0000"/>
      <name val="Calibri"/>
      <family val="2"/>
      <scheme val="minor"/>
    </font>
    <font>
      <b/>
      <sz val="14"/>
      <color rgb="FFFF0000"/>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s>
  <cellStyleXfs count="4">
    <xf numFmtId="0" fontId="0"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249">
    <xf numFmtId="0" fontId="0" fillId="0" borderId="0" xfId="0"/>
    <xf numFmtId="0" fontId="0" fillId="2" borderId="0" xfId="0" applyFill="1"/>
    <xf numFmtId="0" fontId="4" fillId="2" borderId="3" xfId="0" applyFont="1" applyFill="1" applyBorder="1" applyAlignment="1">
      <alignment horizontal="center"/>
    </xf>
    <xf numFmtId="0" fontId="5" fillId="2" borderId="0" xfId="0" applyFont="1" applyFill="1" applyBorder="1"/>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8" fillId="3" borderId="1" xfId="0" applyFont="1" applyFill="1" applyBorder="1" applyAlignment="1">
      <alignment horizontal="center" wrapText="1"/>
    </xf>
    <xf numFmtId="0" fontId="9" fillId="4" borderId="7" xfId="0" applyFont="1" applyFill="1" applyBorder="1" applyAlignment="1">
      <alignment wrapText="1"/>
    </xf>
    <xf numFmtId="165" fontId="8" fillId="2" borderId="4" xfId="1" applyNumberFormat="1" applyFont="1" applyFill="1" applyBorder="1" applyAlignment="1">
      <alignment wrapText="1"/>
    </xf>
    <xf numFmtId="166" fontId="9" fillId="4" borderId="9" xfId="2" applyFont="1" applyFill="1" applyBorder="1" applyAlignment="1">
      <alignment wrapText="1"/>
    </xf>
    <xf numFmtId="0" fontId="0" fillId="0" borderId="0" xfId="0" applyAlignment="1">
      <alignment horizontal="center" vertical="center"/>
    </xf>
    <xf numFmtId="0" fontId="10" fillId="5" borderId="17" xfId="0" applyFont="1" applyFill="1" applyBorder="1" applyAlignment="1">
      <alignment horizontal="center" vertical="center" wrapText="1"/>
    </xf>
    <xf numFmtId="49" fontId="10" fillId="5" borderId="18" xfId="0" applyNumberFormat="1" applyFont="1" applyFill="1" applyBorder="1" applyAlignment="1">
      <alignment horizontal="center" vertical="center" wrapText="1"/>
    </xf>
    <xf numFmtId="0" fontId="10" fillId="5" borderId="19" xfId="0" applyFont="1" applyFill="1" applyBorder="1" applyAlignment="1">
      <alignment horizontal="center" vertical="center" wrapText="1"/>
    </xf>
    <xf numFmtId="49" fontId="10" fillId="5" borderId="20" xfId="0" applyNumberFormat="1" applyFont="1" applyFill="1" applyBorder="1" applyAlignment="1">
      <alignment horizontal="center" vertical="center" wrapText="1"/>
    </xf>
    <xf numFmtId="49" fontId="10" fillId="5" borderId="5" xfId="0" applyNumberFormat="1" applyFont="1" applyFill="1" applyBorder="1" applyAlignment="1">
      <alignment horizontal="center" vertical="center" wrapText="1"/>
    </xf>
    <xf numFmtId="0" fontId="10" fillId="5" borderId="22" xfId="0" applyFont="1" applyFill="1" applyBorder="1" applyAlignment="1">
      <alignment horizontal="center" vertical="center" wrapText="1"/>
    </xf>
    <xf numFmtId="49" fontId="10" fillId="5" borderId="23" xfId="0" applyNumberFormat="1" applyFont="1" applyFill="1" applyBorder="1" applyAlignment="1">
      <alignment horizontal="center" vertical="center" wrapText="1"/>
    </xf>
    <xf numFmtId="0" fontId="0" fillId="0" borderId="0" xfId="0" applyAlignment="1">
      <alignment wrapText="1"/>
    </xf>
    <xf numFmtId="49" fontId="11" fillId="4" borderId="24" xfId="0" applyNumberFormat="1" applyFont="1" applyFill="1" applyBorder="1" applyAlignment="1">
      <alignment horizontal="center" vertical="center"/>
    </xf>
    <xf numFmtId="49" fontId="1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49" fontId="12" fillId="4" borderId="26" xfId="0" applyNumberFormat="1" applyFont="1" applyFill="1" applyBorder="1" applyAlignment="1">
      <alignment horizontal="center" vertical="center" wrapText="1"/>
    </xf>
    <xf numFmtId="49" fontId="11" fillId="4" borderId="11" xfId="0" applyNumberFormat="1" applyFont="1" applyFill="1" applyBorder="1" applyAlignment="1">
      <alignment horizontal="center" vertical="center" wrapText="1"/>
    </xf>
    <xf numFmtId="49" fontId="12" fillId="4" borderId="12" xfId="0" applyNumberFormat="1" applyFont="1" applyFill="1" applyBorder="1" applyAlignment="1">
      <alignment horizontal="center" vertical="center" wrapText="1"/>
    </xf>
    <xf numFmtId="0" fontId="0" fillId="0" borderId="3" xfId="0" applyBorder="1" applyAlignment="1">
      <alignment wrapText="1"/>
    </xf>
    <xf numFmtId="0" fontId="6" fillId="4" borderId="30" xfId="0" applyFont="1" applyFill="1" applyBorder="1" applyAlignment="1">
      <alignment horizontal="center" vertical="center"/>
    </xf>
    <xf numFmtId="49" fontId="12" fillId="4" borderId="30" xfId="0" applyNumberFormat="1" applyFont="1" applyFill="1" applyBorder="1" applyAlignment="1">
      <alignment horizontal="center" vertical="center" wrapText="1"/>
    </xf>
    <xf numFmtId="49" fontId="12" fillId="4" borderId="30" xfId="0" applyNumberFormat="1" applyFont="1" applyFill="1" applyBorder="1" applyAlignment="1">
      <alignment horizontal="center" vertical="center"/>
    </xf>
    <xf numFmtId="49" fontId="13" fillId="4" borderId="27" xfId="0" applyNumberFormat="1" applyFont="1" applyFill="1" applyBorder="1" applyAlignment="1">
      <alignment horizontal="center" vertical="center"/>
    </xf>
    <xf numFmtId="49" fontId="12" fillId="4" borderId="27" xfId="0" applyNumberFormat="1" applyFont="1" applyFill="1" applyBorder="1" applyAlignment="1">
      <alignment horizontal="center" vertical="center" wrapText="1"/>
    </xf>
    <xf numFmtId="49" fontId="12" fillId="4" borderId="31" xfId="0" applyNumberFormat="1" applyFont="1" applyFill="1" applyBorder="1" applyAlignment="1">
      <alignment horizontal="center" vertical="center"/>
    </xf>
    <xf numFmtId="49" fontId="12" fillId="4" borderId="32" xfId="0" applyNumberFormat="1" applyFont="1" applyFill="1" applyBorder="1" applyAlignment="1">
      <alignment horizontal="center" vertical="center" wrapText="1"/>
    </xf>
    <xf numFmtId="49" fontId="12" fillId="4" borderId="31" xfId="0" applyNumberFormat="1" applyFont="1" applyFill="1" applyBorder="1" applyAlignment="1">
      <alignment horizontal="center" vertical="center" wrapText="1"/>
    </xf>
    <xf numFmtId="49" fontId="13" fillId="4" borderId="18" xfId="0" applyNumberFormat="1" applyFont="1" applyFill="1" applyBorder="1" applyAlignment="1">
      <alignment horizontal="center" vertical="center" wrapText="1"/>
    </xf>
    <xf numFmtId="0" fontId="0" fillId="0" borderId="3" xfId="0" applyBorder="1" applyAlignment="1">
      <alignment vertical="top"/>
    </xf>
    <xf numFmtId="49" fontId="12" fillId="4" borderId="27" xfId="0" applyNumberFormat="1" applyFont="1" applyFill="1" applyBorder="1" applyAlignment="1">
      <alignment horizontal="center" vertical="center"/>
    </xf>
    <xf numFmtId="49" fontId="12" fillId="4" borderId="27" xfId="0" applyNumberFormat="1" applyFont="1" applyFill="1" applyBorder="1" applyAlignment="1">
      <alignment horizontal="center" vertical="center"/>
    </xf>
    <xf numFmtId="49" fontId="12" fillId="4" borderId="32" xfId="0" applyNumberFormat="1" applyFont="1" applyFill="1" applyBorder="1" applyAlignment="1">
      <alignment horizontal="center" vertical="center"/>
    </xf>
    <xf numFmtId="0" fontId="0" fillId="0" borderId="3" xfId="0" applyBorder="1"/>
    <xf numFmtId="49" fontId="14" fillId="4" borderId="30" xfId="0" applyNumberFormat="1" applyFont="1" applyFill="1" applyBorder="1" applyAlignment="1">
      <alignment horizontal="center" vertical="center" wrapText="1"/>
    </xf>
    <xf numFmtId="49" fontId="12" fillId="4" borderId="34" xfId="0" applyNumberFormat="1" applyFont="1" applyFill="1" applyBorder="1" applyAlignment="1">
      <alignment horizontal="center" vertical="center"/>
    </xf>
    <xf numFmtId="49" fontId="12" fillId="4" borderId="35" xfId="0" applyNumberFormat="1" applyFont="1" applyFill="1" applyBorder="1" applyAlignment="1">
      <alignment horizontal="center" vertical="center"/>
    </xf>
    <xf numFmtId="49" fontId="12" fillId="4" borderId="35" xfId="0" applyNumberFormat="1" applyFont="1" applyFill="1" applyBorder="1" applyAlignment="1">
      <alignment horizontal="center" vertical="center" wrapText="1"/>
    </xf>
    <xf numFmtId="49" fontId="11" fillId="4" borderId="35" xfId="0" applyNumberFormat="1" applyFont="1" applyFill="1" applyBorder="1" applyAlignment="1">
      <alignment horizontal="center" vertical="center" wrapText="1"/>
    </xf>
    <xf numFmtId="49" fontId="12" fillId="4" borderId="34" xfId="0" applyNumberFormat="1" applyFont="1" applyFill="1" applyBorder="1" applyAlignment="1">
      <alignment horizontal="center" vertical="center" wrapText="1"/>
    </xf>
    <xf numFmtId="49" fontId="13" fillId="4" borderId="27" xfId="0" applyNumberFormat="1" applyFont="1" applyFill="1" applyBorder="1" applyAlignment="1">
      <alignment horizontal="center" vertical="center" wrapText="1"/>
    </xf>
    <xf numFmtId="49" fontId="11" fillId="4" borderId="36" xfId="0" applyNumberFormat="1" applyFont="1" applyFill="1" applyBorder="1" applyAlignment="1">
      <alignment horizontal="center" vertical="center" wrapText="1"/>
    </xf>
    <xf numFmtId="49" fontId="12" fillId="4" borderId="18" xfId="0" applyNumberFormat="1" applyFont="1" applyFill="1" applyBorder="1" applyAlignment="1">
      <alignment horizontal="center" vertical="center" wrapText="1"/>
    </xf>
    <xf numFmtId="0" fontId="0" fillId="0" borderId="4" xfId="0" applyBorder="1" applyAlignment="1">
      <alignment wrapText="1"/>
    </xf>
    <xf numFmtId="49" fontId="12" fillId="4" borderId="37" xfId="0" applyNumberFormat="1" applyFont="1" applyFill="1" applyBorder="1" applyAlignment="1">
      <alignment horizontal="center" vertical="center"/>
    </xf>
    <xf numFmtId="49" fontId="12" fillId="4" borderId="37" xfId="0" applyNumberFormat="1" applyFont="1" applyFill="1" applyBorder="1" applyAlignment="1">
      <alignment horizontal="center" vertical="center" wrapText="1"/>
    </xf>
    <xf numFmtId="49" fontId="11" fillId="4" borderId="37" xfId="0" applyNumberFormat="1" applyFont="1" applyFill="1" applyBorder="1" applyAlignment="1">
      <alignment horizontal="center" vertical="center" wrapText="1"/>
    </xf>
    <xf numFmtId="49" fontId="12" fillId="4" borderId="23" xfId="0" applyNumberFormat="1" applyFont="1" applyFill="1" applyBorder="1" applyAlignment="1">
      <alignment horizontal="center" vertical="center" wrapText="1"/>
    </xf>
    <xf numFmtId="49" fontId="11" fillId="4" borderId="19" xfId="0" applyNumberFormat="1" applyFont="1" applyFill="1" applyBorder="1" applyAlignment="1">
      <alignment horizontal="center" vertical="center" wrapText="1"/>
    </xf>
    <xf numFmtId="0" fontId="8" fillId="5" borderId="4" xfId="0" applyFont="1" applyFill="1" applyBorder="1" applyAlignment="1">
      <alignment horizontal="center" wrapText="1"/>
    </xf>
    <xf numFmtId="0" fontId="8" fillId="5" borderId="3" xfId="0" applyFont="1" applyFill="1" applyBorder="1" applyAlignment="1">
      <alignment horizontal="center" wrapText="1"/>
    </xf>
    <xf numFmtId="165" fontId="16" fillId="0" borderId="0" xfId="1" applyNumberFormat="1" applyFont="1" applyBorder="1" applyAlignment="1">
      <alignment horizontal="center" vertical="center"/>
    </xf>
    <xf numFmtId="165" fontId="15" fillId="0" borderId="0" xfId="1" applyNumberFormat="1" applyFont="1" applyBorder="1" applyAlignment="1">
      <alignment horizontal="center" vertical="center"/>
    </xf>
    <xf numFmtId="0" fontId="8" fillId="0" borderId="3" xfId="0" applyFont="1" applyBorder="1" applyAlignment="1">
      <alignment horizontal="center" wrapText="1"/>
    </xf>
    <xf numFmtId="165" fontId="3" fillId="0" borderId="0" xfId="1" applyNumberFormat="1" applyFont="1" applyBorder="1" applyAlignment="1">
      <alignment horizontal="center" vertical="center"/>
    </xf>
    <xf numFmtId="165" fontId="3" fillId="0" borderId="5" xfId="1" applyNumberFormat="1" applyFont="1" applyBorder="1" applyAlignment="1">
      <alignment vertical="center"/>
    </xf>
    <xf numFmtId="0" fontId="8" fillId="6" borderId="39" xfId="0" applyFont="1" applyFill="1" applyBorder="1" applyAlignment="1">
      <alignment horizontal="right" wrapText="1"/>
    </xf>
    <xf numFmtId="0" fontId="8" fillId="6" borderId="41" xfId="0" applyFont="1" applyFill="1" applyBorder="1" applyAlignment="1">
      <alignment horizontal="right" wrapText="1"/>
    </xf>
    <xf numFmtId="0" fontId="8" fillId="6" borderId="43" xfId="0" applyFont="1" applyFill="1" applyBorder="1" applyAlignment="1">
      <alignment horizontal="right" wrapText="1"/>
    </xf>
    <xf numFmtId="0" fontId="8" fillId="0" borderId="3" xfId="0" applyFont="1" applyBorder="1" applyAlignment="1">
      <alignment horizontal="right" wrapText="1"/>
    </xf>
    <xf numFmtId="165" fontId="3" fillId="0" borderId="0" xfId="1" applyNumberFormat="1" applyFont="1" applyAlignment="1">
      <alignment horizontal="center" vertical="center"/>
    </xf>
    <xf numFmtId="165" fontId="0" fillId="5" borderId="42" xfId="1" applyNumberFormat="1" applyFont="1" applyFill="1" applyBorder="1" applyAlignment="1">
      <alignment wrapText="1"/>
    </xf>
    <xf numFmtId="165" fontId="6" fillId="4" borderId="45" xfId="1" applyNumberFormat="1" applyFont="1" applyFill="1" applyBorder="1" applyAlignment="1">
      <alignment vertical="center"/>
    </xf>
    <xf numFmtId="165" fontId="6" fillId="4" borderId="45" xfId="1" applyNumberFormat="1" applyFont="1" applyFill="1" applyBorder="1" applyAlignment="1">
      <alignment horizontal="center" vertical="center"/>
    </xf>
    <xf numFmtId="165" fontId="6" fillId="4" borderId="46" xfId="1" applyNumberFormat="1" applyFont="1" applyFill="1" applyBorder="1" applyAlignment="1">
      <alignment horizontal="center" vertical="center"/>
    </xf>
    <xf numFmtId="165" fontId="0" fillId="0" borderId="0" xfId="1" applyNumberFormat="1" applyFont="1"/>
    <xf numFmtId="164" fontId="0" fillId="5" borderId="42" xfId="1" applyFont="1" applyFill="1" applyBorder="1" applyAlignment="1">
      <alignment wrapText="1"/>
    </xf>
    <xf numFmtId="165" fontId="6" fillId="4" borderId="30" xfId="1" applyNumberFormat="1" applyFont="1" applyFill="1" applyBorder="1" applyAlignment="1">
      <alignment vertical="center"/>
    </xf>
    <xf numFmtId="167" fontId="6" fillId="4" borderId="30" xfId="1" applyNumberFormat="1" applyFont="1" applyFill="1" applyBorder="1" applyAlignment="1">
      <alignment vertical="center"/>
    </xf>
    <xf numFmtId="2" fontId="6" fillId="4" borderId="30" xfId="1" applyNumberFormat="1" applyFont="1" applyFill="1" applyBorder="1" applyAlignment="1">
      <alignment horizontal="right" vertical="center"/>
    </xf>
    <xf numFmtId="2" fontId="6" fillId="4" borderId="29" xfId="1" applyNumberFormat="1" applyFont="1" applyFill="1" applyBorder="1" applyAlignment="1">
      <alignment horizontal="right" vertical="center"/>
    </xf>
    <xf numFmtId="164" fontId="0" fillId="0" borderId="0" xfId="1" applyFont="1"/>
    <xf numFmtId="10" fontId="0" fillId="5" borderId="42" xfId="3" applyNumberFormat="1" applyFont="1" applyFill="1" applyBorder="1" applyAlignment="1">
      <alignment wrapText="1"/>
    </xf>
    <xf numFmtId="9" fontId="6" fillId="4" borderId="30" xfId="3" applyNumberFormat="1" applyFont="1" applyFill="1" applyBorder="1" applyAlignment="1">
      <alignment vertical="center"/>
    </xf>
    <xf numFmtId="9" fontId="6" fillId="4" borderId="30" xfId="3" applyNumberFormat="1" applyFont="1" applyFill="1" applyBorder="1" applyAlignment="1">
      <alignment horizontal="right" vertical="center"/>
    </xf>
    <xf numFmtId="9" fontId="6" fillId="4" borderId="29" xfId="3" applyNumberFormat="1" applyFont="1" applyFill="1" applyBorder="1" applyAlignment="1">
      <alignment horizontal="right" vertical="center"/>
    </xf>
    <xf numFmtId="10" fontId="0" fillId="0" borderId="0" xfId="3" applyNumberFormat="1" applyFont="1"/>
    <xf numFmtId="165" fontId="0" fillId="5" borderId="47" xfId="1" applyNumberFormat="1" applyFont="1" applyFill="1" applyBorder="1" applyAlignment="1">
      <alignment wrapText="1"/>
    </xf>
    <xf numFmtId="165" fontId="6" fillId="4" borderId="48" xfId="1" applyNumberFormat="1" applyFont="1" applyFill="1" applyBorder="1" applyAlignment="1">
      <alignment vertical="center"/>
    </xf>
    <xf numFmtId="165" fontId="6" fillId="4" borderId="48" xfId="1" applyNumberFormat="1" applyFont="1" applyFill="1" applyBorder="1" applyAlignment="1">
      <alignment horizontal="center" vertical="center"/>
    </xf>
    <xf numFmtId="165" fontId="6" fillId="4" borderId="49" xfId="1" applyNumberFormat="1" applyFont="1" applyFill="1" applyBorder="1" applyAlignment="1">
      <alignment horizontal="center" vertical="center"/>
    </xf>
    <xf numFmtId="165" fontId="8" fillId="5" borderId="13" xfId="1" applyNumberFormat="1" applyFont="1" applyFill="1" applyBorder="1" applyAlignment="1">
      <alignment horizontal="center" vertical="center" wrapText="1"/>
    </xf>
    <xf numFmtId="0" fontId="10" fillId="0" borderId="0" xfId="0" applyFont="1"/>
    <xf numFmtId="0" fontId="2" fillId="0" borderId="0" xfId="0" applyFont="1"/>
    <xf numFmtId="0" fontId="0" fillId="0" borderId="30" xfId="0" applyBorder="1"/>
    <xf numFmtId="9" fontId="1" fillId="0" borderId="30" xfId="3" applyBorder="1"/>
    <xf numFmtId="9" fontId="0" fillId="0" borderId="27" xfId="3" applyFont="1" applyBorder="1" applyAlignment="1">
      <alignment horizontal="center"/>
    </xf>
    <xf numFmtId="9" fontId="0" fillId="0" borderId="30" xfId="3" applyFont="1" applyBorder="1" applyAlignment="1">
      <alignment horizontal="center"/>
    </xf>
    <xf numFmtId="165" fontId="0" fillId="5" borderId="44" xfId="1" applyNumberFormat="1" applyFont="1" applyFill="1" applyBorder="1" applyAlignment="1">
      <alignment wrapText="1"/>
    </xf>
    <xf numFmtId="0" fontId="0" fillId="0" borderId="48" xfId="0" applyBorder="1"/>
    <xf numFmtId="9" fontId="1" fillId="0" borderId="48" xfId="3" applyBorder="1"/>
    <xf numFmtId="9" fontId="0" fillId="0" borderId="38" xfId="3" applyFont="1" applyBorder="1" applyAlignment="1">
      <alignment horizontal="center"/>
    </xf>
    <xf numFmtId="0" fontId="0" fillId="0" borderId="35" xfId="0" applyBorder="1"/>
    <xf numFmtId="9" fontId="0" fillId="0" borderId="35" xfId="3" applyFont="1" applyBorder="1" applyAlignment="1">
      <alignment horizontal="center"/>
    </xf>
    <xf numFmtId="0" fontId="3" fillId="8" borderId="39" xfId="0" applyFont="1" applyFill="1" applyBorder="1" applyAlignment="1">
      <alignment horizontal="right" wrapText="1"/>
    </xf>
    <xf numFmtId="0" fontId="3" fillId="8" borderId="41" xfId="0" applyFont="1" applyFill="1" applyBorder="1" applyAlignment="1">
      <alignment horizontal="right" wrapText="1"/>
    </xf>
    <xf numFmtId="0" fontId="3" fillId="8" borderId="43" xfId="0" applyFont="1" applyFill="1" applyBorder="1" applyAlignment="1">
      <alignment horizontal="right" wrapText="1"/>
    </xf>
    <xf numFmtId="165" fontId="0" fillId="0" borderId="0" xfId="0" applyNumberFormat="1"/>
    <xf numFmtId="0" fontId="0" fillId="0" borderId="0" xfId="0" applyBorder="1"/>
    <xf numFmtId="0" fontId="16" fillId="0" borderId="50" xfId="0" applyFont="1" applyBorder="1" applyAlignment="1">
      <alignment horizontal="right" wrapText="1"/>
    </xf>
    <xf numFmtId="165" fontId="9" fillId="0" borderId="2" xfId="1" applyNumberFormat="1" applyFont="1" applyBorder="1" applyAlignment="1">
      <alignment wrapText="1"/>
    </xf>
    <xf numFmtId="165" fontId="9" fillId="0" borderId="0" xfId="1" applyNumberFormat="1" applyFont="1" applyBorder="1" applyAlignment="1">
      <alignment wrapText="1"/>
    </xf>
    <xf numFmtId="165" fontId="6" fillId="0" borderId="0" xfId="1" applyNumberFormat="1" applyFont="1" applyBorder="1" applyAlignment="1">
      <alignment vertical="center"/>
    </xf>
    <xf numFmtId="165" fontId="6" fillId="0" borderId="40" xfId="1" applyNumberFormat="1" applyFont="1" applyBorder="1" applyAlignment="1">
      <alignment vertical="center"/>
    </xf>
    <xf numFmtId="165" fontId="6" fillId="0" borderId="39" xfId="1" applyNumberFormat="1" applyFont="1" applyBorder="1" applyAlignment="1">
      <alignment vertical="center"/>
    </xf>
    <xf numFmtId="165" fontId="6" fillId="0" borderId="46" xfId="1" applyNumberFormat="1" applyFont="1" applyBorder="1" applyAlignment="1">
      <alignment vertical="center"/>
    </xf>
    <xf numFmtId="164" fontId="6" fillId="0" borderId="0" xfId="1" applyFont="1" applyBorder="1" applyAlignment="1">
      <alignment vertical="center"/>
    </xf>
    <xf numFmtId="165" fontId="6" fillId="0" borderId="42" xfId="1" applyNumberFormat="1" applyFont="1" applyBorder="1" applyAlignment="1">
      <alignment vertical="center"/>
    </xf>
    <xf numFmtId="164" fontId="6" fillId="0" borderId="41" xfId="1" applyNumberFormat="1" applyFont="1" applyBorder="1" applyAlignment="1">
      <alignment vertical="center"/>
    </xf>
    <xf numFmtId="164" fontId="6" fillId="0" borderId="29" xfId="1" applyFont="1" applyBorder="1" applyAlignment="1">
      <alignment vertical="center"/>
    </xf>
    <xf numFmtId="168" fontId="6" fillId="0" borderId="0" xfId="3" applyNumberFormat="1" applyFont="1" applyBorder="1" applyAlignment="1">
      <alignment vertical="center"/>
    </xf>
    <xf numFmtId="168" fontId="6" fillId="0" borderId="41" xfId="3" applyNumberFormat="1" applyFont="1" applyBorder="1" applyAlignment="1">
      <alignment vertical="center"/>
    </xf>
    <xf numFmtId="165" fontId="6" fillId="0" borderId="44" xfId="1" applyNumberFormat="1" applyFont="1" applyBorder="1" applyAlignment="1">
      <alignment vertical="center"/>
    </xf>
    <xf numFmtId="165" fontId="6" fillId="0" borderId="43" xfId="1" applyNumberFormat="1" applyFont="1" applyBorder="1" applyAlignment="1">
      <alignment vertical="center"/>
    </xf>
    <xf numFmtId="165" fontId="6" fillId="0" borderId="49" xfId="1" applyNumberFormat="1" applyFont="1" applyBorder="1" applyAlignment="1">
      <alignment vertical="center"/>
    </xf>
    <xf numFmtId="165" fontId="6" fillId="0" borderId="12" xfId="1" applyNumberFormat="1" applyFont="1" applyBorder="1" applyAlignment="1">
      <alignment vertical="center"/>
    </xf>
    <xf numFmtId="165" fontId="6" fillId="0" borderId="32" xfId="1" applyNumberFormat="1" applyFont="1" applyBorder="1" applyAlignment="1">
      <alignment vertical="center"/>
    </xf>
    <xf numFmtId="165" fontId="6" fillId="0" borderId="18" xfId="1" applyNumberFormat="1" applyFont="1" applyBorder="1" applyAlignment="1">
      <alignment vertical="center"/>
    </xf>
    <xf numFmtId="165" fontId="17" fillId="0" borderId="2" xfId="1" applyNumberFormat="1" applyFont="1" applyFill="1" applyBorder="1" applyAlignment="1">
      <alignment horizontal="center" wrapText="1"/>
    </xf>
    <xf numFmtId="165" fontId="17" fillId="0" borderId="0" xfId="1" applyNumberFormat="1" applyFont="1" applyFill="1" applyBorder="1" applyAlignment="1">
      <alignment horizontal="center" wrapText="1"/>
    </xf>
    <xf numFmtId="49" fontId="12" fillId="4" borderId="25" xfId="0" applyNumberFormat="1" applyFont="1" applyFill="1" applyBorder="1" applyAlignment="1">
      <alignment horizontal="center" vertical="center" wrapText="1"/>
    </xf>
    <xf numFmtId="168" fontId="6" fillId="4" borderId="30" xfId="3" applyNumberFormat="1" applyFont="1" applyFill="1" applyBorder="1" applyAlignment="1">
      <alignment horizontal="right" vertical="center"/>
    </xf>
    <xf numFmtId="0" fontId="0" fillId="0" borderId="11" xfId="0" applyBorder="1"/>
    <xf numFmtId="9" fontId="0" fillId="0" borderId="12" xfId="3" applyFont="1" applyBorder="1" applyAlignment="1">
      <alignment horizontal="center"/>
    </xf>
    <xf numFmtId="0" fontId="0" fillId="0" borderId="17" xfId="0" applyBorder="1"/>
    <xf numFmtId="9" fontId="0" fillId="0" borderId="18" xfId="3" applyFont="1" applyBorder="1" applyAlignment="1">
      <alignment horizontal="center"/>
    </xf>
    <xf numFmtId="49" fontId="13" fillId="4" borderId="12" xfId="0" applyNumberFormat="1" applyFont="1" applyFill="1" applyBorder="1" applyAlignment="1">
      <alignment horizontal="center" vertical="center" wrapText="1"/>
    </xf>
    <xf numFmtId="9" fontId="0" fillId="0" borderId="27" xfId="3" applyFont="1" applyBorder="1" applyAlignment="1">
      <alignment horizontal="center"/>
    </xf>
    <xf numFmtId="9" fontId="0" fillId="0" borderId="38" xfId="3" applyFont="1" applyBorder="1" applyAlignment="1">
      <alignment horizontal="center"/>
    </xf>
    <xf numFmtId="49" fontId="12" fillId="4" borderId="27" xfId="0" applyNumberFormat="1" applyFont="1" applyFill="1" applyBorder="1" applyAlignment="1">
      <alignment horizontal="center" vertical="center" wrapText="1"/>
    </xf>
    <xf numFmtId="49" fontId="12" fillId="4" borderId="27" xfId="0" applyNumberFormat="1" applyFont="1" applyFill="1" applyBorder="1" applyAlignment="1">
      <alignment horizontal="center" vertical="center"/>
    </xf>
    <xf numFmtId="0" fontId="4" fillId="2" borderId="3" xfId="0" applyFont="1" applyFill="1" applyBorder="1" applyAlignment="1">
      <alignment horizontal="center"/>
    </xf>
    <xf numFmtId="49" fontId="10" fillId="5" borderId="51" xfId="0" applyNumberFormat="1" applyFont="1" applyFill="1" applyBorder="1" applyAlignment="1">
      <alignment horizontal="center" vertical="center" wrapText="1"/>
    </xf>
    <xf numFmtId="0" fontId="9" fillId="4" borderId="40" xfId="0" applyFont="1" applyFill="1" applyBorder="1" applyAlignment="1">
      <alignment wrapText="1"/>
    </xf>
    <xf numFmtId="0" fontId="9" fillId="4" borderId="8" xfId="0" applyFont="1" applyFill="1" applyBorder="1" applyAlignment="1">
      <alignment wrapText="1"/>
    </xf>
    <xf numFmtId="166" fontId="9" fillId="4" borderId="44" xfId="2" applyFont="1" applyFill="1" applyBorder="1" applyAlignment="1">
      <alignment wrapText="1"/>
    </xf>
    <xf numFmtId="166" fontId="9" fillId="4" borderId="10" xfId="2" applyFont="1" applyFill="1" applyBorder="1" applyAlignment="1">
      <alignment wrapText="1"/>
    </xf>
    <xf numFmtId="0" fontId="9" fillId="4" borderId="1" xfId="0" applyFont="1" applyFill="1" applyBorder="1" applyAlignment="1">
      <alignment wrapText="1"/>
    </xf>
    <xf numFmtId="0" fontId="9" fillId="4" borderId="52" xfId="0" applyFont="1" applyFill="1" applyBorder="1" applyAlignment="1">
      <alignment wrapText="1"/>
    </xf>
    <xf numFmtId="166" fontId="9" fillId="4" borderId="4" xfId="2" applyFont="1" applyFill="1" applyBorder="1" applyAlignment="1">
      <alignment wrapText="1"/>
    </xf>
    <xf numFmtId="166" fontId="9" fillId="4" borderId="6" xfId="2" applyFont="1" applyFill="1" applyBorder="1" applyAlignment="1">
      <alignment wrapText="1"/>
    </xf>
    <xf numFmtId="0" fontId="0" fillId="0" borderId="42" xfId="0" applyBorder="1" applyAlignment="1">
      <alignment horizontal="left"/>
    </xf>
    <xf numFmtId="0" fontId="0" fillId="0" borderId="28" xfId="0" applyBorder="1" applyAlignment="1">
      <alignment horizontal="left"/>
    </xf>
    <xf numFmtId="49" fontId="10" fillId="5" borderId="13" xfId="0" applyNumberFormat="1" applyFont="1" applyFill="1" applyBorder="1" applyAlignment="1">
      <alignment horizontal="center" vertical="center" wrapText="1"/>
    </xf>
    <xf numFmtId="49" fontId="10" fillId="5" borderId="14" xfId="0" applyNumberFormat="1" applyFont="1" applyFill="1" applyBorder="1" applyAlignment="1">
      <alignment horizontal="center" vertical="center" wrapText="1"/>
    </xf>
    <xf numFmtId="165" fontId="16" fillId="0" borderId="4" xfId="1" applyNumberFormat="1" applyFont="1" applyBorder="1" applyAlignment="1">
      <alignment horizontal="center" vertical="center"/>
    </xf>
    <xf numFmtId="165" fontId="16" fillId="0" borderId="6" xfId="1" applyNumberFormat="1" applyFont="1" applyBorder="1" applyAlignment="1">
      <alignment horizontal="center" vertical="center"/>
    </xf>
    <xf numFmtId="165" fontId="3" fillId="0" borderId="13" xfId="1" applyNumberFormat="1" applyFont="1" applyBorder="1" applyAlignment="1">
      <alignment horizontal="center" vertical="center"/>
    </xf>
    <xf numFmtId="165" fontId="3" fillId="0" borderId="15" xfId="1" applyNumberFormat="1" applyFont="1" applyBorder="1" applyAlignment="1">
      <alignment horizontal="center" vertical="center"/>
    </xf>
    <xf numFmtId="165" fontId="16" fillId="0" borderId="13" xfId="1" applyNumberFormat="1" applyFont="1" applyFill="1" applyBorder="1" applyAlignment="1">
      <alignment horizontal="center" vertical="center"/>
    </xf>
    <xf numFmtId="165" fontId="16" fillId="0" borderId="14" xfId="1" applyNumberFormat="1" applyFont="1" applyFill="1" applyBorder="1" applyAlignment="1">
      <alignment horizontal="center" vertical="center"/>
    </xf>
    <xf numFmtId="0" fontId="15" fillId="0" borderId="13" xfId="0" applyFont="1" applyBorder="1" applyAlignment="1">
      <alignment horizontal="center"/>
    </xf>
    <xf numFmtId="0" fontId="15" fillId="0" borderId="14" xfId="0" applyFont="1" applyBorder="1" applyAlignment="1">
      <alignment horizontal="center"/>
    </xf>
    <xf numFmtId="0" fontId="0" fillId="0" borderId="17" xfId="0" applyBorder="1" applyAlignment="1">
      <alignment horizontal="left"/>
    </xf>
    <xf numFmtId="0" fontId="0" fillId="0" borderId="18"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15" fillId="0" borderId="15" xfId="0" applyFont="1" applyBorder="1" applyAlignment="1">
      <alignment horizontal="center"/>
    </xf>
    <xf numFmtId="0" fontId="0" fillId="0" borderId="40" xfId="0" applyBorder="1" applyAlignment="1">
      <alignment horizontal="left"/>
    </xf>
    <xf numFmtId="0" fontId="0" fillId="0" borderId="7"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165" fontId="3" fillId="0" borderId="42" xfId="1" applyNumberFormat="1" applyFont="1" applyBorder="1" applyAlignment="1">
      <alignment horizontal="center" vertical="center"/>
    </xf>
    <xf numFmtId="165" fontId="3" fillId="0" borderId="33" xfId="1" applyNumberFormat="1" applyFont="1" applyBorder="1" applyAlignment="1">
      <alignment horizontal="center" vertical="center"/>
    </xf>
    <xf numFmtId="165" fontId="3" fillId="0" borderId="40" xfId="1" applyNumberFormat="1" applyFont="1" applyBorder="1" applyAlignment="1">
      <alignment horizontal="center" vertical="center"/>
    </xf>
    <xf numFmtId="165" fontId="3" fillId="0" borderId="8" xfId="1" applyNumberFormat="1" applyFont="1" applyBorder="1" applyAlignment="1">
      <alignment horizontal="center" vertical="center"/>
    </xf>
    <xf numFmtId="165" fontId="17" fillId="8" borderId="13" xfId="1" applyNumberFormat="1" applyFont="1" applyFill="1" applyBorder="1" applyAlignment="1">
      <alignment horizontal="center" wrapText="1"/>
    </xf>
    <xf numFmtId="165" fontId="17" fillId="8" borderId="15" xfId="1" applyNumberFormat="1" applyFont="1" applyFill="1" applyBorder="1" applyAlignment="1">
      <alignment horizontal="center" wrapText="1"/>
    </xf>
    <xf numFmtId="165" fontId="15" fillId="0" borderId="13" xfId="1" applyNumberFormat="1" applyFont="1" applyFill="1" applyBorder="1" applyAlignment="1">
      <alignment horizontal="center" vertical="center"/>
    </xf>
    <xf numFmtId="165" fontId="15" fillId="0" borderId="14" xfId="1" applyNumberFormat="1" applyFont="1" applyFill="1" applyBorder="1" applyAlignment="1">
      <alignment horizontal="center" vertical="center"/>
    </xf>
    <xf numFmtId="165" fontId="15" fillId="0" borderId="15" xfId="1" applyNumberFormat="1" applyFont="1" applyFill="1" applyBorder="1" applyAlignment="1">
      <alignment horizontal="center" vertical="center"/>
    </xf>
    <xf numFmtId="165" fontId="15" fillId="0" borderId="13" xfId="1" applyNumberFormat="1" applyFont="1" applyBorder="1" applyAlignment="1">
      <alignment horizontal="center" vertical="center"/>
    </xf>
    <xf numFmtId="165" fontId="15" fillId="0" borderId="15" xfId="1" applyNumberFormat="1" applyFont="1" applyBorder="1" applyAlignment="1">
      <alignment horizontal="center" vertical="center"/>
    </xf>
    <xf numFmtId="0" fontId="0" fillId="0" borderId="44" xfId="0" applyBorder="1" applyAlignment="1">
      <alignment horizontal="left"/>
    </xf>
    <xf numFmtId="0" fontId="0" fillId="0" borderId="9" xfId="0" applyBorder="1" applyAlignment="1">
      <alignment horizontal="left"/>
    </xf>
    <xf numFmtId="0" fontId="0" fillId="0" borderId="48"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27" xfId="0" applyBorder="1" applyAlignment="1">
      <alignment horizontal="left"/>
    </xf>
    <xf numFmtId="0" fontId="0" fillId="0" borderId="45" xfId="0" applyBorder="1" applyAlignment="1">
      <alignment horizontal="left"/>
    </xf>
    <xf numFmtId="0" fontId="0" fillId="0" borderId="45" xfId="0" applyBorder="1" applyAlignment="1">
      <alignment horizontal="center"/>
    </xf>
    <xf numFmtId="0" fontId="0" fillId="0" borderId="25" xfId="0"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3" fillId="7" borderId="1" xfId="0" applyFont="1" applyFill="1" applyBorder="1" applyAlignment="1">
      <alignment horizontal="center" wrapText="1"/>
    </xf>
    <xf numFmtId="0" fontId="3" fillId="7" borderId="2" xfId="0" applyFont="1" applyFill="1" applyBorder="1" applyAlignment="1">
      <alignment horizontal="center" wrapText="1"/>
    </xf>
    <xf numFmtId="9" fontId="0" fillId="0" borderId="27" xfId="3" applyFont="1" applyBorder="1" applyAlignment="1">
      <alignment horizontal="center"/>
    </xf>
    <xf numFmtId="9" fontId="0" fillId="0" borderId="29" xfId="3" applyFont="1" applyBorder="1" applyAlignment="1">
      <alignment horizontal="center"/>
    </xf>
    <xf numFmtId="9" fontId="0" fillId="0" borderId="38" xfId="3" applyFont="1" applyBorder="1" applyAlignment="1">
      <alignment horizontal="center"/>
    </xf>
    <xf numFmtId="9" fontId="0" fillId="0" borderId="49" xfId="3" applyFont="1" applyBorder="1" applyAlignment="1">
      <alignment horizontal="center"/>
    </xf>
    <xf numFmtId="43" fontId="6" fillId="4" borderId="27" xfId="1" applyNumberFormat="1" applyFont="1" applyFill="1" applyBorder="1" applyAlignment="1">
      <alignment horizontal="center" vertical="center"/>
    </xf>
    <xf numFmtId="2" fontId="6" fillId="4" borderId="28" xfId="1" applyNumberFormat="1" applyFont="1" applyFill="1" applyBorder="1" applyAlignment="1">
      <alignment horizontal="center" vertical="center"/>
    </xf>
    <xf numFmtId="2" fontId="6" fillId="4" borderId="33" xfId="1" applyNumberFormat="1" applyFont="1" applyFill="1" applyBorder="1" applyAlignment="1">
      <alignment horizontal="center" vertical="center"/>
    </xf>
    <xf numFmtId="9" fontId="6" fillId="4" borderId="27" xfId="3" applyNumberFormat="1" applyFont="1" applyFill="1" applyBorder="1" applyAlignment="1">
      <alignment horizontal="right" vertical="center"/>
    </xf>
    <xf numFmtId="9" fontId="6" fillId="4" borderId="28" xfId="3" applyNumberFormat="1" applyFont="1" applyFill="1" applyBorder="1" applyAlignment="1">
      <alignment horizontal="right" vertical="center"/>
    </xf>
    <xf numFmtId="9" fontId="6" fillId="4" borderId="33" xfId="3" applyNumberFormat="1" applyFont="1" applyFill="1" applyBorder="1" applyAlignment="1">
      <alignment horizontal="right" vertical="center"/>
    </xf>
    <xf numFmtId="165" fontId="6" fillId="4" borderId="38" xfId="1" applyNumberFormat="1" applyFont="1" applyFill="1" applyBorder="1" applyAlignment="1">
      <alignment horizontal="center" vertical="center"/>
    </xf>
    <xf numFmtId="165" fontId="6" fillId="4" borderId="9" xfId="1" applyNumberFormat="1" applyFont="1" applyFill="1" applyBorder="1" applyAlignment="1">
      <alignment horizontal="center" vertical="center"/>
    </xf>
    <xf numFmtId="165" fontId="6" fillId="4" borderId="10" xfId="1" applyNumberFormat="1" applyFont="1" applyFill="1" applyBorder="1" applyAlignment="1">
      <alignment horizontal="center" vertical="center"/>
    </xf>
    <xf numFmtId="0" fontId="3" fillId="7" borderId="3" xfId="0" applyFont="1" applyFill="1" applyBorder="1" applyAlignment="1">
      <alignment horizontal="center" wrapText="1"/>
    </xf>
    <xf numFmtId="0" fontId="3" fillId="7" borderId="0" xfId="0" applyFont="1" applyFill="1" applyAlignment="1">
      <alignment horizontal="center" wrapText="1"/>
    </xf>
    <xf numFmtId="165" fontId="6" fillId="4" borderId="25" xfId="1" applyNumberFormat="1" applyFont="1" applyFill="1" applyBorder="1" applyAlignment="1">
      <alignment horizontal="center" vertical="center"/>
    </xf>
    <xf numFmtId="165" fontId="6" fillId="4" borderId="7" xfId="1" applyNumberFormat="1" applyFont="1" applyFill="1" applyBorder="1" applyAlignment="1">
      <alignment horizontal="center" vertical="center"/>
    </xf>
    <xf numFmtId="165" fontId="6" fillId="4" borderId="8" xfId="1" applyNumberFormat="1" applyFont="1" applyFill="1" applyBorder="1" applyAlignment="1">
      <alignment horizontal="center" vertical="center"/>
    </xf>
    <xf numFmtId="165" fontId="3" fillId="0" borderId="17" xfId="1" applyNumberFormat="1" applyFont="1" applyBorder="1" applyAlignment="1">
      <alignment horizontal="center" vertical="center"/>
    </xf>
    <xf numFmtId="165" fontId="3" fillId="0" borderId="18" xfId="1" applyNumberFormat="1" applyFont="1" applyBorder="1" applyAlignment="1">
      <alignment horizontal="center" vertical="center"/>
    </xf>
    <xf numFmtId="165" fontId="3" fillId="0" borderId="44" xfId="1" applyNumberFormat="1" applyFont="1" applyBorder="1" applyAlignment="1">
      <alignment horizontal="center" vertical="center"/>
    </xf>
    <xf numFmtId="165" fontId="3" fillId="0" borderId="9" xfId="1" applyNumberFormat="1" applyFont="1" applyBorder="1" applyAlignment="1">
      <alignment horizontal="center" vertical="center"/>
    </xf>
    <xf numFmtId="165" fontId="3" fillId="0" borderId="10" xfId="1" applyNumberFormat="1" applyFont="1" applyBorder="1" applyAlignment="1">
      <alignment horizontal="center" vertical="center"/>
    </xf>
    <xf numFmtId="165" fontId="3" fillId="0" borderId="31" xfId="1" applyNumberFormat="1" applyFont="1" applyBorder="1" applyAlignment="1">
      <alignment horizontal="center" vertical="center"/>
    </xf>
    <xf numFmtId="165" fontId="3" fillId="0" borderId="32" xfId="1" applyNumberFormat="1" applyFont="1" applyBorder="1" applyAlignment="1">
      <alignment horizontal="center" vertical="center"/>
    </xf>
    <xf numFmtId="165" fontId="3" fillId="0" borderId="28" xfId="1" applyNumberFormat="1" applyFont="1" applyBorder="1" applyAlignment="1">
      <alignment horizontal="center" vertical="center"/>
    </xf>
    <xf numFmtId="165" fontId="15" fillId="0" borderId="4" xfId="1" applyNumberFormat="1" applyFont="1" applyBorder="1" applyAlignment="1">
      <alignment horizontal="center" vertical="center"/>
    </xf>
    <xf numFmtId="165" fontId="15" fillId="0" borderId="6" xfId="1" applyNumberFormat="1" applyFont="1" applyBorder="1" applyAlignment="1">
      <alignment horizontal="center" vertical="center"/>
    </xf>
    <xf numFmtId="165" fontId="3" fillId="0" borderId="13" xfId="1" applyNumberFormat="1" applyFont="1" applyBorder="1" applyAlignment="1">
      <alignment horizontal="left" vertical="center"/>
    </xf>
    <xf numFmtId="165" fontId="3" fillId="0" borderId="15" xfId="1" applyNumberFormat="1" applyFont="1" applyBorder="1" applyAlignment="1">
      <alignment horizontal="left" vertical="center"/>
    </xf>
    <xf numFmtId="165" fontId="3" fillId="0" borderId="11" xfId="1" applyNumberFormat="1" applyFont="1" applyBorder="1" applyAlignment="1">
      <alignment horizontal="center" vertical="center"/>
    </xf>
    <xf numFmtId="165" fontId="3" fillId="0" borderId="12" xfId="1" applyNumberFormat="1" applyFont="1" applyBorder="1" applyAlignment="1">
      <alignment horizontal="center" vertical="center"/>
    </xf>
    <xf numFmtId="165" fontId="3" fillId="0" borderId="7" xfId="1" applyNumberFormat="1" applyFont="1" applyBorder="1" applyAlignment="1">
      <alignment horizontal="center" vertical="center"/>
    </xf>
    <xf numFmtId="165" fontId="16" fillId="0" borderId="13" xfId="1" applyNumberFormat="1" applyFont="1" applyBorder="1" applyAlignment="1">
      <alignment horizontal="center" vertical="center"/>
    </xf>
    <xf numFmtId="165" fontId="16" fillId="0" borderId="15" xfId="1" applyNumberFormat="1" applyFont="1" applyBorder="1" applyAlignment="1">
      <alignment horizontal="center" vertical="center"/>
    </xf>
    <xf numFmtId="165" fontId="15" fillId="0" borderId="14" xfId="1" applyNumberFormat="1" applyFont="1" applyBorder="1" applyAlignment="1">
      <alignment horizontal="center" vertical="center"/>
    </xf>
    <xf numFmtId="49" fontId="12" fillId="4" borderId="27" xfId="0" applyNumberFormat="1" applyFont="1" applyFill="1" applyBorder="1" applyAlignment="1">
      <alignment horizontal="center" vertical="center" wrapText="1"/>
    </xf>
    <xf numFmtId="49" fontId="12" fillId="4" borderId="28" xfId="0" applyNumberFormat="1" applyFont="1" applyFill="1" applyBorder="1" applyAlignment="1">
      <alignment horizontal="center" vertical="center" wrapText="1"/>
    </xf>
    <xf numFmtId="49" fontId="12" fillId="4" borderId="29" xfId="0" applyNumberFormat="1" applyFont="1" applyFill="1" applyBorder="1" applyAlignment="1">
      <alignment horizontal="center" vertical="center" wrapText="1"/>
    </xf>
    <xf numFmtId="49" fontId="12" fillId="4" borderId="27" xfId="0" applyNumberFormat="1" applyFont="1" applyFill="1" applyBorder="1" applyAlignment="1">
      <alignment horizontal="center" vertical="center"/>
    </xf>
    <xf numFmtId="49" fontId="12" fillId="4" borderId="28" xfId="0" applyNumberFormat="1" applyFont="1" applyFill="1" applyBorder="1" applyAlignment="1">
      <alignment horizontal="center" vertical="center"/>
    </xf>
    <xf numFmtId="49" fontId="12" fillId="4" borderId="29" xfId="0" applyNumberFormat="1" applyFont="1" applyFill="1" applyBorder="1" applyAlignment="1">
      <alignment horizontal="center" vertical="center"/>
    </xf>
    <xf numFmtId="49" fontId="10" fillId="5" borderId="21" xfId="0" applyNumberFormat="1"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Border="1" applyAlignment="1">
      <alignment horizontal="center"/>
    </xf>
    <xf numFmtId="0" fontId="6" fillId="0" borderId="3" xfId="0" applyFont="1" applyFill="1" applyBorder="1" applyAlignment="1">
      <alignment horizontal="center"/>
    </xf>
    <xf numFmtId="0" fontId="6" fillId="0" borderId="0" xfId="0" applyFont="1" applyFill="1" applyBorder="1" applyAlignment="1">
      <alignment horizontal="center"/>
    </xf>
    <xf numFmtId="0" fontId="8" fillId="5" borderId="3" xfId="0" applyFont="1" applyFill="1" applyBorder="1" applyAlignment="1">
      <alignment horizontal="center" vertical="center" wrapText="1"/>
    </xf>
    <xf numFmtId="0" fontId="8" fillId="5" borderId="16" xfId="0" applyFont="1" applyFill="1" applyBorder="1" applyAlignment="1">
      <alignment horizontal="center" vertical="center" wrapText="1"/>
    </xf>
    <xf numFmtId="49" fontId="10" fillId="5" borderId="11" xfId="0" applyNumberFormat="1" applyFont="1" applyFill="1" applyBorder="1" applyAlignment="1">
      <alignment horizontal="center" vertical="center" wrapText="1"/>
    </xf>
    <xf numFmtId="49" fontId="10" fillId="5" borderId="12" xfId="0" applyNumberFormat="1" applyFont="1" applyFill="1" applyBorder="1" applyAlignment="1">
      <alignment horizontal="center" vertical="center" wrapText="1"/>
    </xf>
    <xf numFmtId="49" fontId="10" fillId="5" borderId="15" xfId="0" applyNumberFormat="1" applyFont="1" applyFill="1" applyBorder="1" applyAlignment="1">
      <alignment horizontal="center" vertical="center" wrapText="1"/>
    </xf>
    <xf numFmtId="0" fontId="6" fillId="0" borderId="13" xfId="0" applyFont="1" applyFill="1" applyBorder="1" applyAlignment="1">
      <alignment horizontal="center" wrapText="1"/>
    </xf>
    <xf numFmtId="0" fontId="6" fillId="0" borderId="14" xfId="0" applyFont="1" applyFill="1" applyBorder="1" applyAlignment="1">
      <alignment horizontal="center" wrapText="1"/>
    </xf>
    <xf numFmtId="0" fontId="6" fillId="0" borderId="15" xfId="0" applyFont="1" applyFill="1" applyBorder="1" applyAlignment="1">
      <alignment horizont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266699</xdr:colOff>
      <xdr:row>0</xdr:row>
      <xdr:rowOff>19050</xdr:rowOff>
    </xdr:from>
    <xdr:to>
      <xdr:col>0</xdr:col>
      <xdr:colOff>1219201</xdr:colOff>
      <xdr:row>2</xdr:row>
      <xdr:rowOff>107156</xdr:rowOff>
    </xdr:to>
    <xdr:pic>
      <xdr:nvPicPr>
        <xdr:cNvPr id="2" name="0 Imagen">
          <a:extLst>
            <a:ext uri="{FF2B5EF4-FFF2-40B4-BE49-F238E27FC236}">
              <a16:creationId xmlns:a16="http://schemas.microsoft.com/office/drawing/2014/main" id="{E2516564-9A93-4560-8CA6-265D737F09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699" y="19050"/>
          <a:ext cx="952502" cy="488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266699</xdr:colOff>
      <xdr:row>0</xdr:row>
      <xdr:rowOff>19050</xdr:rowOff>
    </xdr:from>
    <xdr:to>
      <xdr:col>0</xdr:col>
      <xdr:colOff>1219201</xdr:colOff>
      <xdr:row>2</xdr:row>
      <xdr:rowOff>107156</xdr:rowOff>
    </xdr:to>
    <xdr:pic>
      <xdr:nvPicPr>
        <xdr:cNvPr id="2" name="0 Imagen">
          <a:extLst>
            <a:ext uri="{FF2B5EF4-FFF2-40B4-BE49-F238E27FC236}">
              <a16:creationId xmlns:a16="http://schemas.microsoft.com/office/drawing/2014/main" id="{E2516564-9A93-4560-8CA6-265D737F09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699" y="19050"/>
          <a:ext cx="952502" cy="488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266699</xdr:colOff>
      <xdr:row>0</xdr:row>
      <xdr:rowOff>19050</xdr:rowOff>
    </xdr:from>
    <xdr:to>
      <xdr:col>0</xdr:col>
      <xdr:colOff>1219201</xdr:colOff>
      <xdr:row>2</xdr:row>
      <xdr:rowOff>107156</xdr:rowOff>
    </xdr:to>
    <xdr:pic>
      <xdr:nvPicPr>
        <xdr:cNvPr id="2" name="0 Imagen">
          <a:extLst>
            <a:ext uri="{FF2B5EF4-FFF2-40B4-BE49-F238E27FC236}">
              <a16:creationId xmlns:a16="http://schemas.microsoft.com/office/drawing/2014/main" id="{E2516564-9A93-4560-8CA6-265D737F09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699" y="19050"/>
          <a:ext cx="952502" cy="488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5"/>
  <sheetViews>
    <sheetView topLeftCell="A10" zoomScale="80" zoomScaleNormal="80" workbookViewId="0">
      <pane xSplit="1" topLeftCell="L1" activePane="topRight" state="frozen"/>
      <selection activeCell="A9" sqref="A9"/>
      <selection pane="topRight" activeCell="A13" sqref="A13"/>
    </sheetView>
  </sheetViews>
  <sheetFormatPr baseColWidth="10" defaultColWidth="53.42578125" defaultRowHeight="15" x14ac:dyDescent="0.25"/>
  <cols>
    <col min="1" max="1" width="67.42578125" style="18" customWidth="1"/>
    <col min="2" max="2" width="6.5703125" customWidth="1"/>
    <col min="3" max="3" width="23.28515625" customWidth="1"/>
    <col min="4" max="4" width="8.28515625" customWidth="1"/>
    <col min="5" max="5" width="15" customWidth="1"/>
    <col min="6" max="6" width="17" customWidth="1"/>
    <col min="7" max="7" width="6.85546875" customWidth="1"/>
    <col min="8" max="8" width="6.5703125" customWidth="1"/>
    <col min="9" max="9" width="23.5703125" customWidth="1"/>
    <col min="10" max="10" width="9.42578125" customWidth="1"/>
    <col min="11" max="11" width="18" customWidth="1"/>
    <col min="12" max="12" width="6.5703125" customWidth="1"/>
    <col min="13" max="13" width="23.5703125" customWidth="1"/>
    <col min="14" max="14" width="6.5703125" customWidth="1"/>
    <col min="15" max="15" width="23.5703125" customWidth="1"/>
    <col min="16" max="16" width="6.5703125" customWidth="1"/>
    <col min="17" max="17" width="23.5703125" customWidth="1"/>
    <col min="18" max="18" width="6.5703125" customWidth="1"/>
    <col min="19" max="19" width="23.5703125" customWidth="1"/>
    <col min="20" max="20" width="6.7109375" customWidth="1"/>
    <col min="21" max="21" width="23.7109375" customWidth="1"/>
  </cols>
  <sheetData>
    <row r="1" spans="1:21" s="1" customFormat="1" ht="15.75" x14ac:dyDescent="0.25">
      <c r="A1" s="235" t="s">
        <v>0</v>
      </c>
      <c r="B1" s="236"/>
      <c r="C1" s="236"/>
      <c r="D1" s="236"/>
      <c r="E1" s="236"/>
      <c r="F1" s="236"/>
      <c r="G1" s="236"/>
      <c r="H1" s="236"/>
      <c r="I1" s="236"/>
      <c r="J1" s="236"/>
      <c r="K1" s="236"/>
      <c r="L1" s="236"/>
      <c r="M1" s="236"/>
    </row>
    <row r="2" spans="1:21" s="1" customFormat="1" ht="15.75" x14ac:dyDescent="0.25">
      <c r="A2" s="237" t="s">
        <v>28</v>
      </c>
      <c r="B2" s="238"/>
      <c r="C2" s="238"/>
      <c r="D2" s="238"/>
      <c r="E2" s="238"/>
      <c r="F2" s="238"/>
      <c r="G2" s="238"/>
      <c r="H2" s="238"/>
      <c r="I2" s="238"/>
      <c r="J2" s="238"/>
      <c r="K2" s="238"/>
      <c r="L2" s="238"/>
      <c r="M2" s="238"/>
    </row>
    <row r="3" spans="1:21" s="1" customFormat="1" ht="15.75" x14ac:dyDescent="0.25">
      <c r="A3" s="2"/>
      <c r="B3" s="3"/>
      <c r="C3" s="3"/>
      <c r="D3" s="3"/>
      <c r="E3" s="3"/>
      <c r="F3" s="3"/>
      <c r="G3" s="3"/>
      <c r="H3" s="3"/>
      <c r="I3" s="3"/>
      <c r="J3" s="3"/>
      <c r="K3" s="3"/>
      <c r="L3" s="3"/>
      <c r="M3" s="3"/>
      <c r="N3" s="3"/>
      <c r="O3" s="3"/>
      <c r="P3" s="3"/>
      <c r="Q3" s="3"/>
      <c r="R3" s="3"/>
      <c r="S3" s="3"/>
    </row>
    <row r="4" spans="1:21" s="1" customFormat="1" ht="39.75" customHeight="1" x14ac:dyDescent="0.25">
      <c r="A4" s="239" t="s">
        <v>29</v>
      </c>
      <c r="B4" s="240"/>
      <c r="C4" s="240"/>
      <c r="D4" s="240"/>
      <c r="E4" s="240"/>
      <c r="F4" s="240"/>
      <c r="G4" s="240"/>
      <c r="H4" s="240"/>
      <c r="I4" s="240"/>
      <c r="J4" s="240"/>
      <c r="K4" s="240"/>
      <c r="L4" s="240"/>
      <c r="M4" s="240"/>
      <c r="N4" s="240"/>
      <c r="O4" s="240"/>
      <c r="P4" s="240"/>
      <c r="Q4" s="240"/>
      <c r="R4" s="240"/>
      <c r="S4" s="240"/>
    </row>
    <row r="5" spans="1:21" s="1" customFormat="1" ht="19.5" customHeight="1" thickBot="1" x14ac:dyDescent="0.3">
      <c r="A5" s="4"/>
      <c r="B5" s="5"/>
      <c r="C5" s="5"/>
      <c r="D5" s="5"/>
      <c r="E5" s="5"/>
      <c r="F5" s="5"/>
      <c r="G5" s="5"/>
      <c r="H5" s="5"/>
      <c r="I5" s="5"/>
      <c r="J5" s="5"/>
      <c r="K5" s="5"/>
      <c r="L5" s="5"/>
      <c r="M5" s="5"/>
      <c r="N5" s="5"/>
      <c r="O5" s="5"/>
      <c r="P5" s="5"/>
      <c r="Q5" s="5"/>
      <c r="R5" s="5"/>
      <c r="S5" s="5"/>
    </row>
    <row r="6" spans="1:21" s="1" customFormat="1" ht="18.75" customHeight="1" x14ac:dyDescent="0.3">
      <c r="A6" s="6" t="s">
        <v>1</v>
      </c>
      <c r="B6" s="139"/>
      <c r="C6" s="7"/>
      <c r="D6" s="7"/>
      <c r="E6" s="7"/>
      <c r="F6" s="7"/>
      <c r="G6" s="7"/>
      <c r="H6" s="7"/>
      <c r="I6" s="7"/>
      <c r="J6" s="7"/>
      <c r="K6" s="7"/>
      <c r="L6" s="7"/>
      <c r="M6" s="7"/>
      <c r="N6" s="7"/>
      <c r="O6" s="7"/>
      <c r="P6" s="7"/>
      <c r="Q6" s="7"/>
      <c r="R6" s="7"/>
      <c r="S6" s="7"/>
      <c r="T6" s="7"/>
      <c r="U6" s="140"/>
    </row>
    <row r="7" spans="1:21" s="1" customFormat="1" ht="19.5" customHeight="1" thickBot="1" x14ac:dyDescent="0.35">
      <c r="A7" s="8">
        <v>124352725</v>
      </c>
      <c r="B7" s="141"/>
      <c r="C7" s="9"/>
      <c r="D7" s="9"/>
      <c r="E7" s="9"/>
      <c r="F7" s="9"/>
      <c r="G7" s="9"/>
      <c r="H7" s="9"/>
      <c r="I7" s="9"/>
      <c r="J7" s="9"/>
      <c r="K7" s="9"/>
      <c r="L7" s="9"/>
      <c r="M7" s="9"/>
      <c r="N7" s="9"/>
      <c r="O7" s="9"/>
      <c r="P7" s="9"/>
      <c r="Q7" s="9"/>
      <c r="R7" s="9"/>
      <c r="S7" s="9"/>
      <c r="T7" s="9"/>
      <c r="U7" s="142"/>
    </row>
    <row r="8" spans="1:21" s="10" customFormat="1" ht="43.5" customHeight="1" thickBot="1" x14ac:dyDescent="0.3">
      <c r="A8" s="241" t="s">
        <v>2</v>
      </c>
      <c r="B8" s="243" t="s">
        <v>47</v>
      </c>
      <c r="C8" s="244"/>
      <c r="D8" s="149" t="s">
        <v>48</v>
      </c>
      <c r="E8" s="150"/>
      <c r="F8" s="150"/>
      <c r="G8" s="245"/>
      <c r="H8" s="149" t="s">
        <v>66</v>
      </c>
      <c r="I8" s="150"/>
      <c r="J8" s="149" t="s">
        <v>76</v>
      </c>
      <c r="K8" s="150"/>
      <c r="L8" s="149" t="s">
        <v>86</v>
      </c>
      <c r="M8" s="150"/>
      <c r="N8" s="149" t="s">
        <v>99</v>
      </c>
      <c r="O8" s="150"/>
      <c r="P8" s="149" t="s">
        <v>107</v>
      </c>
      <c r="Q8" s="150"/>
      <c r="R8" s="149" t="s">
        <v>114</v>
      </c>
      <c r="S8" s="150"/>
      <c r="T8" s="149" t="s">
        <v>122</v>
      </c>
      <c r="U8" s="245"/>
    </row>
    <row r="9" spans="1:21" s="10" customFormat="1" ht="15.75" thickBot="1" x14ac:dyDescent="0.3">
      <c r="A9" s="242"/>
      <c r="B9" s="11" t="s">
        <v>3</v>
      </c>
      <c r="C9" s="12" t="s">
        <v>4</v>
      </c>
      <c r="D9" s="13" t="s">
        <v>3</v>
      </c>
      <c r="E9" s="234" t="s">
        <v>4</v>
      </c>
      <c r="F9" s="150"/>
      <c r="G9" s="15"/>
      <c r="H9" s="13" t="s">
        <v>3</v>
      </c>
      <c r="I9" s="14" t="s">
        <v>4</v>
      </c>
      <c r="J9" s="13"/>
      <c r="K9" s="14"/>
      <c r="L9" s="13" t="s">
        <v>3</v>
      </c>
      <c r="M9" s="14" t="s">
        <v>4</v>
      </c>
      <c r="N9" s="13" t="s">
        <v>3</v>
      </c>
      <c r="O9" s="14" t="s">
        <v>4</v>
      </c>
      <c r="P9" s="16" t="s">
        <v>3</v>
      </c>
      <c r="Q9" s="17" t="s">
        <v>4</v>
      </c>
      <c r="R9" s="16" t="s">
        <v>3</v>
      </c>
      <c r="S9" s="17" t="s">
        <v>4</v>
      </c>
      <c r="T9" s="16" t="s">
        <v>3</v>
      </c>
      <c r="U9" s="138" t="s">
        <v>4</v>
      </c>
    </row>
    <row r="10" spans="1:21" ht="120" customHeight="1" thickBot="1" x14ac:dyDescent="0.3">
      <c r="A10" s="18" t="s">
        <v>31</v>
      </c>
      <c r="B10" s="19" t="s">
        <v>35</v>
      </c>
      <c r="C10" s="20" t="s">
        <v>5</v>
      </c>
      <c r="D10" s="22" t="s">
        <v>59</v>
      </c>
      <c r="E10" s="228" t="s">
        <v>5</v>
      </c>
      <c r="F10" s="229"/>
      <c r="G10" s="230"/>
      <c r="H10" s="21" t="s">
        <v>70</v>
      </c>
      <c r="I10" s="126" t="s">
        <v>5</v>
      </c>
      <c r="J10" s="21" t="s">
        <v>79</v>
      </c>
      <c r="K10" s="126" t="s">
        <v>5</v>
      </c>
      <c r="L10" s="21" t="s">
        <v>91</v>
      </c>
      <c r="M10" s="126" t="s">
        <v>5</v>
      </c>
      <c r="N10" s="21" t="s">
        <v>102</v>
      </c>
      <c r="O10" s="126" t="s">
        <v>5</v>
      </c>
      <c r="P10" s="23"/>
      <c r="Q10" s="132" t="s">
        <v>130</v>
      </c>
      <c r="R10" s="23" t="s">
        <v>35</v>
      </c>
      <c r="S10" s="24" t="s">
        <v>5</v>
      </c>
      <c r="T10" s="23" t="s">
        <v>125</v>
      </c>
      <c r="U10" s="24" t="s">
        <v>5</v>
      </c>
    </row>
    <row r="11" spans="1:21" ht="59.25" customHeight="1" x14ac:dyDescent="0.25">
      <c r="A11" s="25" t="s">
        <v>6</v>
      </c>
      <c r="B11" s="26">
        <v>29</v>
      </c>
      <c r="C11" s="27" t="s">
        <v>5</v>
      </c>
      <c r="D11" s="30" t="s">
        <v>57</v>
      </c>
      <c r="E11" s="228" t="s">
        <v>5</v>
      </c>
      <c r="F11" s="229"/>
      <c r="G11" s="230"/>
      <c r="H11" s="28" t="s">
        <v>71</v>
      </c>
      <c r="I11" s="36" t="s">
        <v>5</v>
      </c>
      <c r="J11" s="28" t="s">
        <v>80</v>
      </c>
      <c r="K11" s="36" t="s">
        <v>5</v>
      </c>
      <c r="L11" s="28"/>
      <c r="M11" s="46" t="s">
        <v>97</v>
      </c>
      <c r="N11" s="28" t="s">
        <v>103</v>
      </c>
      <c r="O11" s="30" t="s">
        <v>5</v>
      </c>
      <c r="P11" s="31" t="s">
        <v>111</v>
      </c>
      <c r="Q11" s="24" t="s">
        <v>5</v>
      </c>
      <c r="R11" s="31" t="s">
        <v>118</v>
      </c>
      <c r="S11" s="32" t="s">
        <v>5</v>
      </c>
      <c r="T11" s="31" t="s">
        <v>84</v>
      </c>
      <c r="U11" s="32" t="s">
        <v>5</v>
      </c>
    </row>
    <row r="12" spans="1:21" s="18" customFormat="1" ht="36.75" thickBot="1" x14ac:dyDescent="0.3">
      <c r="A12" s="25" t="s">
        <v>7</v>
      </c>
      <c r="B12" s="27"/>
      <c r="C12" s="27" t="s">
        <v>34</v>
      </c>
      <c r="D12" s="30" t="s">
        <v>56</v>
      </c>
      <c r="E12" s="228" t="s">
        <v>5</v>
      </c>
      <c r="F12" s="229"/>
      <c r="G12" s="230"/>
      <c r="H12" s="27"/>
      <c r="I12" s="36" t="s">
        <v>34</v>
      </c>
      <c r="J12" s="27"/>
      <c r="K12" s="36" t="s">
        <v>34</v>
      </c>
      <c r="L12" s="27" t="s">
        <v>94</v>
      </c>
      <c r="M12" s="30" t="s">
        <v>5</v>
      </c>
      <c r="N12" s="27"/>
      <c r="O12" s="30" t="s">
        <v>34</v>
      </c>
      <c r="P12" s="33"/>
      <c r="Q12" s="32" t="s">
        <v>34</v>
      </c>
      <c r="R12" s="33"/>
      <c r="S12" s="48" t="s">
        <v>34</v>
      </c>
      <c r="T12" s="33"/>
      <c r="U12" s="48" t="s">
        <v>34</v>
      </c>
    </row>
    <row r="13" spans="1:21" ht="40.5" customHeight="1" x14ac:dyDescent="0.25">
      <c r="A13" s="35" t="s">
        <v>8</v>
      </c>
      <c r="B13" s="28" t="s">
        <v>36</v>
      </c>
      <c r="C13" s="28" t="s">
        <v>5</v>
      </c>
      <c r="D13" s="30" t="s">
        <v>60</v>
      </c>
      <c r="E13" s="231" t="s">
        <v>5</v>
      </c>
      <c r="F13" s="232"/>
      <c r="G13" s="233"/>
      <c r="H13" s="27"/>
      <c r="I13" s="29" t="s">
        <v>75</v>
      </c>
      <c r="J13" s="27" t="s">
        <v>85</v>
      </c>
      <c r="K13" s="37" t="s">
        <v>5</v>
      </c>
      <c r="L13" s="28" t="s">
        <v>92</v>
      </c>
      <c r="M13" s="36" t="s">
        <v>5</v>
      </c>
      <c r="N13" s="28" t="s">
        <v>101</v>
      </c>
      <c r="O13" s="36" t="s">
        <v>5</v>
      </c>
      <c r="P13" s="31"/>
      <c r="Q13" s="132" t="s">
        <v>113</v>
      </c>
      <c r="R13" s="31" t="s">
        <v>117</v>
      </c>
      <c r="S13" s="38" t="s">
        <v>5</v>
      </c>
      <c r="T13" s="31" t="s">
        <v>126</v>
      </c>
      <c r="U13" s="38" t="s">
        <v>5</v>
      </c>
    </row>
    <row r="14" spans="1:21" x14ac:dyDescent="0.25">
      <c r="A14" s="39" t="s">
        <v>9</v>
      </c>
      <c r="B14" s="28" t="s">
        <v>42</v>
      </c>
      <c r="C14" s="40" t="s">
        <v>5</v>
      </c>
      <c r="D14" s="41" t="s">
        <v>62</v>
      </c>
      <c r="E14" s="231" t="s">
        <v>5</v>
      </c>
      <c r="F14" s="232"/>
      <c r="G14" s="233"/>
      <c r="H14" s="28" t="s">
        <v>72</v>
      </c>
      <c r="I14" s="41" t="s">
        <v>5</v>
      </c>
      <c r="J14" s="28" t="s">
        <v>81</v>
      </c>
      <c r="K14" s="41" t="s">
        <v>5</v>
      </c>
      <c r="L14" s="28" t="s">
        <v>89</v>
      </c>
      <c r="M14" s="41" t="s">
        <v>5</v>
      </c>
      <c r="N14" s="28" t="s">
        <v>74</v>
      </c>
      <c r="O14" s="41" t="s">
        <v>5</v>
      </c>
      <c r="P14" s="31" t="s">
        <v>109</v>
      </c>
      <c r="Q14" s="38" t="s">
        <v>5</v>
      </c>
      <c r="R14" s="31" t="s">
        <v>105</v>
      </c>
      <c r="S14" s="38" t="s">
        <v>5</v>
      </c>
      <c r="T14" s="31" t="s">
        <v>80</v>
      </c>
      <c r="U14" s="38" t="s">
        <v>5</v>
      </c>
    </row>
    <row r="15" spans="1:21" ht="89.25" customHeight="1" thickBot="1" x14ac:dyDescent="0.3">
      <c r="A15" s="25" t="s">
        <v>12</v>
      </c>
      <c r="B15" s="42" t="s">
        <v>43</v>
      </c>
      <c r="C15" s="43" t="s">
        <v>5</v>
      </c>
      <c r="D15" s="45" t="s">
        <v>61</v>
      </c>
      <c r="E15" s="228" t="s">
        <v>5</v>
      </c>
      <c r="F15" s="229"/>
      <c r="G15" s="230"/>
      <c r="H15" s="44" t="s">
        <v>73</v>
      </c>
      <c r="I15" s="36" t="s">
        <v>5</v>
      </c>
      <c r="J15" s="44" t="s">
        <v>82</v>
      </c>
      <c r="K15" s="36" t="s">
        <v>5</v>
      </c>
      <c r="L15" s="44" t="s">
        <v>93</v>
      </c>
      <c r="M15" s="30" t="s">
        <v>5</v>
      </c>
      <c r="N15" s="44" t="s">
        <v>104</v>
      </c>
      <c r="O15" s="30" t="s">
        <v>5</v>
      </c>
      <c r="P15" s="47" t="s">
        <v>112</v>
      </c>
      <c r="Q15" s="48" t="s">
        <v>5</v>
      </c>
      <c r="R15" s="47" t="s">
        <v>120</v>
      </c>
      <c r="S15" s="48" t="s">
        <v>5</v>
      </c>
      <c r="T15" s="47" t="s">
        <v>127</v>
      </c>
      <c r="U15" s="48" t="s">
        <v>5</v>
      </c>
    </row>
    <row r="16" spans="1:21" s="18" customFormat="1" x14ac:dyDescent="0.25">
      <c r="A16" s="25" t="s">
        <v>30</v>
      </c>
      <c r="B16" s="27" t="s">
        <v>44</v>
      </c>
      <c r="C16" s="27" t="s">
        <v>5</v>
      </c>
      <c r="D16" s="30" t="s">
        <v>63</v>
      </c>
      <c r="E16" s="228" t="s">
        <v>5</v>
      </c>
      <c r="F16" s="229"/>
      <c r="G16" s="230"/>
      <c r="H16" s="27" t="s">
        <v>74</v>
      </c>
      <c r="I16" s="30" t="s">
        <v>5</v>
      </c>
      <c r="J16" s="27" t="s">
        <v>83</v>
      </c>
      <c r="K16" s="30" t="s">
        <v>5</v>
      </c>
      <c r="L16" s="27" t="s">
        <v>96</v>
      </c>
      <c r="M16" s="30" t="s">
        <v>5</v>
      </c>
      <c r="N16" s="27" t="s">
        <v>105</v>
      </c>
      <c r="O16" s="30" t="s">
        <v>5</v>
      </c>
      <c r="P16" s="33" t="s">
        <v>10</v>
      </c>
      <c r="Q16" s="32" t="s">
        <v>5</v>
      </c>
      <c r="R16" s="33" t="s">
        <v>121</v>
      </c>
      <c r="S16" s="32" t="s">
        <v>5</v>
      </c>
      <c r="T16" s="33" t="s">
        <v>128</v>
      </c>
      <c r="U16" s="32" t="s">
        <v>5</v>
      </c>
    </row>
    <row r="17" spans="1:21" ht="45.75" customHeight="1" thickBot="1" x14ac:dyDescent="0.3">
      <c r="A17" s="49" t="s">
        <v>13</v>
      </c>
      <c r="B17" s="50" t="s">
        <v>11</v>
      </c>
      <c r="C17" s="51" t="s">
        <v>5</v>
      </c>
      <c r="D17" s="53" t="s">
        <v>64</v>
      </c>
      <c r="E17" s="228" t="s">
        <v>5</v>
      </c>
      <c r="F17" s="229"/>
      <c r="G17" s="230"/>
      <c r="H17" s="52" t="s">
        <v>68</v>
      </c>
      <c r="I17" s="30" t="s">
        <v>5</v>
      </c>
      <c r="J17" s="52" t="s">
        <v>84</v>
      </c>
      <c r="K17" s="30" t="s">
        <v>5</v>
      </c>
      <c r="L17" s="52" t="s">
        <v>95</v>
      </c>
      <c r="M17" s="30" t="s">
        <v>5</v>
      </c>
      <c r="N17" s="52" t="s">
        <v>106</v>
      </c>
      <c r="O17" s="30" t="s">
        <v>5</v>
      </c>
      <c r="P17" s="54"/>
      <c r="Q17" s="34" t="s">
        <v>75</v>
      </c>
      <c r="R17" s="54" t="s">
        <v>119</v>
      </c>
      <c r="S17" s="48" t="s">
        <v>5</v>
      </c>
      <c r="T17" s="54"/>
      <c r="U17" s="34" t="s">
        <v>129</v>
      </c>
    </row>
    <row r="18" spans="1:21" ht="19.5" thickBot="1" x14ac:dyDescent="0.35">
      <c r="A18" s="55" t="s">
        <v>14</v>
      </c>
      <c r="B18" s="177" t="s">
        <v>5</v>
      </c>
      <c r="C18" s="178"/>
      <c r="D18" s="177" t="s">
        <v>5</v>
      </c>
      <c r="E18" s="227"/>
      <c r="F18" s="227"/>
      <c r="G18" s="178"/>
      <c r="H18" s="225" t="s">
        <v>15</v>
      </c>
      <c r="I18" s="226"/>
      <c r="J18" s="177" t="s">
        <v>5</v>
      </c>
      <c r="K18" s="178"/>
      <c r="L18" s="151" t="s">
        <v>15</v>
      </c>
      <c r="M18" s="152"/>
      <c r="N18" s="218" t="s">
        <v>5</v>
      </c>
      <c r="O18" s="219"/>
      <c r="P18" s="151" t="s">
        <v>15</v>
      </c>
      <c r="Q18" s="152"/>
      <c r="R18" s="218" t="s">
        <v>5</v>
      </c>
      <c r="S18" s="219"/>
      <c r="T18" s="151" t="s">
        <v>15</v>
      </c>
      <c r="U18" s="152"/>
    </row>
    <row r="19" spans="1:21" ht="19.5" thickBot="1" x14ac:dyDescent="0.35">
      <c r="A19" s="56"/>
      <c r="B19" s="57"/>
      <c r="C19" s="57"/>
      <c r="D19" s="58">
        <v>34</v>
      </c>
      <c r="E19" s="57"/>
      <c r="F19" s="57"/>
      <c r="G19" s="57"/>
      <c r="H19" s="58"/>
      <c r="I19" s="58"/>
      <c r="J19" s="58"/>
      <c r="K19" s="58"/>
      <c r="L19" s="58"/>
      <c r="M19" s="58"/>
      <c r="N19" s="58"/>
      <c r="O19" s="58"/>
      <c r="P19" s="58"/>
      <c r="Q19" s="58"/>
      <c r="R19" s="58"/>
      <c r="S19" s="58"/>
    </row>
    <row r="20" spans="1:21" ht="19.5" thickBot="1" x14ac:dyDescent="0.35">
      <c r="A20" s="59"/>
      <c r="B20" s="60"/>
      <c r="C20" s="60"/>
      <c r="D20" s="220" t="s">
        <v>53</v>
      </c>
      <c r="E20" s="221"/>
      <c r="F20" s="220" t="s">
        <v>54</v>
      </c>
      <c r="G20" s="221"/>
      <c r="H20" s="61"/>
      <c r="I20" s="61"/>
      <c r="N20" s="61"/>
      <c r="O20" s="61"/>
      <c r="P20" s="61"/>
      <c r="Q20" s="61"/>
      <c r="R20" s="61"/>
      <c r="S20" s="61"/>
    </row>
    <row r="21" spans="1:21" ht="18.75" x14ac:dyDescent="0.3">
      <c r="A21" s="62" t="s">
        <v>16</v>
      </c>
      <c r="B21" s="222">
        <v>478246297</v>
      </c>
      <c r="C21" s="223"/>
      <c r="D21" s="170">
        <v>5322097212</v>
      </c>
      <c r="E21" s="224"/>
      <c r="F21" s="170">
        <v>828799100</v>
      </c>
      <c r="G21" s="224"/>
      <c r="H21" s="170">
        <v>117016542</v>
      </c>
      <c r="I21" s="171"/>
      <c r="J21" s="170">
        <v>392037000</v>
      </c>
      <c r="K21" s="171"/>
      <c r="L21" s="170">
        <v>1285336933</v>
      </c>
      <c r="M21" s="171"/>
      <c r="N21" s="170">
        <v>1034616771</v>
      </c>
      <c r="O21" s="171"/>
      <c r="P21" s="170">
        <v>3071345313</v>
      </c>
      <c r="Q21" s="171"/>
      <c r="R21" s="170">
        <v>285636883</v>
      </c>
      <c r="S21" s="171"/>
      <c r="T21" s="170">
        <v>1464746089</v>
      </c>
      <c r="U21" s="171"/>
    </row>
    <row r="22" spans="1:21" ht="18.75" x14ac:dyDescent="0.3">
      <c r="A22" s="63" t="s">
        <v>17</v>
      </c>
      <c r="B22" s="215">
        <v>338994673</v>
      </c>
      <c r="C22" s="216"/>
      <c r="D22" s="168">
        <v>1836573439</v>
      </c>
      <c r="E22" s="217"/>
      <c r="F22" s="168">
        <v>712563917</v>
      </c>
      <c r="G22" s="217"/>
      <c r="H22" s="168">
        <v>22427942</v>
      </c>
      <c r="I22" s="169"/>
      <c r="J22" s="168">
        <v>157037000</v>
      </c>
      <c r="K22" s="169"/>
      <c r="L22" s="168">
        <v>635188814</v>
      </c>
      <c r="M22" s="169"/>
      <c r="N22" s="168">
        <v>799306996</v>
      </c>
      <c r="O22" s="169"/>
      <c r="P22" s="168">
        <v>2841185598</v>
      </c>
      <c r="Q22" s="169"/>
      <c r="R22" s="168">
        <v>220235584</v>
      </c>
      <c r="S22" s="169"/>
      <c r="T22" s="168">
        <v>708647075</v>
      </c>
      <c r="U22" s="169"/>
    </row>
    <row r="23" spans="1:21" ht="18.75" x14ac:dyDescent="0.3">
      <c r="A23" s="63" t="s">
        <v>18</v>
      </c>
      <c r="B23" s="215">
        <v>34962118</v>
      </c>
      <c r="C23" s="216"/>
      <c r="D23" s="168">
        <v>2242934619</v>
      </c>
      <c r="E23" s="217"/>
      <c r="F23" s="168">
        <v>182910534</v>
      </c>
      <c r="G23" s="217"/>
      <c r="H23" s="168">
        <v>879565</v>
      </c>
      <c r="I23" s="169"/>
      <c r="J23" s="168">
        <v>47358000</v>
      </c>
      <c r="K23" s="169"/>
      <c r="L23" s="168">
        <v>551699991</v>
      </c>
      <c r="M23" s="169"/>
      <c r="N23" s="168">
        <v>343425698</v>
      </c>
      <c r="O23" s="169"/>
      <c r="P23" s="168">
        <v>1255036330</v>
      </c>
      <c r="Q23" s="169"/>
      <c r="R23" s="168">
        <v>59118552</v>
      </c>
      <c r="S23" s="169"/>
      <c r="T23" s="168">
        <v>485466308</v>
      </c>
      <c r="U23" s="169"/>
    </row>
    <row r="24" spans="1:21" ht="18.75" x14ac:dyDescent="0.3">
      <c r="A24" s="63" t="s">
        <v>19</v>
      </c>
      <c r="B24" s="215">
        <v>34962118</v>
      </c>
      <c r="C24" s="216"/>
      <c r="D24" s="168">
        <v>1588724048</v>
      </c>
      <c r="E24" s="217"/>
      <c r="F24" s="168">
        <v>182910534</v>
      </c>
      <c r="G24" s="217"/>
      <c r="H24" s="168">
        <v>879565</v>
      </c>
      <c r="I24" s="169"/>
      <c r="J24" s="168">
        <v>47358000</v>
      </c>
      <c r="K24" s="169"/>
      <c r="L24" s="168">
        <v>320601968</v>
      </c>
      <c r="M24" s="169"/>
      <c r="N24" s="168">
        <v>202926934</v>
      </c>
      <c r="O24" s="169"/>
      <c r="P24" s="168">
        <v>406890443</v>
      </c>
      <c r="Q24" s="169"/>
      <c r="R24" s="168">
        <v>59118552</v>
      </c>
      <c r="S24" s="169"/>
      <c r="T24" s="168">
        <v>248570719</v>
      </c>
      <c r="U24" s="169"/>
    </row>
    <row r="25" spans="1:21" ht="19.5" thickBot="1" x14ac:dyDescent="0.35">
      <c r="A25" s="64" t="s">
        <v>20</v>
      </c>
      <c r="B25" s="210">
        <v>443284179</v>
      </c>
      <c r="C25" s="211"/>
      <c r="D25" s="212">
        <v>3079162593</v>
      </c>
      <c r="E25" s="213"/>
      <c r="F25" s="212">
        <v>645888566</v>
      </c>
      <c r="G25" s="213"/>
      <c r="H25" s="212">
        <v>116136977</v>
      </c>
      <c r="I25" s="214"/>
      <c r="J25" s="212">
        <v>344679000</v>
      </c>
      <c r="K25" s="214"/>
      <c r="L25" s="212">
        <v>733636942</v>
      </c>
      <c r="M25" s="214"/>
      <c r="N25" s="212">
        <v>691191073</v>
      </c>
      <c r="O25" s="214"/>
      <c r="P25" s="212">
        <v>1816308983</v>
      </c>
      <c r="Q25" s="214"/>
      <c r="R25" s="212">
        <v>226518331</v>
      </c>
      <c r="S25" s="214"/>
      <c r="T25" s="212">
        <v>979279781</v>
      </c>
      <c r="U25" s="214"/>
    </row>
    <row r="26" spans="1:21" ht="19.5" thickBot="1" x14ac:dyDescent="0.35">
      <c r="A26" s="64" t="s">
        <v>21</v>
      </c>
      <c r="B26" s="210">
        <v>121653264</v>
      </c>
      <c r="C26" s="211"/>
      <c r="D26" s="212">
        <v>226737887</v>
      </c>
      <c r="E26" s="213"/>
      <c r="F26" s="212">
        <v>96096545</v>
      </c>
      <c r="G26" s="213"/>
      <c r="H26" s="153">
        <v>1220000</v>
      </c>
      <c r="I26" s="154"/>
      <c r="J26" s="153">
        <v>46279000</v>
      </c>
      <c r="K26" s="154"/>
      <c r="L26" s="153">
        <v>68019495</v>
      </c>
      <c r="M26" s="154"/>
      <c r="N26" s="153">
        <v>133776844</v>
      </c>
      <c r="O26" s="154"/>
      <c r="P26" s="153">
        <v>670735908</v>
      </c>
      <c r="Q26" s="154"/>
      <c r="R26" s="153">
        <v>125787031</v>
      </c>
      <c r="S26" s="154"/>
      <c r="T26" s="153">
        <v>67936624</v>
      </c>
      <c r="U26" s="154"/>
    </row>
    <row r="27" spans="1:21" ht="18.75" x14ac:dyDescent="0.3">
      <c r="A27" s="65"/>
      <c r="B27" s="66"/>
      <c r="C27" s="66"/>
      <c r="D27" s="66"/>
      <c r="E27" s="66"/>
      <c r="F27" s="66"/>
      <c r="G27" s="66"/>
      <c r="H27" s="66"/>
      <c r="I27" s="66"/>
      <c r="J27" s="66"/>
      <c r="K27" s="66"/>
      <c r="L27" s="66"/>
      <c r="M27" s="66"/>
      <c r="N27" s="66"/>
      <c r="O27" s="66"/>
      <c r="P27" s="66"/>
      <c r="Q27" s="66"/>
      <c r="R27" s="66"/>
      <c r="S27" s="66"/>
    </row>
    <row r="28" spans="1:21" ht="15.75" thickBot="1" x14ac:dyDescent="0.3">
      <c r="A28" s="205" t="s">
        <v>22</v>
      </c>
      <c r="B28" s="206"/>
      <c r="C28" s="206"/>
      <c r="D28" s="206"/>
      <c r="E28" s="206"/>
      <c r="F28" s="206"/>
      <c r="G28" s="206"/>
      <c r="H28" s="206"/>
      <c r="I28" s="206"/>
      <c r="J28" s="206"/>
      <c r="K28" s="206"/>
      <c r="L28" s="206"/>
      <c r="M28" s="206"/>
    </row>
    <row r="29" spans="1:21" s="71" customFormat="1" ht="30" x14ac:dyDescent="0.25">
      <c r="A29" s="67" t="s">
        <v>37</v>
      </c>
      <c r="B29" s="68"/>
      <c r="C29" s="68">
        <f>+B22-B24</f>
        <v>304032555</v>
      </c>
      <c r="D29" s="70"/>
      <c r="E29" s="207">
        <f>+(E48*0.5)+(F48*0.5)</f>
        <v>388751387</v>
      </c>
      <c r="F29" s="208"/>
      <c r="G29" s="209"/>
      <c r="H29" s="68"/>
      <c r="I29" s="69">
        <f>+H22-H24</f>
        <v>21548377</v>
      </c>
      <c r="J29" s="68"/>
      <c r="K29" s="69">
        <f>+J22-J24</f>
        <v>109679000</v>
      </c>
      <c r="L29" s="68"/>
      <c r="M29" s="69">
        <f>+L22-L24</f>
        <v>314586846</v>
      </c>
      <c r="N29" s="68"/>
      <c r="O29" s="69">
        <f>+N22-N24</f>
        <v>596380062</v>
      </c>
      <c r="P29" s="68"/>
      <c r="Q29" s="69">
        <f>+P22-P24</f>
        <v>2434295155</v>
      </c>
      <c r="R29" s="68"/>
      <c r="S29" s="69">
        <f>+R22-R24</f>
        <v>161117032</v>
      </c>
      <c r="T29" s="68"/>
      <c r="U29" s="69">
        <f>+T22-T24</f>
        <v>460076356</v>
      </c>
    </row>
    <row r="30" spans="1:21" s="77" customFormat="1" ht="21" customHeight="1" x14ac:dyDescent="0.25">
      <c r="A30" s="72" t="s">
        <v>23</v>
      </c>
      <c r="B30" s="73"/>
      <c r="C30" s="74">
        <f>+B22/B24</f>
        <v>9.6960565432563328</v>
      </c>
      <c r="D30" s="76"/>
      <c r="E30" s="196">
        <f>+(E49*0.5)+(F49*0.5)</f>
        <v>2.5258508784106373</v>
      </c>
      <c r="F30" s="197"/>
      <c r="G30" s="198"/>
      <c r="H30" s="73"/>
      <c r="I30" s="75">
        <f>+H22/H24</f>
        <v>25.498902298295182</v>
      </c>
      <c r="J30" s="73"/>
      <c r="K30" s="75">
        <f>+J22/J24</f>
        <v>3.315955065670003</v>
      </c>
      <c r="L30" s="73"/>
      <c r="M30" s="75">
        <f>+L22/L24</f>
        <v>1.9812380378151639</v>
      </c>
      <c r="N30" s="73"/>
      <c r="O30" s="75">
        <f>+N22/N24</f>
        <v>3.9388906156735213</v>
      </c>
      <c r="P30" s="73"/>
      <c r="Q30" s="75">
        <f>+P22/P24</f>
        <v>6.9826796054779789</v>
      </c>
      <c r="R30" s="73"/>
      <c r="S30" s="75">
        <f>+R22/R24</f>
        <v>3.7253210125985494</v>
      </c>
      <c r="T30" s="73"/>
      <c r="U30" s="75">
        <f>+T22/T24</f>
        <v>2.8508871754922991</v>
      </c>
    </row>
    <row r="31" spans="1:21" s="82" customFormat="1" x14ac:dyDescent="0.25">
      <c r="A31" s="78" t="s">
        <v>38</v>
      </c>
      <c r="B31" s="73"/>
      <c r="C31" s="79">
        <f>+B23/B21</f>
        <v>7.310483786140011E-2</v>
      </c>
      <c r="D31" s="81"/>
      <c r="E31" s="199">
        <f>+(E50*0.5)+(F50*0.5)</f>
        <v>0.32106578346253029</v>
      </c>
      <c r="F31" s="200"/>
      <c r="G31" s="201"/>
      <c r="H31" s="73"/>
      <c r="I31" s="127">
        <f>+H23/H21</f>
        <v>7.5165868429097832E-3</v>
      </c>
      <c r="J31" s="73"/>
      <c r="K31" s="127">
        <f>+J23/J21</f>
        <v>0.12079982246573666</v>
      </c>
      <c r="L31" s="73"/>
      <c r="M31" s="80">
        <f>+L23/L21</f>
        <v>0.42922596934355733</v>
      </c>
      <c r="N31" s="73"/>
      <c r="O31" s="80">
        <f>+N23/N21</f>
        <v>0.3319351740916251</v>
      </c>
      <c r="P31" s="73"/>
      <c r="Q31" s="80">
        <f>+P23/P21</f>
        <v>0.40862755636360448</v>
      </c>
      <c r="R31" s="73"/>
      <c r="S31" s="80">
        <f>+R23/R21</f>
        <v>0.20697100241077759</v>
      </c>
      <c r="T31" s="73"/>
      <c r="U31" s="80">
        <f>+T23/T21</f>
        <v>0.33143376292025722</v>
      </c>
    </row>
    <row r="32" spans="1:21" s="71" customFormat="1" ht="30.75" thickBot="1" x14ac:dyDescent="0.3">
      <c r="A32" s="83" t="s">
        <v>39</v>
      </c>
      <c r="B32" s="84"/>
      <c r="C32" s="84">
        <f>+B25</f>
        <v>443284179</v>
      </c>
      <c r="D32" s="86"/>
      <c r="E32" s="202">
        <f>+(E51*0.5)+(F51*0.5)</f>
        <v>1862525579.5</v>
      </c>
      <c r="F32" s="203"/>
      <c r="G32" s="204"/>
      <c r="H32" s="84"/>
      <c r="I32" s="85">
        <f>+H25</f>
        <v>116136977</v>
      </c>
      <c r="J32" s="84"/>
      <c r="K32" s="85">
        <f>+J25</f>
        <v>344679000</v>
      </c>
      <c r="L32" s="84"/>
      <c r="M32" s="85">
        <f>+L25</f>
        <v>733636942</v>
      </c>
      <c r="N32" s="84"/>
      <c r="O32" s="85">
        <f>+N25</f>
        <v>691191073</v>
      </c>
      <c r="P32" s="84"/>
      <c r="Q32" s="85">
        <f>+P25</f>
        <v>1816308983</v>
      </c>
      <c r="R32" s="84"/>
      <c r="S32" s="85">
        <f>+R25</f>
        <v>226518331</v>
      </c>
      <c r="T32" s="84"/>
      <c r="U32" s="85">
        <f>+T25</f>
        <v>979279781</v>
      </c>
    </row>
    <row r="33" spans="1:21" s="71" customFormat="1" ht="19.5" thickBot="1" x14ac:dyDescent="0.3">
      <c r="A33" s="87" t="s">
        <v>14</v>
      </c>
      <c r="B33" s="174" t="s">
        <v>5</v>
      </c>
      <c r="C33" s="176"/>
      <c r="D33" s="174" t="s">
        <v>65</v>
      </c>
      <c r="E33" s="175"/>
      <c r="F33" s="175"/>
      <c r="G33" s="176"/>
      <c r="H33" s="174" t="s">
        <v>5</v>
      </c>
      <c r="I33" s="175"/>
      <c r="J33" s="174" t="s">
        <v>5</v>
      </c>
      <c r="K33" s="175"/>
      <c r="L33" s="155" t="s">
        <v>15</v>
      </c>
      <c r="M33" s="156"/>
      <c r="N33" s="174" t="s">
        <v>5</v>
      </c>
      <c r="O33" s="175"/>
      <c r="P33" s="174" t="s">
        <v>5</v>
      </c>
      <c r="Q33" s="175"/>
      <c r="R33" s="174" t="s">
        <v>5</v>
      </c>
      <c r="S33" s="176"/>
      <c r="T33" s="174" t="s">
        <v>5</v>
      </c>
      <c r="U33" s="176"/>
    </row>
    <row r="34" spans="1:21" x14ac:dyDescent="0.25">
      <c r="J34" s="88"/>
    </row>
    <row r="35" spans="1:21" ht="15.75" thickBot="1" x14ac:dyDescent="0.3">
      <c r="C35" s="89"/>
      <c r="D35" s="89"/>
      <c r="E35" s="89"/>
      <c r="F35" s="89"/>
      <c r="G35" s="89"/>
    </row>
    <row r="36" spans="1:21" ht="15.75" thickBot="1" x14ac:dyDescent="0.3">
      <c r="A36" s="190" t="s">
        <v>24</v>
      </c>
      <c r="B36" s="191"/>
      <c r="C36" s="191"/>
      <c r="D36" s="191"/>
      <c r="E36" s="191"/>
      <c r="F36" s="191"/>
      <c r="G36" s="191"/>
      <c r="H36" s="191"/>
      <c r="I36" s="191"/>
      <c r="J36" s="191"/>
      <c r="K36" s="191"/>
      <c r="L36" s="191"/>
      <c r="M36" s="191"/>
    </row>
    <row r="37" spans="1:21" x14ac:dyDescent="0.25">
      <c r="A37" s="67" t="s">
        <v>40</v>
      </c>
      <c r="B37" s="90"/>
      <c r="C37" s="91">
        <f>(B26/B25)</f>
        <v>0.27443628661513769</v>
      </c>
      <c r="D37" s="92"/>
      <c r="E37" s="192">
        <f>(((D26/D25)*0.5)+((F26/F25)*0.5))</f>
        <v>0.1112090719757664</v>
      </c>
      <c r="F37" s="193"/>
      <c r="G37" s="92"/>
      <c r="H37" s="128"/>
      <c r="I37" s="129">
        <f>(H26/H25)</f>
        <v>1.0504836887565965E-2</v>
      </c>
      <c r="J37" s="128"/>
      <c r="K37" s="129">
        <f>(J26/J25)</f>
        <v>0.13426695563118149</v>
      </c>
      <c r="L37" s="90"/>
      <c r="M37" s="92">
        <f>(L26/L25)</f>
        <v>9.2715471517245379E-2</v>
      </c>
      <c r="N37" s="90"/>
      <c r="O37" s="92">
        <f>(N26/N25)</f>
        <v>0.19354538741272198</v>
      </c>
      <c r="P37" s="90"/>
      <c r="Q37" s="93">
        <f>(P26/P25)</f>
        <v>0.36928513500612908</v>
      </c>
      <c r="R37" s="90"/>
      <c r="S37" s="93">
        <f>(R26/R25)</f>
        <v>0.55530618844264745</v>
      </c>
      <c r="T37" s="90"/>
      <c r="U37" s="93">
        <f>(T26/T25)</f>
        <v>6.9374069921698908E-2</v>
      </c>
    </row>
    <row r="38" spans="1:21" ht="15.75" thickBot="1" x14ac:dyDescent="0.3">
      <c r="A38" s="94" t="s">
        <v>41</v>
      </c>
      <c r="B38" s="95"/>
      <c r="C38" s="96">
        <f>(B26/B21)</f>
        <v>0.25437366637885334</v>
      </c>
      <c r="D38" s="97"/>
      <c r="E38" s="194">
        <f>(((D26/D21)*0.85)+((F26/F21)*0.25))</f>
        <v>6.5199324906795572E-2</v>
      </c>
      <c r="F38" s="195"/>
      <c r="G38" s="97"/>
      <c r="H38" s="130"/>
      <c r="I38" s="131">
        <f>(H26/H21)</f>
        <v>1.0425876368829972E-2</v>
      </c>
      <c r="J38" s="130"/>
      <c r="K38" s="131">
        <f>(J26/J21)</f>
        <v>0.11804753122791982</v>
      </c>
      <c r="L38" s="95"/>
      <c r="M38" s="97">
        <f>(L26/L21)</f>
        <v>5.2919583382110752E-2</v>
      </c>
      <c r="N38" s="95"/>
      <c r="O38" s="97">
        <f>(N26/N21)</f>
        <v>0.12930086554724909</v>
      </c>
      <c r="P38" s="98"/>
      <c r="Q38" s="99">
        <f>(P26/P21)</f>
        <v>0.21838505268717076</v>
      </c>
      <c r="R38" s="98"/>
      <c r="S38" s="99">
        <f>(R26/R21)</f>
        <v>0.44037390997576459</v>
      </c>
      <c r="T38" s="98"/>
      <c r="U38" s="99">
        <f>(T26/T21)</f>
        <v>4.6381160878457207E-2</v>
      </c>
    </row>
    <row r="39" spans="1:21" ht="19.5" customHeight="1" thickBot="1" x14ac:dyDescent="0.3">
      <c r="A39" s="87" t="s">
        <v>14</v>
      </c>
      <c r="B39" s="157" t="s">
        <v>5</v>
      </c>
      <c r="C39" s="163"/>
      <c r="D39" s="157" t="s">
        <v>5</v>
      </c>
      <c r="E39" s="158"/>
      <c r="F39" s="158"/>
      <c r="G39" s="163"/>
      <c r="H39" s="188" t="s">
        <v>15</v>
      </c>
      <c r="I39" s="189"/>
      <c r="J39" s="174" t="s">
        <v>5</v>
      </c>
      <c r="K39" s="175"/>
      <c r="L39" s="157" t="s">
        <v>5</v>
      </c>
      <c r="M39" s="158"/>
      <c r="N39" s="157" t="s">
        <v>5</v>
      </c>
      <c r="O39" s="158"/>
      <c r="P39" s="157" t="s">
        <v>5</v>
      </c>
      <c r="Q39" s="158"/>
      <c r="R39" s="157" t="s">
        <v>5</v>
      </c>
      <c r="S39" s="163"/>
      <c r="T39" s="157" t="s">
        <v>5</v>
      </c>
      <c r="U39" s="163"/>
    </row>
    <row r="40" spans="1:21" ht="15.75" thickBot="1" x14ac:dyDescent="0.3">
      <c r="C40" s="89"/>
      <c r="D40" s="89"/>
      <c r="E40" s="89"/>
      <c r="F40" s="89"/>
      <c r="G40" s="89"/>
    </row>
    <row r="41" spans="1:21" ht="30.75" customHeight="1" x14ac:dyDescent="0.25">
      <c r="A41" s="100" t="s">
        <v>25</v>
      </c>
      <c r="B41" s="166" t="s">
        <v>32</v>
      </c>
      <c r="C41" s="167"/>
      <c r="D41" s="166" t="s">
        <v>49</v>
      </c>
      <c r="E41" s="185"/>
      <c r="F41" s="186" t="s">
        <v>51</v>
      </c>
      <c r="G41" s="187"/>
      <c r="H41" s="164" t="s">
        <v>67</v>
      </c>
      <c r="I41" s="165"/>
      <c r="J41" s="164" t="s">
        <v>77</v>
      </c>
      <c r="K41" s="165"/>
      <c r="L41" s="164" t="s">
        <v>87</v>
      </c>
      <c r="M41" s="165"/>
      <c r="N41" s="164" t="s">
        <v>98</v>
      </c>
      <c r="O41" s="165"/>
      <c r="P41" s="166" t="s">
        <v>108</v>
      </c>
      <c r="Q41" s="167"/>
      <c r="R41" s="166" t="s">
        <v>115</v>
      </c>
      <c r="S41" s="167"/>
      <c r="T41" s="166" t="s">
        <v>123</v>
      </c>
      <c r="U41" s="167"/>
    </row>
    <row r="42" spans="1:21" x14ac:dyDescent="0.25">
      <c r="A42" s="101" t="s">
        <v>26</v>
      </c>
      <c r="B42" s="161" t="s">
        <v>33</v>
      </c>
      <c r="C42" s="162"/>
      <c r="D42" s="161" t="s">
        <v>55</v>
      </c>
      <c r="E42" s="183"/>
      <c r="F42" s="183" t="s">
        <v>58</v>
      </c>
      <c r="G42" s="184"/>
      <c r="H42" s="147" t="s">
        <v>69</v>
      </c>
      <c r="I42" s="148"/>
      <c r="J42" s="147" t="s">
        <v>78</v>
      </c>
      <c r="K42" s="148"/>
      <c r="L42" s="147" t="s">
        <v>90</v>
      </c>
      <c r="M42" s="148"/>
      <c r="N42" s="147" t="s">
        <v>100</v>
      </c>
      <c r="O42" s="148"/>
      <c r="P42" s="161" t="s">
        <v>110</v>
      </c>
      <c r="Q42" s="162"/>
      <c r="R42" s="161" t="s">
        <v>116</v>
      </c>
      <c r="S42" s="162"/>
      <c r="T42" s="161" t="s">
        <v>124</v>
      </c>
      <c r="U42" s="162"/>
    </row>
    <row r="43" spans="1:21" ht="15.75" thickBot="1" x14ac:dyDescent="0.3">
      <c r="A43" s="102" t="s">
        <v>27</v>
      </c>
      <c r="B43" s="159" t="s">
        <v>34</v>
      </c>
      <c r="C43" s="160"/>
      <c r="D43" s="159" t="s">
        <v>50</v>
      </c>
      <c r="E43" s="181"/>
      <c r="F43" s="181" t="s">
        <v>52</v>
      </c>
      <c r="G43" s="182"/>
      <c r="H43" s="179" t="s">
        <v>34</v>
      </c>
      <c r="I43" s="180"/>
      <c r="J43" s="179" t="s">
        <v>34</v>
      </c>
      <c r="K43" s="180"/>
      <c r="L43" s="179" t="s">
        <v>88</v>
      </c>
      <c r="M43" s="180"/>
      <c r="N43" s="179" t="s">
        <v>34</v>
      </c>
      <c r="O43" s="180"/>
      <c r="P43" s="159" t="s">
        <v>34</v>
      </c>
      <c r="Q43" s="160"/>
      <c r="R43" s="159" t="s">
        <v>34</v>
      </c>
      <c r="S43" s="160"/>
      <c r="T43" s="159" t="s">
        <v>34</v>
      </c>
      <c r="U43" s="160"/>
    </row>
    <row r="44" spans="1:21" x14ac:dyDescent="0.25">
      <c r="C44" s="103"/>
      <c r="D44" s="103"/>
      <c r="E44" s="103"/>
      <c r="F44" s="103"/>
      <c r="G44" s="103"/>
    </row>
    <row r="45" spans="1:21" ht="15.75" thickBot="1" x14ac:dyDescent="0.3">
      <c r="C45" s="103"/>
      <c r="D45" s="103"/>
      <c r="E45" s="103"/>
      <c r="F45" s="103"/>
      <c r="G45" s="103"/>
    </row>
    <row r="46" spans="1:21" ht="19.5" thickBot="1" x14ac:dyDescent="0.35">
      <c r="A46" s="105" t="s">
        <v>45</v>
      </c>
      <c r="B46" s="172">
        <f>+A7*0.1</f>
        <v>12435272.5</v>
      </c>
      <c r="C46" s="173"/>
      <c r="D46" s="124"/>
      <c r="E46" s="124"/>
      <c r="F46" s="124"/>
      <c r="G46" s="124"/>
      <c r="H46" s="106"/>
      <c r="I46" s="106"/>
      <c r="J46" s="106"/>
      <c r="K46" s="106"/>
      <c r="L46" s="106"/>
      <c r="M46" s="106"/>
      <c r="N46" s="107"/>
      <c r="O46" s="107"/>
      <c r="P46" s="107"/>
      <c r="Q46" s="107"/>
      <c r="R46" s="107"/>
      <c r="S46" s="107"/>
    </row>
    <row r="47" spans="1:21" ht="19.5" thickBot="1" x14ac:dyDescent="0.35">
      <c r="A47" s="105" t="s">
        <v>46</v>
      </c>
      <c r="B47" s="172">
        <f>+A7*0.25</f>
        <v>31088181.25</v>
      </c>
      <c r="C47" s="173"/>
      <c r="D47" s="125"/>
      <c r="E47" s="125"/>
      <c r="F47" s="125"/>
      <c r="G47" s="125"/>
      <c r="H47" s="108"/>
      <c r="I47" s="108"/>
      <c r="N47" s="108"/>
      <c r="O47" s="108"/>
      <c r="P47" s="108"/>
      <c r="Q47" s="108"/>
      <c r="R47" s="108"/>
      <c r="S47" s="108"/>
    </row>
    <row r="48" spans="1:21" x14ac:dyDescent="0.25">
      <c r="A48"/>
      <c r="D48" s="109"/>
      <c r="E48" s="110">
        <f>+D22-D24</f>
        <v>247849391</v>
      </c>
      <c r="F48" s="111">
        <f>+F22-F24</f>
        <v>529653383</v>
      </c>
      <c r="G48" s="121"/>
      <c r="H48" s="108"/>
      <c r="I48" s="112"/>
      <c r="N48" s="108"/>
      <c r="O48" s="112"/>
      <c r="P48" s="108"/>
      <c r="Q48" s="112"/>
      <c r="R48" s="108"/>
      <c r="S48" s="112"/>
    </row>
    <row r="49" spans="1:19" x14ac:dyDescent="0.25">
      <c r="A49"/>
      <c r="D49" s="113"/>
      <c r="E49" s="114">
        <f>+D22/D24</f>
        <v>1.1560053121320915</v>
      </c>
      <c r="F49" s="115">
        <f>+F22/F24</f>
        <v>3.8956964446891833</v>
      </c>
      <c r="G49" s="122"/>
      <c r="H49" s="108"/>
      <c r="I49" s="116"/>
      <c r="N49" s="108"/>
      <c r="O49" s="116"/>
      <c r="P49" s="108"/>
      <c r="Q49" s="116"/>
      <c r="R49" s="108"/>
      <c r="S49" s="116"/>
    </row>
    <row r="50" spans="1:19" x14ac:dyDescent="0.25">
      <c r="A50"/>
      <c r="D50" s="113"/>
      <c r="E50" s="117">
        <f>+D23/D21</f>
        <v>0.42143811539983572</v>
      </c>
      <c r="F50" s="117">
        <f>+F23/F21</f>
        <v>0.22069345152522488</v>
      </c>
      <c r="G50" s="122"/>
      <c r="H50" s="108"/>
      <c r="I50" s="108"/>
      <c r="N50" s="108"/>
      <c r="O50" s="108"/>
      <c r="P50" s="108"/>
      <c r="Q50" s="108"/>
      <c r="R50" s="108"/>
      <c r="S50" s="108"/>
    </row>
    <row r="51" spans="1:19" ht="15.75" thickBot="1" x14ac:dyDescent="0.3">
      <c r="D51" s="118"/>
      <c r="E51" s="119">
        <f>+D25</f>
        <v>3079162593</v>
      </c>
      <c r="F51" s="120">
        <f>+F25</f>
        <v>645888566</v>
      </c>
      <c r="G51" s="123"/>
      <c r="H51" s="104"/>
      <c r="I51" s="104"/>
      <c r="J51" s="104"/>
      <c r="K51" s="104"/>
      <c r="L51" s="104"/>
      <c r="M51" s="104"/>
      <c r="N51" s="104"/>
      <c r="O51" s="104"/>
      <c r="P51" s="104"/>
      <c r="Q51" s="104"/>
      <c r="R51" s="104"/>
      <c r="S51" s="104"/>
    </row>
    <row r="55" spans="1:19" x14ac:dyDescent="0.25">
      <c r="I55" s="77"/>
      <c r="J55" s="77"/>
      <c r="K55" s="77"/>
      <c r="L55" s="77"/>
      <c r="M55" s="77"/>
      <c r="O55" s="77"/>
      <c r="Q55" s="77"/>
      <c r="S55" s="77"/>
    </row>
  </sheetData>
  <mergeCells count="151">
    <mergeCell ref="T39:U39"/>
    <mergeCell ref="T41:U41"/>
    <mergeCell ref="T42:U42"/>
    <mergeCell ref="T43:U43"/>
    <mergeCell ref="T8:U8"/>
    <mergeCell ref="T18:U18"/>
    <mergeCell ref="T21:U21"/>
    <mergeCell ref="T22:U22"/>
    <mergeCell ref="T23:U23"/>
    <mergeCell ref="T24:U24"/>
    <mergeCell ref="T25:U25"/>
    <mergeCell ref="T26:U26"/>
    <mergeCell ref="T33:U33"/>
    <mergeCell ref="A1:M1"/>
    <mergeCell ref="A2:M2"/>
    <mergeCell ref="A4:S4"/>
    <mergeCell ref="A8:A9"/>
    <mergeCell ref="B8:C8"/>
    <mergeCell ref="H8:I8"/>
    <mergeCell ref="D8:G8"/>
    <mergeCell ref="N8:O8"/>
    <mergeCell ref="P8:Q8"/>
    <mergeCell ref="E15:G15"/>
    <mergeCell ref="E16:G16"/>
    <mergeCell ref="E17:G17"/>
    <mergeCell ref="E12:G12"/>
    <mergeCell ref="E13:G13"/>
    <mergeCell ref="E14:G14"/>
    <mergeCell ref="R8:S8"/>
    <mergeCell ref="E9:F9"/>
    <mergeCell ref="E10:G10"/>
    <mergeCell ref="E11:G11"/>
    <mergeCell ref="R21:S21"/>
    <mergeCell ref="B22:C22"/>
    <mergeCell ref="H22:I22"/>
    <mergeCell ref="D22:E22"/>
    <mergeCell ref="F22:G22"/>
    <mergeCell ref="J22:K22"/>
    <mergeCell ref="L22:M22"/>
    <mergeCell ref="R18:S18"/>
    <mergeCell ref="D20:E20"/>
    <mergeCell ref="F20:G20"/>
    <mergeCell ref="B21:C21"/>
    <mergeCell ref="H21:I21"/>
    <mergeCell ref="D21:E21"/>
    <mergeCell ref="F21:G21"/>
    <mergeCell ref="J21:K21"/>
    <mergeCell ref="B18:C18"/>
    <mergeCell ref="H18:I18"/>
    <mergeCell ref="D18:G18"/>
    <mergeCell ref="N18:O18"/>
    <mergeCell ref="P18:Q18"/>
    <mergeCell ref="B24:C24"/>
    <mergeCell ref="H24:I24"/>
    <mergeCell ref="D24:E24"/>
    <mergeCell ref="F24:G24"/>
    <mergeCell ref="J24:K24"/>
    <mergeCell ref="L24:M24"/>
    <mergeCell ref="N24:O24"/>
    <mergeCell ref="P24:Q24"/>
    <mergeCell ref="N22:O22"/>
    <mergeCell ref="P22:Q22"/>
    <mergeCell ref="B23:C23"/>
    <mergeCell ref="H23:I23"/>
    <mergeCell ref="D23:E23"/>
    <mergeCell ref="F23:G23"/>
    <mergeCell ref="J23:K23"/>
    <mergeCell ref="L23:M23"/>
    <mergeCell ref="N23:O23"/>
    <mergeCell ref="B25:C25"/>
    <mergeCell ref="H25:I25"/>
    <mergeCell ref="D25:E25"/>
    <mergeCell ref="F25:G25"/>
    <mergeCell ref="J25:K25"/>
    <mergeCell ref="L25:M25"/>
    <mergeCell ref="N25:O25"/>
    <mergeCell ref="P25:Q25"/>
    <mergeCell ref="R25:S25"/>
    <mergeCell ref="E30:G30"/>
    <mergeCell ref="E31:G31"/>
    <mergeCell ref="E32:G32"/>
    <mergeCell ref="N26:O26"/>
    <mergeCell ref="P26:Q26"/>
    <mergeCell ref="R26:S26"/>
    <mergeCell ref="A28:M28"/>
    <mergeCell ref="E29:G29"/>
    <mergeCell ref="B26:C26"/>
    <mergeCell ref="H26:I26"/>
    <mergeCell ref="D26:E26"/>
    <mergeCell ref="F26:G26"/>
    <mergeCell ref="B39:C39"/>
    <mergeCell ref="H39:I39"/>
    <mergeCell ref="D39:G39"/>
    <mergeCell ref="N39:O39"/>
    <mergeCell ref="P39:Q39"/>
    <mergeCell ref="R33:S33"/>
    <mergeCell ref="A36:M36"/>
    <mergeCell ref="E37:F37"/>
    <mergeCell ref="E38:F38"/>
    <mergeCell ref="B33:C33"/>
    <mergeCell ref="H33:I33"/>
    <mergeCell ref="N33:O33"/>
    <mergeCell ref="P33:Q33"/>
    <mergeCell ref="B46:C46"/>
    <mergeCell ref="B47:C47"/>
    <mergeCell ref="D33:G33"/>
    <mergeCell ref="J8:K8"/>
    <mergeCell ref="J18:K18"/>
    <mergeCell ref="J26:K26"/>
    <mergeCell ref="J33:K33"/>
    <mergeCell ref="J39:K39"/>
    <mergeCell ref="N42:O42"/>
    <mergeCell ref="B43:C43"/>
    <mergeCell ref="H43:I43"/>
    <mergeCell ref="D43:E43"/>
    <mergeCell ref="F43:G43"/>
    <mergeCell ref="J43:K43"/>
    <mergeCell ref="L43:M43"/>
    <mergeCell ref="N43:O43"/>
    <mergeCell ref="B42:C42"/>
    <mergeCell ref="H42:I42"/>
    <mergeCell ref="D42:E42"/>
    <mergeCell ref="F42:G42"/>
    <mergeCell ref="B41:C41"/>
    <mergeCell ref="H41:I41"/>
    <mergeCell ref="D41:E41"/>
    <mergeCell ref="F41:G41"/>
    <mergeCell ref="J42:K42"/>
    <mergeCell ref="L8:M8"/>
    <mergeCell ref="L18:M18"/>
    <mergeCell ref="L26:M26"/>
    <mergeCell ref="L33:M33"/>
    <mergeCell ref="L39:M39"/>
    <mergeCell ref="L42:M42"/>
    <mergeCell ref="P43:Q43"/>
    <mergeCell ref="R43:S43"/>
    <mergeCell ref="P42:Q42"/>
    <mergeCell ref="R42:S42"/>
    <mergeCell ref="R39:S39"/>
    <mergeCell ref="J41:K41"/>
    <mergeCell ref="L41:M41"/>
    <mergeCell ref="N41:O41"/>
    <mergeCell ref="P41:Q41"/>
    <mergeCell ref="R41:S41"/>
    <mergeCell ref="R24:S24"/>
    <mergeCell ref="P23:Q23"/>
    <mergeCell ref="R23:S23"/>
    <mergeCell ref="R22:S22"/>
    <mergeCell ref="L21:M21"/>
    <mergeCell ref="N21:O21"/>
    <mergeCell ref="P21:Q2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5"/>
  <sheetViews>
    <sheetView tabSelected="1" zoomScale="80" zoomScaleNormal="80" workbookViewId="0">
      <pane xSplit="1" topLeftCell="M1" activePane="topRight" state="frozen"/>
      <selection activeCell="A9" sqref="A9"/>
      <selection pane="topRight" activeCell="U17" sqref="U17"/>
    </sheetView>
  </sheetViews>
  <sheetFormatPr baseColWidth="10" defaultColWidth="53.42578125" defaultRowHeight="15" x14ac:dyDescent="0.25"/>
  <cols>
    <col min="1" max="1" width="67.42578125" style="18" customWidth="1"/>
    <col min="2" max="2" width="6.5703125" customWidth="1"/>
    <col min="3" max="3" width="23.28515625" customWidth="1"/>
    <col min="4" max="4" width="8.28515625" customWidth="1"/>
    <col min="5" max="5" width="15" customWidth="1"/>
    <col min="6" max="6" width="17" customWidth="1"/>
    <col min="7" max="7" width="6.85546875" customWidth="1"/>
    <col min="8" max="8" width="6.5703125" customWidth="1"/>
    <col min="9" max="9" width="23.5703125" customWidth="1"/>
    <col min="10" max="10" width="9.42578125" customWidth="1"/>
    <col min="11" max="11" width="18" customWidth="1"/>
    <col min="12" max="12" width="6.5703125" customWidth="1"/>
    <col min="13" max="13" width="23.5703125" customWidth="1"/>
    <col min="14" max="14" width="6.5703125" customWidth="1"/>
    <col min="15" max="15" width="23.5703125" customWidth="1"/>
    <col min="16" max="16" width="6.5703125" customWidth="1"/>
    <col min="17" max="17" width="23.5703125" customWidth="1"/>
    <col min="18" max="18" width="6.5703125" customWidth="1"/>
    <col min="19" max="19" width="23.5703125" customWidth="1"/>
    <col min="20" max="20" width="6.7109375" customWidth="1"/>
    <col min="21" max="21" width="23.7109375" customWidth="1"/>
  </cols>
  <sheetData>
    <row r="1" spans="1:21" s="1" customFormat="1" ht="15.75" x14ac:dyDescent="0.25">
      <c r="A1" s="235" t="s">
        <v>0</v>
      </c>
      <c r="B1" s="236"/>
      <c r="C1" s="236"/>
      <c r="D1" s="236"/>
      <c r="E1" s="236"/>
      <c r="F1" s="236"/>
      <c r="G1" s="236"/>
      <c r="H1" s="236"/>
      <c r="I1" s="236"/>
      <c r="J1" s="236"/>
      <c r="K1" s="236"/>
      <c r="L1" s="236"/>
      <c r="M1" s="236"/>
    </row>
    <row r="2" spans="1:21" s="1" customFormat="1" ht="15.75" x14ac:dyDescent="0.25">
      <c r="A2" s="237" t="s">
        <v>28</v>
      </c>
      <c r="B2" s="238"/>
      <c r="C2" s="238"/>
      <c r="D2" s="238"/>
      <c r="E2" s="238"/>
      <c r="F2" s="238"/>
      <c r="G2" s="238"/>
      <c r="H2" s="238"/>
      <c r="I2" s="238"/>
      <c r="J2" s="238"/>
      <c r="K2" s="238"/>
      <c r="L2" s="238"/>
      <c r="M2" s="238"/>
    </row>
    <row r="3" spans="1:21" s="1" customFormat="1" ht="15.75" x14ac:dyDescent="0.25">
      <c r="A3" s="137"/>
      <c r="B3" s="3"/>
      <c r="C3" s="3"/>
      <c r="D3" s="3"/>
      <c r="E3" s="3"/>
      <c r="F3" s="3"/>
      <c r="G3" s="3"/>
      <c r="H3" s="3"/>
      <c r="I3" s="3"/>
      <c r="J3" s="3"/>
      <c r="K3" s="3"/>
      <c r="L3" s="3"/>
      <c r="M3" s="3"/>
      <c r="N3" s="3"/>
      <c r="O3" s="3"/>
      <c r="P3" s="3"/>
      <c r="Q3" s="3"/>
      <c r="R3" s="3"/>
      <c r="S3" s="3"/>
    </row>
    <row r="4" spans="1:21" s="1" customFormat="1" ht="39.75" customHeight="1" x14ac:dyDescent="0.25">
      <c r="A4" s="239" t="s">
        <v>29</v>
      </c>
      <c r="B4" s="240"/>
      <c r="C4" s="240"/>
      <c r="D4" s="240"/>
      <c r="E4" s="240"/>
      <c r="F4" s="240"/>
      <c r="G4" s="240"/>
      <c r="H4" s="240"/>
      <c r="I4" s="240"/>
      <c r="J4" s="240"/>
      <c r="K4" s="240"/>
      <c r="L4" s="240"/>
      <c r="M4" s="240"/>
      <c r="N4" s="240"/>
      <c r="O4" s="240"/>
      <c r="P4" s="240"/>
      <c r="Q4" s="240"/>
      <c r="R4" s="240"/>
      <c r="S4" s="240"/>
    </row>
    <row r="5" spans="1:21" s="1" customFormat="1" ht="19.5" customHeight="1" thickBot="1" x14ac:dyDescent="0.3">
      <c r="A5" s="4"/>
      <c r="B5" s="5"/>
      <c r="C5" s="5"/>
      <c r="D5" s="5"/>
      <c r="E5" s="5"/>
      <c r="F5" s="5"/>
      <c r="G5" s="5"/>
      <c r="H5" s="5"/>
      <c r="I5" s="5"/>
      <c r="J5" s="5"/>
      <c r="K5" s="5"/>
      <c r="L5" s="5"/>
      <c r="M5" s="5"/>
      <c r="N5" s="5"/>
      <c r="O5" s="5"/>
      <c r="P5" s="5"/>
      <c r="Q5" s="5"/>
      <c r="R5" s="5"/>
      <c r="S5" s="5"/>
    </row>
    <row r="6" spans="1:21" s="1" customFormat="1" ht="18.75" customHeight="1" x14ac:dyDescent="0.3">
      <c r="A6" s="6" t="s">
        <v>1</v>
      </c>
      <c r="B6" s="139"/>
      <c r="C6" s="7"/>
      <c r="D6" s="7"/>
      <c r="E6" s="7"/>
      <c r="F6" s="7"/>
      <c r="G6" s="7"/>
      <c r="H6" s="7"/>
      <c r="I6" s="7"/>
      <c r="J6" s="7"/>
      <c r="K6" s="7"/>
      <c r="L6" s="7"/>
      <c r="M6" s="7"/>
      <c r="N6" s="7"/>
      <c r="O6" s="7"/>
      <c r="P6" s="7"/>
      <c r="Q6" s="7"/>
      <c r="R6" s="7"/>
      <c r="S6" s="7"/>
      <c r="T6" s="7"/>
      <c r="U6" s="140"/>
    </row>
    <row r="7" spans="1:21" s="1" customFormat="1" ht="19.5" customHeight="1" thickBot="1" x14ac:dyDescent="0.35">
      <c r="A7" s="8">
        <v>124352725</v>
      </c>
      <c r="B7" s="141"/>
      <c r="C7" s="9"/>
      <c r="D7" s="9"/>
      <c r="E7" s="9"/>
      <c r="F7" s="9"/>
      <c r="G7" s="9"/>
      <c r="H7" s="9"/>
      <c r="I7" s="9"/>
      <c r="J7" s="9"/>
      <c r="K7" s="9"/>
      <c r="L7" s="9"/>
      <c r="M7" s="9"/>
      <c r="N7" s="9"/>
      <c r="O7" s="9"/>
      <c r="P7" s="9"/>
      <c r="Q7" s="9"/>
      <c r="R7" s="9"/>
      <c r="S7" s="9"/>
      <c r="T7" s="9"/>
      <c r="U7" s="142"/>
    </row>
    <row r="8" spans="1:21" s="10" customFormat="1" ht="43.5" customHeight="1" thickBot="1" x14ac:dyDescent="0.3">
      <c r="A8" s="241" t="s">
        <v>2</v>
      </c>
      <c r="B8" s="243" t="s">
        <v>47</v>
      </c>
      <c r="C8" s="244"/>
      <c r="D8" s="149" t="s">
        <v>48</v>
      </c>
      <c r="E8" s="150"/>
      <c r="F8" s="150"/>
      <c r="G8" s="245"/>
      <c r="H8" s="149" t="s">
        <v>66</v>
      </c>
      <c r="I8" s="150"/>
      <c r="J8" s="149" t="s">
        <v>76</v>
      </c>
      <c r="K8" s="150"/>
      <c r="L8" s="149" t="s">
        <v>86</v>
      </c>
      <c r="M8" s="150"/>
      <c r="N8" s="149" t="s">
        <v>99</v>
      </c>
      <c r="O8" s="150"/>
      <c r="P8" s="149" t="s">
        <v>107</v>
      </c>
      <c r="Q8" s="150"/>
      <c r="R8" s="149" t="s">
        <v>114</v>
      </c>
      <c r="S8" s="150"/>
      <c r="T8" s="149" t="s">
        <v>122</v>
      </c>
      <c r="U8" s="245"/>
    </row>
    <row r="9" spans="1:21" s="10" customFormat="1" ht="15.75" thickBot="1" x14ac:dyDescent="0.3">
      <c r="A9" s="242"/>
      <c r="B9" s="11" t="s">
        <v>3</v>
      </c>
      <c r="C9" s="12" t="s">
        <v>4</v>
      </c>
      <c r="D9" s="13" t="s">
        <v>3</v>
      </c>
      <c r="E9" s="234" t="s">
        <v>4</v>
      </c>
      <c r="F9" s="150"/>
      <c r="G9" s="15"/>
      <c r="H9" s="13" t="s">
        <v>3</v>
      </c>
      <c r="I9" s="14" t="s">
        <v>4</v>
      </c>
      <c r="J9" s="13"/>
      <c r="K9" s="14"/>
      <c r="L9" s="13" t="s">
        <v>3</v>
      </c>
      <c r="M9" s="14" t="s">
        <v>4</v>
      </c>
      <c r="N9" s="13" t="s">
        <v>3</v>
      </c>
      <c r="O9" s="14" t="s">
        <v>4</v>
      </c>
      <c r="P9" s="16" t="s">
        <v>3</v>
      </c>
      <c r="Q9" s="17" t="s">
        <v>4</v>
      </c>
      <c r="R9" s="16" t="s">
        <v>3</v>
      </c>
      <c r="S9" s="17" t="s">
        <v>4</v>
      </c>
      <c r="T9" s="16" t="s">
        <v>3</v>
      </c>
      <c r="U9" s="138" t="s">
        <v>4</v>
      </c>
    </row>
    <row r="10" spans="1:21" ht="120" customHeight="1" thickBot="1" x14ac:dyDescent="0.3">
      <c r="A10" s="18" t="s">
        <v>31</v>
      </c>
      <c r="B10" s="19" t="s">
        <v>35</v>
      </c>
      <c r="C10" s="20" t="s">
        <v>5</v>
      </c>
      <c r="D10" s="22" t="s">
        <v>59</v>
      </c>
      <c r="E10" s="228" t="s">
        <v>5</v>
      </c>
      <c r="F10" s="229"/>
      <c r="G10" s="230"/>
      <c r="H10" s="21" t="s">
        <v>70</v>
      </c>
      <c r="I10" s="126" t="s">
        <v>5</v>
      </c>
      <c r="J10" s="21" t="s">
        <v>79</v>
      </c>
      <c r="K10" s="126" t="s">
        <v>5</v>
      </c>
      <c r="L10" s="21" t="s">
        <v>91</v>
      </c>
      <c r="M10" s="126" t="s">
        <v>5</v>
      </c>
      <c r="N10" s="21" t="s">
        <v>102</v>
      </c>
      <c r="O10" s="126" t="s">
        <v>5</v>
      </c>
      <c r="P10" s="23"/>
      <c r="Q10" s="132" t="s">
        <v>150</v>
      </c>
      <c r="R10" s="23" t="s">
        <v>35</v>
      </c>
      <c r="S10" s="24" t="s">
        <v>5</v>
      </c>
      <c r="T10" s="23" t="s">
        <v>125</v>
      </c>
      <c r="U10" s="24" t="s">
        <v>5</v>
      </c>
    </row>
    <row r="11" spans="1:21" ht="59.25" customHeight="1" x14ac:dyDescent="0.25">
      <c r="A11" s="25" t="s">
        <v>6</v>
      </c>
      <c r="B11" s="26">
        <v>29</v>
      </c>
      <c r="C11" s="27" t="s">
        <v>5</v>
      </c>
      <c r="D11" s="135" t="s">
        <v>57</v>
      </c>
      <c r="E11" s="228" t="s">
        <v>5</v>
      </c>
      <c r="F11" s="229"/>
      <c r="G11" s="230"/>
      <c r="H11" s="28" t="s">
        <v>71</v>
      </c>
      <c r="I11" s="136" t="s">
        <v>5</v>
      </c>
      <c r="J11" s="28" t="s">
        <v>80</v>
      </c>
      <c r="K11" s="136" t="s">
        <v>5</v>
      </c>
      <c r="L11" s="28"/>
      <c r="M11" s="46" t="s">
        <v>97</v>
      </c>
      <c r="N11" s="28" t="s">
        <v>103</v>
      </c>
      <c r="O11" s="135" t="s">
        <v>5</v>
      </c>
      <c r="P11" s="31" t="s">
        <v>111</v>
      </c>
      <c r="Q11" s="24" t="s">
        <v>5</v>
      </c>
      <c r="R11" s="31" t="s">
        <v>118</v>
      </c>
      <c r="S11" s="32" t="s">
        <v>5</v>
      </c>
      <c r="T11" s="31" t="s">
        <v>84</v>
      </c>
      <c r="U11" s="32" t="s">
        <v>5</v>
      </c>
    </row>
    <row r="12" spans="1:21" s="18" customFormat="1" ht="36.75" thickBot="1" x14ac:dyDescent="0.3">
      <c r="A12" s="25" t="s">
        <v>7</v>
      </c>
      <c r="B12" s="27"/>
      <c r="C12" s="27" t="s">
        <v>34</v>
      </c>
      <c r="D12" s="135" t="s">
        <v>56</v>
      </c>
      <c r="E12" s="228" t="s">
        <v>5</v>
      </c>
      <c r="F12" s="229"/>
      <c r="G12" s="230"/>
      <c r="H12" s="27"/>
      <c r="I12" s="136" t="s">
        <v>34</v>
      </c>
      <c r="J12" s="27"/>
      <c r="K12" s="136" t="s">
        <v>34</v>
      </c>
      <c r="L12" s="27" t="s">
        <v>94</v>
      </c>
      <c r="M12" s="135" t="s">
        <v>5</v>
      </c>
      <c r="N12" s="27"/>
      <c r="O12" s="135" t="s">
        <v>34</v>
      </c>
      <c r="P12" s="33"/>
      <c r="Q12" s="32" t="s">
        <v>34</v>
      </c>
      <c r="R12" s="33"/>
      <c r="S12" s="48" t="s">
        <v>34</v>
      </c>
      <c r="T12" s="33"/>
      <c r="U12" s="48" t="s">
        <v>34</v>
      </c>
    </row>
    <row r="13" spans="1:21" ht="66" customHeight="1" x14ac:dyDescent="0.25">
      <c r="A13" s="35" t="s">
        <v>8</v>
      </c>
      <c r="B13" s="28" t="s">
        <v>36</v>
      </c>
      <c r="C13" s="28" t="s">
        <v>5</v>
      </c>
      <c r="D13" s="135" t="s">
        <v>60</v>
      </c>
      <c r="E13" s="231" t="s">
        <v>5</v>
      </c>
      <c r="F13" s="232"/>
      <c r="G13" s="233"/>
      <c r="H13" s="27"/>
      <c r="I13" s="29" t="s">
        <v>75</v>
      </c>
      <c r="J13" s="27" t="s">
        <v>85</v>
      </c>
      <c r="K13" s="136" t="s">
        <v>5</v>
      </c>
      <c r="L13" s="28" t="s">
        <v>92</v>
      </c>
      <c r="M13" s="136" t="s">
        <v>5</v>
      </c>
      <c r="N13" s="28" t="s">
        <v>101</v>
      </c>
      <c r="O13" s="136" t="s">
        <v>5</v>
      </c>
      <c r="P13" s="31"/>
      <c r="Q13" s="132" t="s">
        <v>150</v>
      </c>
      <c r="R13" s="31" t="s">
        <v>117</v>
      </c>
      <c r="S13" s="38" t="s">
        <v>5</v>
      </c>
      <c r="T13" s="31" t="s">
        <v>126</v>
      </c>
      <c r="U13" s="38" t="s">
        <v>5</v>
      </c>
    </row>
    <row r="14" spans="1:21" x14ac:dyDescent="0.25">
      <c r="A14" s="39" t="s">
        <v>9</v>
      </c>
      <c r="B14" s="28" t="s">
        <v>42</v>
      </c>
      <c r="C14" s="40" t="s">
        <v>5</v>
      </c>
      <c r="D14" s="41" t="s">
        <v>62</v>
      </c>
      <c r="E14" s="231" t="s">
        <v>5</v>
      </c>
      <c r="F14" s="232"/>
      <c r="G14" s="233"/>
      <c r="H14" s="28" t="s">
        <v>72</v>
      </c>
      <c r="I14" s="41" t="s">
        <v>5</v>
      </c>
      <c r="J14" s="28" t="s">
        <v>81</v>
      </c>
      <c r="K14" s="41" t="s">
        <v>5</v>
      </c>
      <c r="L14" s="28" t="s">
        <v>89</v>
      </c>
      <c r="M14" s="41" t="s">
        <v>5</v>
      </c>
      <c r="N14" s="28" t="s">
        <v>74</v>
      </c>
      <c r="O14" s="41" t="s">
        <v>5</v>
      </c>
      <c r="P14" s="31" t="s">
        <v>109</v>
      </c>
      <c r="Q14" s="38" t="s">
        <v>5</v>
      </c>
      <c r="R14" s="31" t="s">
        <v>105</v>
      </c>
      <c r="S14" s="38" t="s">
        <v>5</v>
      </c>
      <c r="T14" s="31" t="s">
        <v>80</v>
      </c>
      <c r="U14" s="38" t="s">
        <v>5</v>
      </c>
    </row>
    <row r="15" spans="1:21" ht="89.25" customHeight="1" thickBot="1" x14ac:dyDescent="0.3">
      <c r="A15" s="25" t="s">
        <v>12</v>
      </c>
      <c r="B15" s="42" t="s">
        <v>43</v>
      </c>
      <c r="C15" s="43" t="s">
        <v>5</v>
      </c>
      <c r="D15" s="45" t="s">
        <v>61</v>
      </c>
      <c r="E15" s="228" t="s">
        <v>5</v>
      </c>
      <c r="F15" s="229"/>
      <c r="G15" s="230"/>
      <c r="H15" s="44" t="s">
        <v>73</v>
      </c>
      <c r="I15" s="136" t="s">
        <v>5</v>
      </c>
      <c r="J15" s="44" t="s">
        <v>82</v>
      </c>
      <c r="K15" s="136" t="s">
        <v>5</v>
      </c>
      <c r="L15" s="44" t="s">
        <v>93</v>
      </c>
      <c r="M15" s="135" t="s">
        <v>5</v>
      </c>
      <c r="N15" s="44" t="s">
        <v>104</v>
      </c>
      <c r="O15" s="135" t="s">
        <v>5</v>
      </c>
      <c r="P15" s="47" t="s">
        <v>112</v>
      </c>
      <c r="Q15" s="48" t="s">
        <v>5</v>
      </c>
      <c r="R15" s="47" t="s">
        <v>120</v>
      </c>
      <c r="S15" s="48" t="s">
        <v>5</v>
      </c>
      <c r="T15" s="47" t="s">
        <v>127</v>
      </c>
      <c r="U15" s="48" t="s">
        <v>5</v>
      </c>
    </row>
    <row r="16" spans="1:21" s="18" customFormat="1" ht="15.75" thickBot="1" x14ac:dyDescent="0.3">
      <c r="A16" s="25" t="s">
        <v>30</v>
      </c>
      <c r="B16" s="27" t="s">
        <v>44</v>
      </c>
      <c r="C16" s="27" t="s">
        <v>5</v>
      </c>
      <c r="D16" s="135" t="s">
        <v>63</v>
      </c>
      <c r="E16" s="228" t="s">
        <v>5</v>
      </c>
      <c r="F16" s="229"/>
      <c r="G16" s="230"/>
      <c r="H16" s="27" t="s">
        <v>74</v>
      </c>
      <c r="I16" s="135" t="s">
        <v>5</v>
      </c>
      <c r="J16" s="27" t="s">
        <v>83</v>
      </c>
      <c r="K16" s="135" t="s">
        <v>5</v>
      </c>
      <c r="L16" s="27" t="s">
        <v>96</v>
      </c>
      <c r="M16" s="135" t="s">
        <v>5</v>
      </c>
      <c r="N16" s="27" t="s">
        <v>105</v>
      </c>
      <c r="O16" s="135" t="s">
        <v>5</v>
      </c>
      <c r="P16" s="33" t="s">
        <v>10</v>
      </c>
      <c r="Q16" s="32" t="s">
        <v>5</v>
      </c>
      <c r="R16" s="33" t="s">
        <v>121</v>
      </c>
      <c r="S16" s="32" t="s">
        <v>5</v>
      </c>
      <c r="T16" s="33" t="s">
        <v>128</v>
      </c>
      <c r="U16" s="32" t="s">
        <v>5</v>
      </c>
    </row>
    <row r="17" spans="1:21" ht="45.75" customHeight="1" thickBot="1" x14ac:dyDescent="0.3">
      <c r="A17" s="49" t="s">
        <v>13</v>
      </c>
      <c r="B17" s="50" t="s">
        <v>11</v>
      </c>
      <c r="C17" s="51" t="s">
        <v>5</v>
      </c>
      <c r="D17" s="53" t="s">
        <v>64</v>
      </c>
      <c r="E17" s="228" t="s">
        <v>5</v>
      </c>
      <c r="F17" s="229"/>
      <c r="G17" s="230"/>
      <c r="H17" s="52" t="s">
        <v>68</v>
      </c>
      <c r="I17" s="135" t="s">
        <v>5</v>
      </c>
      <c r="J17" s="52" t="s">
        <v>84</v>
      </c>
      <c r="K17" s="135" t="s">
        <v>5</v>
      </c>
      <c r="L17" s="52" t="s">
        <v>95</v>
      </c>
      <c r="M17" s="135" t="s">
        <v>5</v>
      </c>
      <c r="N17" s="52" t="s">
        <v>106</v>
      </c>
      <c r="O17" s="135" t="s">
        <v>5</v>
      </c>
      <c r="P17" s="54"/>
      <c r="Q17" s="132" t="s">
        <v>150</v>
      </c>
      <c r="R17" s="54" t="s">
        <v>119</v>
      </c>
      <c r="S17" s="48" t="s">
        <v>5</v>
      </c>
      <c r="T17" s="54"/>
      <c r="U17" s="34" t="s">
        <v>149</v>
      </c>
    </row>
    <row r="18" spans="1:21" ht="19.5" thickBot="1" x14ac:dyDescent="0.35">
      <c r="A18" s="55" t="s">
        <v>14</v>
      </c>
      <c r="B18" s="177" t="s">
        <v>5</v>
      </c>
      <c r="C18" s="178"/>
      <c r="D18" s="177" t="s">
        <v>5</v>
      </c>
      <c r="E18" s="227"/>
      <c r="F18" s="227"/>
      <c r="G18" s="178"/>
      <c r="H18" s="225" t="s">
        <v>15</v>
      </c>
      <c r="I18" s="226"/>
      <c r="J18" s="177" t="s">
        <v>5</v>
      </c>
      <c r="K18" s="178"/>
      <c r="L18" s="151" t="s">
        <v>15</v>
      </c>
      <c r="M18" s="152"/>
      <c r="N18" s="218" t="s">
        <v>5</v>
      </c>
      <c r="O18" s="219"/>
      <c r="P18" s="218" t="s">
        <v>5</v>
      </c>
      <c r="Q18" s="219"/>
      <c r="R18" s="218" t="s">
        <v>5</v>
      </c>
      <c r="S18" s="219"/>
      <c r="T18" s="151" t="s">
        <v>15</v>
      </c>
      <c r="U18" s="152"/>
    </row>
    <row r="19" spans="1:21" ht="19.5" thickBot="1" x14ac:dyDescent="0.35">
      <c r="A19" s="56"/>
      <c r="B19" s="57"/>
      <c r="C19" s="57"/>
      <c r="D19" s="58">
        <v>34</v>
      </c>
      <c r="E19" s="57"/>
      <c r="F19" s="57"/>
      <c r="G19" s="57"/>
      <c r="H19" s="58"/>
      <c r="I19" s="58"/>
      <c r="J19" s="58"/>
      <c r="K19" s="58"/>
      <c r="L19" s="58"/>
      <c r="M19" s="58"/>
      <c r="N19" s="58"/>
      <c r="O19" s="58"/>
      <c r="P19" s="58"/>
      <c r="Q19" s="58"/>
      <c r="R19" s="58"/>
      <c r="S19" s="58"/>
    </row>
    <row r="20" spans="1:21" ht="19.5" thickBot="1" x14ac:dyDescent="0.35">
      <c r="A20" s="59"/>
      <c r="B20" s="60"/>
      <c r="C20" s="60"/>
      <c r="D20" s="220" t="s">
        <v>53</v>
      </c>
      <c r="E20" s="221"/>
      <c r="F20" s="220" t="s">
        <v>54</v>
      </c>
      <c r="G20" s="221"/>
      <c r="H20" s="61"/>
      <c r="I20" s="61"/>
      <c r="N20" s="61"/>
      <c r="O20" s="61"/>
      <c r="P20" s="61"/>
      <c r="Q20" s="61"/>
      <c r="R20" s="61"/>
      <c r="S20" s="61"/>
    </row>
    <row r="21" spans="1:21" ht="18.75" x14ac:dyDescent="0.3">
      <c r="A21" s="62" t="s">
        <v>16</v>
      </c>
      <c r="B21" s="222">
        <v>478246297</v>
      </c>
      <c r="C21" s="223"/>
      <c r="D21" s="170">
        <v>5322097212</v>
      </c>
      <c r="E21" s="224"/>
      <c r="F21" s="170">
        <v>828799100</v>
      </c>
      <c r="G21" s="224"/>
      <c r="H21" s="170">
        <v>117016542</v>
      </c>
      <c r="I21" s="171"/>
      <c r="J21" s="170">
        <v>392037000</v>
      </c>
      <c r="K21" s="171"/>
      <c r="L21" s="170">
        <v>1285336933</v>
      </c>
      <c r="M21" s="171"/>
      <c r="N21" s="170">
        <v>1034616771</v>
      </c>
      <c r="O21" s="171"/>
      <c r="P21" s="170">
        <v>3071345313</v>
      </c>
      <c r="Q21" s="171"/>
      <c r="R21" s="170">
        <v>285636883</v>
      </c>
      <c r="S21" s="171"/>
      <c r="T21" s="170">
        <v>1464746089</v>
      </c>
      <c r="U21" s="171"/>
    </row>
    <row r="22" spans="1:21" ht="18.75" x14ac:dyDescent="0.3">
      <c r="A22" s="63" t="s">
        <v>17</v>
      </c>
      <c r="B22" s="215">
        <v>338994673</v>
      </c>
      <c r="C22" s="216"/>
      <c r="D22" s="168">
        <v>1836573439</v>
      </c>
      <c r="E22" s="217"/>
      <c r="F22" s="168">
        <v>712563917</v>
      </c>
      <c r="G22" s="217"/>
      <c r="H22" s="168">
        <v>22427942</v>
      </c>
      <c r="I22" s="169"/>
      <c r="J22" s="168">
        <v>157037000</v>
      </c>
      <c r="K22" s="169"/>
      <c r="L22" s="168">
        <v>635188814</v>
      </c>
      <c r="M22" s="169"/>
      <c r="N22" s="168">
        <v>799306996</v>
      </c>
      <c r="O22" s="169"/>
      <c r="P22" s="168">
        <v>2841185598</v>
      </c>
      <c r="Q22" s="169"/>
      <c r="R22" s="168">
        <v>220235584</v>
      </c>
      <c r="S22" s="169"/>
      <c r="T22" s="168">
        <v>708647075</v>
      </c>
      <c r="U22" s="169"/>
    </row>
    <row r="23" spans="1:21" ht="18.75" x14ac:dyDescent="0.3">
      <c r="A23" s="63" t="s">
        <v>18</v>
      </c>
      <c r="B23" s="215">
        <v>34962118</v>
      </c>
      <c r="C23" s="216"/>
      <c r="D23" s="168">
        <v>2242934619</v>
      </c>
      <c r="E23" s="217"/>
      <c r="F23" s="168">
        <v>182910534</v>
      </c>
      <c r="G23" s="217"/>
      <c r="H23" s="168">
        <v>879565</v>
      </c>
      <c r="I23" s="169"/>
      <c r="J23" s="168">
        <v>47358000</v>
      </c>
      <c r="K23" s="169"/>
      <c r="L23" s="168">
        <v>551699991</v>
      </c>
      <c r="M23" s="169"/>
      <c r="N23" s="168">
        <v>343425698</v>
      </c>
      <c r="O23" s="169"/>
      <c r="P23" s="168">
        <v>1255036330</v>
      </c>
      <c r="Q23" s="169"/>
      <c r="R23" s="168">
        <v>59118552</v>
      </c>
      <c r="S23" s="169"/>
      <c r="T23" s="168">
        <v>485466308</v>
      </c>
      <c r="U23" s="169"/>
    </row>
    <row r="24" spans="1:21" ht="18.75" x14ac:dyDescent="0.3">
      <c r="A24" s="63" t="s">
        <v>19</v>
      </c>
      <c r="B24" s="215">
        <v>34962118</v>
      </c>
      <c r="C24" s="216"/>
      <c r="D24" s="168">
        <v>1588724048</v>
      </c>
      <c r="E24" s="217"/>
      <c r="F24" s="168">
        <v>182910534</v>
      </c>
      <c r="G24" s="217"/>
      <c r="H24" s="168">
        <v>879565</v>
      </c>
      <c r="I24" s="169"/>
      <c r="J24" s="168">
        <v>47358000</v>
      </c>
      <c r="K24" s="169"/>
      <c r="L24" s="168">
        <v>320601968</v>
      </c>
      <c r="M24" s="169"/>
      <c r="N24" s="168">
        <v>202926934</v>
      </c>
      <c r="O24" s="169"/>
      <c r="P24" s="168">
        <v>406890443</v>
      </c>
      <c r="Q24" s="169"/>
      <c r="R24" s="168">
        <v>59118552</v>
      </c>
      <c r="S24" s="169"/>
      <c r="T24" s="168">
        <v>248570719</v>
      </c>
      <c r="U24" s="169"/>
    </row>
    <row r="25" spans="1:21" ht="19.5" thickBot="1" x14ac:dyDescent="0.35">
      <c r="A25" s="64" t="s">
        <v>20</v>
      </c>
      <c r="B25" s="210">
        <v>443284179</v>
      </c>
      <c r="C25" s="211"/>
      <c r="D25" s="212">
        <v>3079162593</v>
      </c>
      <c r="E25" s="213"/>
      <c r="F25" s="212">
        <v>645888566</v>
      </c>
      <c r="G25" s="213"/>
      <c r="H25" s="212">
        <v>116136977</v>
      </c>
      <c r="I25" s="214"/>
      <c r="J25" s="212">
        <v>344679000</v>
      </c>
      <c r="K25" s="214"/>
      <c r="L25" s="212">
        <v>733636942</v>
      </c>
      <c r="M25" s="214"/>
      <c r="N25" s="212">
        <v>691191073</v>
      </c>
      <c r="O25" s="214"/>
      <c r="P25" s="212">
        <v>1816308983</v>
      </c>
      <c r="Q25" s="214"/>
      <c r="R25" s="212">
        <v>226518331</v>
      </c>
      <c r="S25" s="214"/>
      <c r="T25" s="212">
        <v>979279781</v>
      </c>
      <c r="U25" s="214"/>
    </row>
    <row r="26" spans="1:21" ht="19.5" thickBot="1" x14ac:dyDescent="0.35">
      <c r="A26" s="64" t="s">
        <v>21</v>
      </c>
      <c r="B26" s="210">
        <v>121653264</v>
      </c>
      <c r="C26" s="211"/>
      <c r="D26" s="212">
        <v>226737887</v>
      </c>
      <c r="E26" s="213"/>
      <c r="F26" s="212">
        <v>96096545</v>
      </c>
      <c r="G26" s="213"/>
      <c r="H26" s="153">
        <v>1220000</v>
      </c>
      <c r="I26" s="154"/>
      <c r="J26" s="153">
        <v>46279000</v>
      </c>
      <c r="K26" s="154"/>
      <c r="L26" s="153">
        <v>68019495</v>
      </c>
      <c r="M26" s="154"/>
      <c r="N26" s="153">
        <v>133776844</v>
      </c>
      <c r="O26" s="154"/>
      <c r="P26" s="153">
        <v>670735908</v>
      </c>
      <c r="Q26" s="154"/>
      <c r="R26" s="153">
        <v>125787031</v>
      </c>
      <c r="S26" s="154"/>
      <c r="T26" s="153">
        <v>67936624</v>
      </c>
      <c r="U26" s="154"/>
    </row>
    <row r="27" spans="1:21" ht="18.75" x14ac:dyDescent="0.3">
      <c r="A27" s="65"/>
      <c r="B27" s="66"/>
      <c r="C27" s="66"/>
      <c r="D27" s="66"/>
      <c r="E27" s="66"/>
      <c r="F27" s="66"/>
      <c r="G27" s="66"/>
      <c r="H27" s="66"/>
      <c r="I27" s="66"/>
      <c r="J27" s="66"/>
      <c r="K27" s="66"/>
      <c r="L27" s="66"/>
      <c r="M27" s="66"/>
      <c r="N27" s="66"/>
      <c r="O27" s="66"/>
      <c r="P27" s="66"/>
      <c r="Q27" s="66"/>
      <c r="R27" s="66"/>
      <c r="S27" s="66"/>
    </row>
    <row r="28" spans="1:21" ht="15.75" thickBot="1" x14ac:dyDescent="0.3">
      <c r="A28" s="205" t="s">
        <v>22</v>
      </c>
      <c r="B28" s="206"/>
      <c r="C28" s="206"/>
      <c r="D28" s="206"/>
      <c r="E28" s="206"/>
      <c r="F28" s="206"/>
      <c r="G28" s="206"/>
      <c r="H28" s="206"/>
      <c r="I28" s="206"/>
      <c r="J28" s="206"/>
      <c r="K28" s="206"/>
      <c r="L28" s="206"/>
      <c r="M28" s="206"/>
      <c r="Q28" s="103"/>
    </row>
    <row r="29" spans="1:21" s="71" customFormat="1" ht="30" x14ac:dyDescent="0.25">
      <c r="A29" s="67" t="s">
        <v>37</v>
      </c>
      <c r="B29" s="68"/>
      <c r="C29" s="68">
        <f>+B22-B24</f>
        <v>304032555</v>
      </c>
      <c r="D29" s="70"/>
      <c r="E29" s="207">
        <f>+(E48*0.5)+(F48*0.5)</f>
        <v>388751387</v>
      </c>
      <c r="F29" s="208"/>
      <c r="G29" s="209"/>
      <c r="H29" s="68"/>
      <c r="I29" s="69">
        <f>+H22-H24</f>
        <v>21548377</v>
      </c>
      <c r="J29" s="68"/>
      <c r="K29" s="69">
        <f>+J22-J24</f>
        <v>109679000</v>
      </c>
      <c r="L29" s="68"/>
      <c r="M29" s="69">
        <f>+L22-L24</f>
        <v>314586846</v>
      </c>
      <c r="N29" s="68"/>
      <c r="O29" s="69">
        <f>+N22-N24</f>
        <v>596380062</v>
      </c>
      <c r="P29" s="68"/>
      <c r="Q29" s="69">
        <f>+P22-P24</f>
        <v>2434295155</v>
      </c>
      <c r="R29" s="68"/>
      <c r="S29" s="69">
        <f>+R22-R24</f>
        <v>161117032</v>
      </c>
      <c r="T29" s="68"/>
      <c r="U29" s="69">
        <f>+T22-T24</f>
        <v>460076356</v>
      </c>
    </row>
    <row r="30" spans="1:21" s="77" customFormat="1" ht="21" customHeight="1" x14ac:dyDescent="0.25">
      <c r="A30" s="72" t="s">
        <v>23</v>
      </c>
      <c r="B30" s="73"/>
      <c r="C30" s="74">
        <f>+B22/B24</f>
        <v>9.6960565432563328</v>
      </c>
      <c r="D30" s="76"/>
      <c r="E30" s="196">
        <f>+(E49*0.5)+(F49*0.5)</f>
        <v>2.5258508784106373</v>
      </c>
      <c r="F30" s="197"/>
      <c r="G30" s="198"/>
      <c r="H30" s="73"/>
      <c r="I30" s="75">
        <f>+H22/H24</f>
        <v>25.498902298295182</v>
      </c>
      <c r="J30" s="73"/>
      <c r="K30" s="75">
        <f>+J22/J24</f>
        <v>3.315955065670003</v>
      </c>
      <c r="L30" s="73"/>
      <c r="M30" s="75">
        <f>+L22/L24</f>
        <v>1.9812380378151639</v>
      </c>
      <c r="N30" s="73"/>
      <c r="O30" s="75">
        <f>+N22/N24</f>
        <v>3.9388906156735213</v>
      </c>
      <c r="P30" s="73"/>
      <c r="Q30" s="75">
        <f>+P22/P24</f>
        <v>6.9826796054779789</v>
      </c>
      <c r="R30" s="73"/>
      <c r="S30" s="75">
        <f>+R22/R24</f>
        <v>3.7253210125985494</v>
      </c>
      <c r="T30" s="73"/>
      <c r="U30" s="75">
        <f>+T22/T24</f>
        <v>2.8508871754922991</v>
      </c>
    </row>
    <row r="31" spans="1:21" s="82" customFormat="1" x14ac:dyDescent="0.25">
      <c r="A31" s="78" t="s">
        <v>38</v>
      </c>
      <c r="B31" s="73"/>
      <c r="C31" s="79">
        <f>+B23/B21</f>
        <v>7.310483786140011E-2</v>
      </c>
      <c r="D31" s="81"/>
      <c r="E31" s="199">
        <f>+(E50*0.5)+(F50*0.5)</f>
        <v>0.32106578346253029</v>
      </c>
      <c r="F31" s="200"/>
      <c r="G31" s="201"/>
      <c r="H31" s="73"/>
      <c r="I31" s="127">
        <f>+H23/H21</f>
        <v>7.5165868429097832E-3</v>
      </c>
      <c r="J31" s="73"/>
      <c r="K31" s="127">
        <f>+J23/J21</f>
        <v>0.12079982246573666</v>
      </c>
      <c r="L31" s="73"/>
      <c r="M31" s="80">
        <f>+L23/L21</f>
        <v>0.42922596934355733</v>
      </c>
      <c r="N31" s="73"/>
      <c r="O31" s="80">
        <f>+N23/N21</f>
        <v>0.3319351740916251</v>
      </c>
      <c r="P31" s="73"/>
      <c r="Q31" s="80">
        <f>+P23/P21</f>
        <v>0.40862755636360448</v>
      </c>
      <c r="R31" s="73"/>
      <c r="S31" s="80">
        <f>+R23/R21</f>
        <v>0.20697100241077759</v>
      </c>
      <c r="T31" s="73"/>
      <c r="U31" s="80">
        <f>+T23/T21</f>
        <v>0.33143376292025722</v>
      </c>
    </row>
    <row r="32" spans="1:21" s="71" customFormat="1" ht="30.75" thickBot="1" x14ac:dyDescent="0.3">
      <c r="A32" s="83" t="s">
        <v>39</v>
      </c>
      <c r="B32" s="84"/>
      <c r="C32" s="84">
        <f>+B25</f>
        <v>443284179</v>
      </c>
      <c r="D32" s="86"/>
      <c r="E32" s="202">
        <f>+(E51*0.5)+(F51*0.5)</f>
        <v>1862525579.5</v>
      </c>
      <c r="F32" s="203"/>
      <c r="G32" s="204"/>
      <c r="H32" s="84"/>
      <c r="I32" s="85">
        <f>+H25</f>
        <v>116136977</v>
      </c>
      <c r="J32" s="84"/>
      <c r="K32" s="85">
        <f>+J25</f>
        <v>344679000</v>
      </c>
      <c r="L32" s="84"/>
      <c r="M32" s="85">
        <f>+L25</f>
        <v>733636942</v>
      </c>
      <c r="N32" s="84"/>
      <c r="O32" s="85">
        <f>+N25</f>
        <v>691191073</v>
      </c>
      <c r="P32" s="84"/>
      <c r="Q32" s="85">
        <f>+P25</f>
        <v>1816308983</v>
      </c>
      <c r="R32" s="84"/>
      <c r="S32" s="85">
        <f>+R25</f>
        <v>226518331</v>
      </c>
      <c r="T32" s="84"/>
      <c r="U32" s="85">
        <f>+T25</f>
        <v>979279781</v>
      </c>
    </row>
    <row r="33" spans="1:21" s="71" customFormat="1" ht="19.5" thickBot="1" x14ac:dyDescent="0.3">
      <c r="A33" s="87" t="s">
        <v>14</v>
      </c>
      <c r="B33" s="174" t="s">
        <v>5</v>
      </c>
      <c r="C33" s="176"/>
      <c r="D33" s="174" t="s">
        <v>65</v>
      </c>
      <c r="E33" s="175"/>
      <c r="F33" s="175"/>
      <c r="G33" s="176"/>
      <c r="H33" s="174" t="s">
        <v>5</v>
      </c>
      <c r="I33" s="175"/>
      <c r="J33" s="174" t="s">
        <v>5</v>
      </c>
      <c r="K33" s="175"/>
      <c r="L33" s="155" t="s">
        <v>15</v>
      </c>
      <c r="M33" s="156"/>
      <c r="N33" s="174" t="s">
        <v>5</v>
      </c>
      <c r="O33" s="175"/>
      <c r="P33" s="174" t="s">
        <v>5</v>
      </c>
      <c r="Q33" s="175"/>
      <c r="R33" s="174" t="s">
        <v>5</v>
      </c>
      <c r="S33" s="176"/>
      <c r="T33" s="174" t="s">
        <v>5</v>
      </c>
      <c r="U33" s="176"/>
    </row>
    <row r="34" spans="1:21" x14ac:dyDescent="0.25">
      <c r="J34" s="88"/>
    </row>
    <row r="35" spans="1:21" ht="15.75" thickBot="1" x14ac:dyDescent="0.3">
      <c r="C35" s="89"/>
      <c r="D35" s="89"/>
      <c r="E35" s="89"/>
      <c r="F35" s="89"/>
      <c r="G35" s="89"/>
    </row>
    <row r="36" spans="1:21" ht="15.75" thickBot="1" x14ac:dyDescent="0.3">
      <c r="A36" s="190" t="s">
        <v>24</v>
      </c>
      <c r="B36" s="191"/>
      <c r="C36" s="191"/>
      <c r="D36" s="191"/>
      <c r="E36" s="191"/>
      <c r="F36" s="191"/>
      <c r="G36" s="191"/>
      <c r="H36" s="191"/>
      <c r="I36" s="191"/>
      <c r="J36" s="191"/>
      <c r="K36" s="191"/>
      <c r="L36" s="191"/>
      <c r="M36" s="191"/>
    </row>
    <row r="37" spans="1:21" x14ac:dyDescent="0.25">
      <c r="A37" s="67" t="s">
        <v>40</v>
      </c>
      <c r="B37" s="90"/>
      <c r="C37" s="91">
        <f>(B26/B25)</f>
        <v>0.27443628661513769</v>
      </c>
      <c r="D37" s="133"/>
      <c r="E37" s="192">
        <f>(((D26/D25)*0.5)+((F26/F25)*0.5))</f>
        <v>0.1112090719757664</v>
      </c>
      <c r="F37" s="193"/>
      <c r="G37" s="133"/>
      <c r="H37" s="128"/>
      <c r="I37" s="129">
        <f>(H26/H25)</f>
        <v>1.0504836887565965E-2</v>
      </c>
      <c r="J37" s="128"/>
      <c r="K37" s="129">
        <f>(J26/J25)</f>
        <v>0.13426695563118149</v>
      </c>
      <c r="L37" s="90"/>
      <c r="M37" s="133">
        <f>(L26/L25)</f>
        <v>9.2715471517245379E-2</v>
      </c>
      <c r="N37" s="90"/>
      <c r="O37" s="133">
        <f>(N26/N25)</f>
        <v>0.19354538741272198</v>
      </c>
      <c r="P37" s="90"/>
      <c r="Q37" s="93">
        <f>(P26/P25)</f>
        <v>0.36928513500612908</v>
      </c>
      <c r="R37" s="90"/>
      <c r="S37" s="93">
        <f>(R26/R25)</f>
        <v>0.55530618844264745</v>
      </c>
      <c r="T37" s="90"/>
      <c r="U37" s="93">
        <f>(T26/T25)</f>
        <v>6.9374069921698908E-2</v>
      </c>
    </row>
    <row r="38" spans="1:21" ht="15.75" thickBot="1" x14ac:dyDescent="0.3">
      <c r="A38" s="94" t="s">
        <v>41</v>
      </c>
      <c r="B38" s="95"/>
      <c r="C38" s="96">
        <f>(B26/B21)</f>
        <v>0.25437366637885334</v>
      </c>
      <c r="D38" s="134"/>
      <c r="E38" s="194">
        <f>(((D26/D21)*0.85)+((F26/F21)*0.25))</f>
        <v>6.5199324906795572E-2</v>
      </c>
      <c r="F38" s="195"/>
      <c r="G38" s="134"/>
      <c r="H38" s="130"/>
      <c r="I38" s="131">
        <f>(H26/H21)</f>
        <v>1.0425876368829972E-2</v>
      </c>
      <c r="J38" s="130"/>
      <c r="K38" s="131">
        <f>(J26/J21)</f>
        <v>0.11804753122791982</v>
      </c>
      <c r="L38" s="95"/>
      <c r="M38" s="134">
        <f>(L26/L21)</f>
        <v>5.2919583382110752E-2</v>
      </c>
      <c r="N38" s="95"/>
      <c r="O38" s="134">
        <f>(N26/N21)</f>
        <v>0.12930086554724909</v>
      </c>
      <c r="P38" s="98"/>
      <c r="Q38" s="99">
        <f>(P26/P21)</f>
        <v>0.21838505268717076</v>
      </c>
      <c r="R38" s="98"/>
      <c r="S38" s="99">
        <f>(R26/R21)</f>
        <v>0.44037390997576459</v>
      </c>
      <c r="T38" s="98"/>
      <c r="U38" s="99">
        <f>(T26/T21)</f>
        <v>4.6381160878457207E-2</v>
      </c>
    </row>
    <row r="39" spans="1:21" ht="19.5" customHeight="1" thickBot="1" x14ac:dyDescent="0.3">
      <c r="A39" s="87" t="s">
        <v>14</v>
      </c>
      <c r="B39" s="157" t="s">
        <v>5</v>
      </c>
      <c r="C39" s="163"/>
      <c r="D39" s="157" t="s">
        <v>5</v>
      </c>
      <c r="E39" s="158"/>
      <c r="F39" s="158"/>
      <c r="G39" s="163"/>
      <c r="H39" s="188" t="s">
        <v>15</v>
      </c>
      <c r="I39" s="189"/>
      <c r="J39" s="174" t="s">
        <v>5</v>
      </c>
      <c r="K39" s="175"/>
      <c r="L39" s="157" t="s">
        <v>5</v>
      </c>
      <c r="M39" s="158"/>
      <c r="N39" s="157" t="s">
        <v>5</v>
      </c>
      <c r="O39" s="158"/>
      <c r="P39" s="157" t="s">
        <v>5</v>
      </c>
      <c r="Q39" s="158"/>
      <c r="R39" s="157" t="s">
        <v>5</v>
      </c>
      <c r="S39" s="163"/>
      <c r="T39" s="157" t="s">
        <v>5</v>
      </c>
      <c r="U39" s="163"/>
    </row>
    <row r="40" spans="1:21" ht="15.75" thickBot="1" x14ac:dyDescent="0.3">
      <c r="C40" s="89"/>
      <c r="D40" s="89"/>
      <c r="E40" s="89"/>
      <c r="F40" s="89"/>
      <c r="G40" s="89"/>
    </row>
    <row r="41" spans="1:21" ht="30.75" customHeight="1" x14ac:dyDescent="0.25">
      <c r="A41" s="100" t="s">
        <v>25</v>
      </c>
      <c r="B41" s="166" t="s">
        <v>32</v>
      </c>
      <c r="C41" s="167"/>
      <c r="D41" s="166" t="s">
        <v>49</v>
      </c>
      <c r="E41" s="185"/>
      <c r="F41" s="186" t="s">
        <v>51</v>
      </c>
      <c r="G41" s="187"/>
      <c r="H41" s="164" t="s">
        <v>67</v>
      </c>
      <c r="I41" s="165"/>
      <c r="J41" s="164" t="s">
        <v>77</v>
      </c>
      <c r="K41" s="165"/>
      <c r="L41" s="164" t="s">
        <v>87</v>
      </c>
      <c r="M41" s="165"/>
      <c r="N41" s="164" t="s">
        <v>98</v>
      </c>
      <c r="O41" s="165"/>
      <c r="P41" s="166" t="s">
        <v>108</v>
      </c>
      <c r="Q41" s="167"/>
      <c r="R41" s="166" t="s">
        <v>115</v>
      </c>
      <c r="S41" s="167"/>
      <c r="T41" s="166" t="s">
        <v>123</v>
      </c>
      <c r="U41" s="167"/>
    </row>
    <row r="42" spans="1:21" x14ac:dyDescent="0.25">
      <c r="A42" s="101" t="s">
        <v>26</v>
      </c>
      <c r="B42" s="161" t="s">
        <v>33</v>
      </c>
      <c r="C42" s="162"/>
      <c r="D42" s="161" t="s">
        <v>55</v>
      </c>
      <c r="E42" s="183"/>
      <c r="F42" s="183" t="s">
        <v>58</v>
      </c>
      <c r="G42" s="184"/>
      <c r="H42" s="147" t="s">
        <v>69</v>
      </c>
      <c r="I42" s="148"/>
      <c r="J42" s="147" t="s">
        <v>78</v>
      </c>
      <c r="K42" s="148"/>
      <c r="L42" s="147" t="s">
        <v>90</v>
      </c>
      <c r="M42" s="148"/>
      <c r="N42" s="147" t="s">
        <v>100</v>
      </c>
      <c r="O42" s="148"/>
      <c r="P42" s="161" t="s">
        <v>110</v>
      </c>
      <c r="Q42" s="162"/>
      <c r="R42" s="161" t="s">
        <v>116</v>
      </c>
      <c r="S42" s="162"/>
      <c r="T42" s="161" t="s">
        <v>124</v>
      </c>
      <c r="U42" s="162"/>
    </row>
    <row r="43" spans="1:21" ht="15.75" thickBot="1" x14ac:dyDescent="0.3">
      <c r="A43" s="102" t="s">
        <v>27</v>
      </c>
      <c r="B43" s="159" t="s">
        <v>34</v>
      </c>
      <c r="C43" s="160"/>
      <c r="D43" s="159" t="s">
        <v>50</v>
      </c>
      <c r="E43" s="181"/>
      <c r="F43" s="181" t="s">
        <v>52</v>
      </c>
      <c r="G43" s="182"/>
      <c r="H43" s="179" t="s">
        <v>34</v>
      </c>
      <c r="I43" s="180"/>
      <c r="J43" s="179" t="s">
        <v>34</v>
      </c>
      <c r="K43" s="180"/>
      <c r="L43" s="179" t="s">
        <v>88</v>
      </c>
      <c r="M43" s="180"/>
      <c r="N43" s="179" t="s">
        <v>34</v>
      </c>
      <c r="O43" s="180"/>
      <c r="P43" s="159" t="s">
        <v>34</v>
      </c>
      <c r="Q43" s="160"/>
      <c r="R43" s="159" t="s">
        <v>34</v>
      </c>
      <c r="S43" s="160"/>
      <c r="T43" s="159" t="s">
        <v>34</v>
      </c>
      <c r="U43" s="160"/>
    </row>
    <row r="44" spans="1:21" x14ac:dyDescent="0.25">
      <c r="C44" s="103"/>
      <c r="D44" s="103"/>
      <c r="E44" s="103"/>
      <c r="F44" s="103"/>
      <c r="G44" s="103"/>
    </row>
    <row r="45" spans="1:21" ht="15.75" thickBot="1" x14ac:dyDescent="0.3">
      <c r="C45" s="103"/>
      <c r="D45" s="103"/>
      <c r="E45" s="103"/>
      <c r="F45" s="103"/>
      <c r="G45" s="103"/>
    </row>
    <row r="46" spans="1:21" ht="19.5" thickBot="1" x14ac:dyDescent="0.35">
      <c r="A46" s="105" t="s">
        <v>45</v>
      </c>
      <c r="B46" s="172">
        <f>+A7*0.1</f>
        <v>12435272.5</v>
      </c>
      <c r="C46" s="173"/>
      <c r="D46" s="124"/>
      <c r="E46" s="124"/>
      <c r="F46" s="124"/>
      <c r="G46" s="124"/>
      <c r="H46" s="106"/>
      <c r="I46" s="106"/>
      <c r="J46" s="106"/>
      <c r="K46" s="106"/>
      <c r="L46" s="106"/>
      <c r="M46" s="106"/>
      <c r="N46" s="107"/>
      <c r="O46" s="107"/>
      <c r="P46" s="107"/>
      <c r="Q46" s="107"/>
      <c r="R46" s="107"/>
      <c r="S46" s="107"/>
    </row>
    <row r="47" spans="1:21" ht="19.5" thickBot="1" x14ac:dyDescent="0.35">
      <c r="A47" s="105" t="s">
        <v>46</v>
      </c>
      <c r="B47" s="172">
        <f>+A7*0.25</f>
        <v>31088181.25</v>
      </c>
      <c r="C47" s="173"/>
      <c r="D47" s="125"/>
      <c r="E47" s="125"/>
      <c r="F47" s="125"/>
      <c r="G47" s="125"/>
      <c r="H47" s="108"/>
      <c r="I47" s="108"/>
      <c r="N47" s="108"/>
      <c r="O47" s="108"/>
      <c r="P47" s="108"/>
      <c r="Q47" s="108"/>
      <c r="R47" s="108"/>
      <c r="S47" s="108"/>
    </row>
    <row r="48" spans="1:21" x14ac:dyDescent="0.25">
      <c r="A48"/>
      <c r="D48" s="109"/>
      <c r="E48" s="110">
        <f>+D22-D24</f>
        <v>247849391</v>
      </c>
      <c r="F48" s="111">
        <f>+F22-F24</f>
        <v>529653383</v>
      </c>
      <c r="G48" s="121"/>
      <c r="H48" s="108"/>
      <c r="I48" s="112"/>
      <c r="N48" s="108"/>
      <c r="O48" s="112"/>
      <c r="P48" s="108"/>
      <c r="Q48" s="112"/>
      <c r="R48" s="108"/>
      <c r="S48" s="112"/>
    </row>
    <row r="49" spans="1:19" x14ac:dyDescent="0.25">
      <c r="A49"/>
      <c r="D49" s="113"/>
      <c r="E49" s="114">
        <f>+D22/D24</f>
        <v>1.1560053121320915</v>
      </c>
      <c r="F49" s="115">
        <f>+F22/F24</f>
        <v>3.8956964446891833</v>
      </c>
      <c r="G49" s="122"/>
      <c r="H49" s="108"/>
      <c r="I49" s="116"/>
      <c r="N49" s="108"/>
      <c r="O49" s="116"/>
      <c r="P49" s="108"/>
      <c r="Q49" s="116"/>
      <c r="R49" s="108"/>
      <c r="S49" s="116"/>
    </row>
    <row r="50" spans="1:19" x14ac:dyDescent="0.25">
      <c r="A50"/>
      <c r="D50" s="113"/>
      <c r="E50" s="117">
        <f>+D23/D21</f>
        <v>0.42143811539983572</v>
      </c>
      <c r="F50" s="117">
        <f>+F23/F21</f>
        <v>0.22069345152522488</v>
      </c>
      <c r="G50" s="122"/>
      <c r="H50" s="108"/>
      <c r="I50" s="108"/>
      <c r="N50" s="108"/>
      <c r="O50" s="108"/>
      <c r="P50" s="108"/>
      <c r="Q50" s="108"/>
      <c r="R50" s="108"/>
      <c r="S50" s="108"/>
    </row>
    <row r="51" spans="1:19" ht="15.75" thickBot="1" x14ac:dyDescent="0.3">
      <c r="D51" s="118"/>
      <c r="E51" s="119">
        <f>+D25</f>
        <v>3079162593</v>
      </c>
      <c r="F51" s="120">
        <f>+F25</f>
        <v>645888566</v>
      </c>
      <c r="G51" s="123"/>
      <c r="H51" s="104"/>
      <c r="I51" s="104"/>
      <c r="J51" s="104"/>
      <c r="K51" s="104"/>
      <c r="L51" s="104"/>
      <c r="M51" s="104"/>
      <c r="N51" s="104"/>
      <c r="O51" s="104"/>
      <c r="P51" s="104"/>
      <c r="Q51" s="104"/>
      <c r="R51" s="104"/>
      <c r="S51" s="104"/>
    </row>
    <row r="55" spans="1:19" x14ac:dyDescent="0.25">
      <c r="I55" s="77"/>
      <c r="J55" s="77"/>
      <c r="K55" s="77"/>
      <c r="L55" s="77"/>
      <c r="M55" s="77"/>
      <c r="O55" s="77"/>
      <c r="Q55" s="77"/>
      <c r="S55" s="77"/>
    </row>
  </sheetData>
  <mergeCells count="151">
    <mergeCell ref="A1:M1"/>
    <mergeCell ref="A2:M2"/>
    <mergeCell ref="A4:S4"/>
    <mergeCell ref="A8:A9"/>
    <mergeCell ref="B8:C8"/>
    <mergeCell ref="D8:G8"/>
    <mergeCell ref="H8:I8"/>
    <mergeCell ref="J8:K8"/>
    <mergeCell ref="L8:M8"/>
    <mergeCell ref="N8:O8"/>
    <mergeCell ref="E12:G12"/>
    <mergeCell ref="E13:G13"/>
    <mergeCell ref="E14:G14"/>
    <mergeCell ref="E15:G15"/>
    <mergeCell ref="E16:G16"/>
    <mergeCell ref="E17:G17"/>
    <mergeCell ref="P8:Q8"/>
    <mergeCell ref="R8:S8"/>
    <mergeCell ref="T8:U8"/>
    <mergeCell ref="E9:F9"/>
    <mergeCell ref="E10:G10"/>
    <mergeCell ref="E11:G11"/>
    <mergeCell ref="P18:Q18"/>
    <mergeCell ref="R18:S18"/>
    <mergeCell ref="T18:U18"/>
    <mergeCell ref="D20:E20"/>
    <mergeCell ref="F20:G20"/>
    <mergeCell ref="B21:C21"/>
    <mergeCell ref="D21:E21"/>
    <mergeCell ref="F21:G21"/>
    <mergeCell ref="H21:I21"/>
    <mergeCell ref="J21:K21"/>
    <mergeCell ref="B18:C18"/>
    <mergeCell ref="D18:G18"/>
    <mergeCell ref="H18:I18"/>
    <mergeCell ref="J18:K18"/>
    <mergeCell ref="L18:M18"/>
    <mergeCell ref="N18:O18"/>
    <mergeCell ref="L21:M21"/>
    <mergeCell ref="N21:O21"/>
    <mergeCell ref="P21:Q21"/>
    <mergeCell ref="R21:S21"/>
    <mergeCell ref="T21:U21"/>
    <mergeCell ref="B22:C22"/>
    <mergeCell ref="D22:E22"/>
    <mergeCell ref="F22:G22"/>
    <mergeCell ref="H22:I22"/>
    <mergeCell ref="J22:K22"/>
    <mergeCell ref="L22:M22"/>
    <mergeCell ref="N22:O22"/>
    <mergeCell ref="P22:Q22"/>
    <mergeCell ref="R22:S22"/>
    <mergeCell ref="T22:U22"/>
    <mergeCell ref="B23:C23"/>
    <mergeCell ref="D23:E23"/>
    <mergeCell ref="F23:G23"/>
    <mergeCell ref="H23:I23"/>
    <mergeCell ref="J23:K23"/>
    <mergeCell ref="L23:M23"/>
    <mergeCell ref="N23:O23"/>
    <mergeCell ref="P23:Q23"/>
    <mergeCell ref="R23:S23"/>
    <mergeCell ref="T23:U23"/>
    <mergeCell ref="B24:C24"/>
    <mergeCell ref="D24:E24"/>
    <mergeCell ref="F24:G24"/>
    <mergeCell ref="H24:I24"/>
    <mergeCell ref="J24:K24"/>
    <mergeCell ref="L24:M24"/>
    <mergeCell ref="N24:O24"/>
    <mergeCell ref="P24:Q24"/>
    <mergeCell ref="R24:S24"/>
    <mergeCell ref="T24:U24"/>
    <mergeCell ref="B25:C25"/>
    <mergeCell ref="D25:E25"/>
    <mergeCell ref="F25:G25"/>
    <mergeCell ref="H25:I25"/>
    <mergeCell ref="J25:K25"/>
    <mergeCell ref="R26:S26"/>
    <mergeCell ref="T26:U26"/>
    <mergeCell ref="A28:M28"/>
    <mergeCell ref="L25:M25"/>
    <mergeCell ref="N25:O25"/>
    <mergeCell ref="P25:Q25"/>
    <mergeCell ref="R25:S25"/>
    <mergeCell ref="T25:U25"/>
    <mergeCell ref="B26:C26"/>
    <mergeCell ref="D26:E26"/>
    <mergeCell ref="F26:G26"/>
    <mergeCell ref="H26:I26"/>
    <mergeCell ref="J26:K26"/>
    <mergeCell ref="E29:G29"/>
    <mergeCell ref="E30:G30"/>
    <mergeCell ref="E31:G31"/>
    <mergeCell ref="E32:G32"/>
    <mergeCell ref="B33:C33"/>
    <mergeCell ref="D33:G33"/>
    <mergeCell ref="L26:M26"/>
    <mergeCell ref="N26:O26"/>
    <mergeCell ref="P26:Q26"/>
    <mergeCell ref="T33:U33"/>
    <mergeCell ref="A36:M36"/>
    <mergeCell ref="E37:F37"/>
    <mergeCell ref="E38:F38"/>
    <mergeCell ref="B39:C39"/>
    <mergeCell ref="D39:G39"/>
    <mergeCell ref="H39:I39"/>
    <mergeCell ref="J39:K39"/>
    <mergeCell ref="L39:M39"/>
    <mergeCell ref="N39:O39"/>
    <mergeCell ref="H33:I33"/>
    <mergeCell ref="J33:K33"/>
    <mergeCell ref="L33:M33"/>
    <mergeCell ref="N33:O33"/>
    <mergeCell ref="P33:Q33"/>
    <mergeCell ref="R33:S33"/>
    <mergeCell ref="P39:Q39"/>
    <mergeCell ref="R39:S39"/>
    <mergeCell ref="T39:U39"/>
    <mergeCell ref="B41:C41"/>
    <mergeCell ref="D41:E41"/>
    <mergeCell ref="F41:G41"/>
    <mergeCell ref="H41:I41"/>
    <mergeCell ref="J41:K41"/>
    <mergeCell ref="L41:M41"/>
    <mergeCell ref="N41:O41"/>
    <mergeCell ref="P41:Q41"/>
    <mergeCell ref="R41:S41"/>
    <mergeCell ref="T41:U41"/>
    <mergeCell ref="B42:C42"/>
    <mergeCell ref="D42:E42"/>
    <mergeCell ref="F42:G42"/>
    <mergeCell ref="H42:I42"/>
    <mergeCell ref="J42:K42"/>
    <mergeCell ref="L42:M42"/>
    <mergeCell ref="N42:O42"/>
    <mergeCell ref="P43:Q43"/>
    <mergeCell ref="R43:S43"/>
    <mergeCell ref="T43:U43"/>
    <mergeCell ref="B46:C46"/>
    <mergeCell ref="B47:C47"/>
    <mergeCell ref="P42:Q42"/>
    <mergeCell ref="R42:S42"/>
    <mergeCell ref="T42:U42"/>
    <mergeCell ref="B43:C43"/>
    <mergeCell ref="D43:E43"/>
    <mergeCell ref="F43:G43"/>
    <mergeCell ref="H43:I43"/>
    <mergeCell ref="J43:K43"/>
    <mergeCell ref="L43:M43"/>
    <mergeCell ref="N43:O43"/>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0"/>
  <sheetViews>
    <sheetView zoomScale="80" zoomScaleNormal="80" workbookViewId="0">
      <pane xSplit="1" topLeftCell="B1" activePane="topRight" state="frozen"/>
      <selection activeCell="A9" sqref="A9"/>
      <selection pane="topRight" activeCell="D10" sqref="D10"/>
    </sheetView>
  </sheetViews>
  <sheetFormatPr baseColWidth="10" defaultColWidth="53.42578125" defaultRowHeight="15" x14ac:dyDescent="0.25"/>
  <cols>
    <col min="1" max="1" width="67.42578125" style="18" customWidth="1"/>
    <col min="2" max="2" width="6.5703125" customWidth="1"/>
    <col min="3" max="3" width="23.28515625" customWidth="1"/>
  </cols>
  <sheetData>
    <row r="1" spans="1:3" s="1" customFormat="1" ht="15.75" x14ac:dyDescent="0.25">
      <c r="A1" s="235" t="s">
        <v>0</v>
      </c>
      <c r="B1" s="236"/>
      <c r="C1" s="236"/>
    </row>
    <row r="2" spans="1:3" s="1" customFormat="1" ht="15.75" x14ac:dyDescent="0.25">
      <c r="A2" s="237" t="s">
        <v>28</v>
      </c>
      <c r="B2" s="238"/>
      <c r="C2" s="238"/>
    </row>
    <row r="3" spans="1:3" s="1" customFormat="1" ht="16.5" thickBot="1" x14ac:dyDescent="0.3">
      <c r="A3" s="2"/>
      <c r="B3" s="3"/>
      <c r="C3" s="3"/>
    </row>
    <row r="4" spans="1:3" s="1" customFormat="1" ht="77.25" customHeight="1" thickBot="1" x14ac:dyDescent="0.3">
      <c r="A4" s="246" t="s">
        <v>29</v>
      </c>
      <c r="B4" s="247"/>
      <c r="C4" s="248"/>
    </row>
    <row r="5" spans="1:3" s="1" customFormat="1" ht="19.5" customHeight="1" thickBot="1" x14ac:dyDescent="0.3">
      <c r="A5" s="4"/>
      <c r="B5" s="5"/>
      <c r="C5" s="5"/>
    </row>
    <row r="6" spans="1:3" s="1" customFormat="1" ht="18.75" customHeight="1" x14ac:dyDescent="0.3">
      <c r="A6" s="6" t="s">
        <v>1</v>
      </c>
      <c r="B6" s="143"/>
      <c r="C6" s="144"/>
    </row>
    <row r="7" spans="1:3" s="1" customFormat="1" ht="19.5" customHeight="1" thickBot="1" x14ac:dyDescent="0.35">
      <c r="A7" s="8">
        <v>310881950</v>
      </c>
      <c r="B7" s="145"/>
      <c r="C7" s="146"/>
    </row>
    <row r="8" spans="1:3" s="10" customFormat="1" ht="43.5" customHeight="1" x14ac:dyDescent="0.25">
      <c r="A8" s="241" t="s">
        <v>2</v>
      </c>
      <c r="B8" s="243" t="s">
        <v>138</v>
      </c>
      <c r="C8" s="244"/>
    </row>
    <row r="9" spans="1:3" s="10" customFormat="1" ht="15.75" thickBot="1" x14ac:dyDescent="0.3">
      <c r="A9" s="242"/>
      <c r="B9" s="11" t="s">
        <v>3</v>
      </c>
      <c r="C9" s="12" t="s">
        <v>4</v>
      </c>
    </row>
    <row r="10" spans="1:3" ht="120" customHeight="1" x14ac:dyDescent="0.25">
      <c r="A10" s="18" t="s">
        <v>31</v>
      </c>
      <c r="B10" s="19" t="s">
        <v>142</v>
      </c>
      <c r="C10" s="20" t="s">
        <v>5</v>
      </c>
    </row>
    <row r="11" spans="1:3" ht="59.25" customHeight="1" x14ac:dyDescent="0.25">
      <c r="A11" s="25" t="s">
        <v>6</v>
      </c>
      <c r="B11" s="26">
        <v>56</v>
      </c>
      <c r="C11" s="27" t="s">
        <v>5</v>
      </c>
    </row>
    <row r="12" spans="1:3" s="18" customFormat="1" x14ac:dyDescent="0.25">
      <c r="A12" s="25" t="s">
        <v>7</v>
      </c>
      <c r="B12" s="27" t="s">
        <v>143</v>
      </c>
      <c r="C12" s="27" t="s">
        <v>5</v>
      </c>
    </row>
    <row r="13" spans="1:3" ht="40.5" customHeight="1" x14ac:dyDescent="0.25">
      <c r="A13" s="35" t="s">
        <v>8</v>
      </c>
      <c r="B13" s="28" t="s">
        <v>144</v>
      </c>
      <c r="C13" s="28" t="s">
        <v>5</v>
      </c>
    </row>
    <row r="14" spans="1:3" x14ac:dyDescent="0.25">
      <c r="A14" s="39" t="s">
        <v>9</v>
      </c>
      <c r="B14" s="28" t="s">
        <v>148</v>
      </c>
      <c r="C14" s="40" t="s">
        <v>5</v>
      </c>
    </row>
    <row r="15" spans="1:3" ht="89.25" customHeight="1" x14ac:dyDescent="0.25">
      <c r="A15" s="25" t="s">
        <v>12</v>
      </c>
      <c r="B15" s="42" t="s">
        <v>145</v>
      </c>
      <c r="C15" s="43" t="s">
        <v>5</v>
      </c>
    </row>
    <row r="16" spans="1:3" s="18" customFormat="1" x14ac:dyDescent="0.25">
      <c r="A16" s="25" t="s">
        <v>30</v>
      </c>
      <c r="B16" s="27" t="s">
        <v>146</v>
      </c>
      <c r="C16" s="27" t="s">
        <v>5</v>
      </c>
    </row>
    <row r="17" spans="1:3" ht="45.75" customHeight="1" thickBot="1" x14ac:dyDescent="0.3">
      <c r="A17" s="49" t="s">
        <v>13</v>
      </c>
      <c r="B17" s="50" t="s">
        <v>147</v>
      </c>
      <c r="C17" s="51" t="s">
        <v>5</v>
      </c>
    </row>
    <row r="18" spans="1:3" ht="19.5" thickBot="1" x14ac:dyDescent="0.35">
      <c r="A18" s="55" t="s">
        <v>14</v>
      </c>
      <c r="B18" s="177" t="s">
        <v>5</v>
      </c>
      <c r="C18" s="178"/>
    </row>
    <row r="19" spans="1:3" ht="18.75" x14ac:dyDescent="0.3">
      <c r="A19" s="56"/>
      <c r="B19" s="57"/>
      <c r="C19" s="57"/>
    </row>
    <row r="20" spans="1:3" ht="19.5" thickBot="1" x14ac:dyDescent="0.35">
      <c r="A20" s="59"/>
      <c r="B20" s="60"/>
      <c r="C20" s="60"/>
    </row>
    <row r="21" spans="1:3" ht="18.75" x14ac:dyDescent="0.3">
      <c r="A21" s="62" t="s">
        <v>16</v>
      </c>
      <c r="B21" s="222">
        <v>2360500300</v>
      </c>
      <c r="C21" s="223"/>
    </row>
    <row r="22" spans="1:3" ht="18.75" x14ac:dyDescent="0.3">
      <c r="A22" s="63" t="s">
        <v>17</v>
      </c>
      <c r="B22" s="215">
        <v>1658987756</v>
      </c>
      <c r="C22" s="216"/>
    </row>
    <row r="23" spans="1:3" ht="18.75" x14ac:dyDescent="0.3">
      <c r="A23" s="63" t="s">
        <v>18</v>
      </c>
      <c r="B23" s="215">
        <v>255847315</v>
      </c>
      <c r="C23" s="216"/>
    </row>
    <row r="24" spans="1:3" ht="18.75" x14ac:dyDescent="0.3">
      <c r="A24" s="63" t="s">
        <v>19</v>
      </c>
      <c r="B24" s="215">
        <v>102937006</v>
      </c>
      <c r="C24" s="216"/>
    </row>
    <row r="25" spans="1:3" ht="19.5" thickBot="1" x14ac:dyDescent="0.35">
      <c r="A25" s="64" t="s">
        <v>20</v>
      </c>
      <c r="B25" s="210">
        <v>2104652985</v>
      </c>
      <c r="C25" s="211"/>
    </row>
    <row r="26" spans="1:3" ht="19.5" thickBot="1" x14ac:dyDescent="0.35">
      <c r="A26" s="64" t="s">
        <v>21</v>
      </c>
      <c r="B26" s="210">
        <v>58023586</v>
      </c>
      <c r="C26" s="211"/>
    </row>
    <row r="27" spans="1:3" ht="18.75" x14ac:dyDescent="0.3">
      <c r="A27" s="65"/>
      <c r="B27" s="66"/>
      <c r="C27" s="66"/>
    </row>
    <row r="28" spans="1:3" ht="15.75" thickBot="1" x14ac:dyDescent="0.3">
      <c r="A28" s="205" t="s">
        <v>22</v>
      </c>
      <c r="B28" s="206"/>
      <c r="C28" s="206"/>
    </row>
    <row r="29" spans="1:3" s="71" customFormat="1" ht="30" x14ac:dyDescent="0.25">
      <c r="A29" s="67" t="s">
        <v>131</v>
      </c>
      <c r="B29" s="68"/>
      <c r="C29" s="68">
        <f>+B22-B24</f>
        <v>1556050750</v>
      </c>
    </row>
    <row r="30" spans="1:3" s="77" customFormat="1" ht="21" customHeight="1" x14ac:dyDescent="0.25">
      <c r="A30" s="72" t="s">
        <v>132</v>
      </c>
      <c r="B30" s="73"/>
      <c r="C30" s="74">
        <f>+B22/B24</f>
        <v>16.116533989729604</v>
      </c>
    </row>
    <row r="31" spans="1:3" s="82" customFormat="1" x14ac:dyDescent="0.25">
      <c r="A31" s="78" t="s">
        <v>38</v>
      </c>
      <c r="B31" s="73"/>
      <c r="C31" s="79">
        <f>+B23/B21</f>
        <v>0.1083869021325691</v>
      </c>
    </row>
    <row r="32" spans="1:3" s="71" customFormat="1" ht="30.75" thickBot="1" x14ac:dyDescent="0.3">
      <c r="A32" s="83" t="s">
        <v>133</v>
      </c>
      <c r="B32" s="84"/>
      <c r="C32" s="84">
        <f>+B25</f>
        <v>2104652985</v>
      </c>
    </row>
    <row r="33" spans="1:3" s="71" customFormat="1" ht="19.5" thickBot="1" x14ac:dyDescent="0.3">
      <c r="A33" s="87" t="s">
        <v>14</v>
      </c>
      <c r="B33" s="174" t="s">
        <v>5</v>
      </c>
      <c r="C33" s="176"/>
    </row>
    <row r="35" spans="1:3" ht="15.75" thickBot="1" x14ac:dyDescent="0.3">
      <c r="C35" s="89"/>
    </row>
    <row r="36" spans="1:3" x14ac:dyDescent="0.25">
      <c r="A36" s="190" t="s">
        <v>24</v>
      </c>
      <c r="B36" s="191"/>
      <c r="C36" s="191"/>
    </row>
    <row r="37" spans="1:3" x14ac:dyDescent="0.25">
      <c r="A37" s="67" t="s">
        <v>134</v>
      </c>
      <c r="B37" s="90"/>
      <c r="C37" s="91">
        <f>(B26/B25)</f>
        <v>2.756919378802012E-2</v>
      </c>
    </row>
    <row r="38" spans="1:3" ht="15.75" thickBot="1" x14ac:dyDescent="0.3">
      <c r="A38" s="94" t="s">
        <v>135</v>
      </c>
      <c r="B38" s="95"/>
      <c r="C38" s="96">
        <f>(B26/B21)</f>
        <v>2.458105427904415E-2</v>
      </c>
    </row>
    <row r="39" spans="1:3" ht="19.5" customHeight="1" thickBot="1" x14ac:dyDescent="0.3">
      <c r="A39" s="87" t="s">
        <v>14</v>
      </c>
      <c r="B39" s="157" t="s">
        <v>5</v>
      </c>
      <c r="C39" s="163"/>
    </row>
    <row r="40" spans="1:3" ht="15.75" thickBot="1" x14ac:dyDescent="0.3">
      <c r="C40" s="89"/>
    </row>
    <row r="41" spans="1:3" ht="30.75" customHeight="1" x14ac:dyDescent="0.25">
      <c r="A41" s="100" t="s">
        <v>25</v>
      </c>
      <c r="B41" s="166" t="s">
        <v>139</v>
      </c>
      <c r="C41" s="167"/>
    </row>
    <row r="42" spans="1:3" x14ac:dyDescent="0.25">
      <c r="A42" s="101" t="s">
        <v>26</v>
      </c>
      <c r="B42" s="161" t="s">
        <v>141</v>
      </c>
      <c r="C42" s="162"/>
    </row>
    <row r="43" spans="1:3" ht="15.75" thickBot="1" x14ac:dyDescent="0.3">
      <c r="A43" s="102" t="s">
        <v>27</v>
      </c>
      <c r="B43" s="159" t="s">
        <v>140</v>
      </c>
      <c r="C43" s="160"/>
    </row>
    <row r="44" spans="1:3" x14ac:dyDescent="0.25">
      <c r="C44" s="103"/>
    </row>
    <row r="45" spans="1:3" ht="15.75" thickBot="1" x14ac:dyDescent="0.3">
      <c r="C45" s="103"/>
    </row>
    <row r="46" spans="1:3" ht="19.5" thickBot="1" x14ac:dyDescent="0.35">
      <c r="A46" s="105" t="s">
        <v>136</v>
      </c>
      <c r="B46" s="172">
        <f>+A7*0.6</f>
        <v>186529170</v>
      </c>
      <c r="C46" s="173"/>
    </row>
    <row r="47" spans="1:3" ht="19.5" thickBot="1" x14ac:dyDescent="0.35">
      <c r="A47" s="105" t="s">
        <v>137</v>
      </c>
      <c r="B47" s="172">
        <f>+A7*0.7</f>
        <v>217617365</v>
      </c>
      <c r="C47" s="173"/>
    </row>
    <row r="48" spans="1:3" x14ac:dyDescent="0.25">
      <c r="A48"/>
    </row>
    <row r="49" spans="1:1" x14ac:dyDescent="0.25">
      <c r="A49"/>
    </row>
    <row r="50" spans="1:1" x14ac:dyDescent="0.25">
      <c r="A50"/>
    </row>
  </sheetData>
  <mergeCells count="21">
    <mergeCell ref="B46:C46"/>
    <mergeCell ref="B47:C47"/>
    <mergeCell ref="B43:C43"/>
    <mergeCell ref="B42:C42"/>
    <mergeCell ref="B41:C41"/>
    <mergeCell ref="A36:C36"/>
    <mergeCell ref="B39:C39"/>
    <mergeCell ref="B33:C33"/>
    <mergeCell ref="A28:C28"/>
    <mergeCell ref="B26:C26"/>
    <mergeCell ref="B25:C25"/>
    <mergeCell ref="B24:C24"/>
    <mergeCell ref="B23:C23"/>
    <mergeCell ref="B22:C22"/>
    <mergeCell ref="B21:C21"/>
    <mergeCell ref="B18:C18"/>
    <mergeCell ref="A1:C1"/>
    <mergeCell ref="A2:C2"/>
    <mergeCell ref="A4:C4"/>
    <mergeCell ref="A8:A9"/>
    <mergeCell ref="B8:C8"/>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PROYECTO 1 SEMBRADORES PREL.</vt:lpstr>
      <vt:lpstr>PROYECTO 1 SEMBRADORES DEF.</vt:lpstr>
      <vt:lpstr>PROYECTO 2 ASI SUENA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CRISJUL</dc:creator>
  <cp:lastModifiedBy>CRISJUL</cp:lastModifiedBy>
  <dcterms:created xsi:type="dcterms:W3CDTF">2021-08-17T16:38:14Z</dcterms:created>
  <dcterms:modified xsi:type="dcterms:W3CDTF">2021-08-24T20:48:30Z</dcterms:modified>
</cp:coreProperties>
</file>