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trece-my.sharepoint.com/personal/jcarranza_canaltrece_com_co/Documents/JULIETH CARRANZA/PROSESOS DE SELECCIÓN/FEBRERO/TIQUETES RES Y CTO 508/AJUSTADOS/"/>
    </mc:Choice>
  </mc:AlternateContent>
  <xr:revisionPtr revIDLastSave="0" documentId="8_{A87E35D8-18A3-40FB-81CF-0A0055573D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11" i="1"/>
  <c r="G11" i="1"/>
  <c r="F11" i="1"/>
  <c r="E11" i="1"/>
  <c r="D11" i="1"/>
  <c r="C11" i="1"/>
  <c r="P6" i="1"/>
  <c r="O6" i="1"/>
  <c r="F6" i="1" s="1"/>
  <c r="N6" i="1"/>
  <c r="M6" i="1"/>
  <c r="L6" i="1"/>
  <c r="K6" i="1"/>
  <c r="P5" i="1"/>
  <c r="O5" i="1"/>
  <c r="N5" i="1"/>
  <c r="M5" i="1"/>
  <c r="L5" i="1"/>
  <c r="K5" i="1"/>
  <c r="L4" i="1"/>
  <c r="K4" i="1"/>
  <c r="C4" i="1"/>
  <c r="P4" i="1"/>
  <c r="O4" i="1"/>
  <c r="N4" i="1"/>
  <c r="M4" i="1"/>
  <c r="E4" i="1" s="1"/>
  <c r="P3" i="1"/>
  <c r="O3" i="1"/>
  <c r="N3" i="1"/>
  <c r="M3" i="1"/>
  <c r="L3" i="1"/>
  <c r="K3" i="1"/>
  <c r="P2" i="1"/>
  <c r="O2" i="1"/>
  <c r="N2" i="1"/>
  <c r="M2" i="1"/>
  <c r="K2" i="1"/>
  <c r="D6" i="1"/>
  <c r="F5" i="1"/>
  <c r="F4" i="1"/>
  <c r="G4" i="1"/>
  <c r="H4" i="1"/>
  <c r="F3" i="1"/>
  <c r="L2" i="1"/>
  <c r="H6" i="1" l="1"/>
  <c r="G6" i="1"/>
  <c r="E5" i="1"/>
  <c r="D5" i="1"/>
  <c r="E6" i="1"/>
  <c r="C5" i="1"/>
  <c r="D4" i="1"/>
  <c r="C6" i="1"/>
  <c r="H5" i="1"/>
  <c r="C3" i="1"/>
  <c r="E3" i="1"/>
  <c r="G3" i="1"/>
  <c r="H3" i="1"/>
  <c r="D3" i="1"/>
  <c r="C2" i="1"/>
  <c r="D2" i="1"/>
  <c r="E2" i="1"/>
  <c r="F2" i="1"/>
  <c r="G2" i="1"/>
  <c r="H2" i="1"/>
</calcChain>
</file>

<file path=xl/sharedStrings.xml><?xml version="1.0" encoding="utf-8"?>
<sst xmlns="http://schemas.openxmlformats.org/spreadsheetml/2006/main" count="36" uniqueCount="28">
  <si>
    <t>NIT</t>
  </si>
  <si>
    <t>Tercero</t>
  </si>
  <si>
    <t>K Trabajo</t>
  </si>
  <si>
    <t>Liquidez</t>
  </si>
  <si>
    <t>Endeudamiento</t>
  </si>
  <si>
    <t>Patrimonio</t>
  </si>
  <si>
    <t>Rentabilidad Patrimonio</t>
  </si>
  <si>
    <t>Rentabilidad Activo</t>
  </si>
  <si>
    <t>Activo Total</t>
  </si>
  <si>
    <t>Activo Cte</t>
  </si>
  <si>
    <t>Pasivo Total</t>
  </si>
  <si>
    <t>Pasivo Cte</t>
  </si>
  <si>
    <t>Resultado operacional</t>
  </si>
  <si>
    <t>Promedio</t>
  </si>
  <si>
    <t>Presupuesto del proyecto</t>
  </si>
  <si>
    <t>Indicador</t>
  </si>
  <si>
    <t>Requerimiento</t>
  </si>
  <si>
    <t xml:space="preserve">70% o &gt; </t>
  </si>
  <si>
    <t>15% o mayor</t>
  </si>
  <si>
    <t>10% o mayor</t>
  </si>
  <si>
    <t xml:space="preserve">800.064.773-1 </t>
  </si>
  <si>
    <t xml:space="preserve">PUBBLICA S.A.S </t>
  </si>
  <si>
    <t>ORIGENES TRAVEL GROUP SAS</t>
  </si>
  <si>
    <t>NATIVE TRIBE SAS</t>
  </si>
  <si>
    <t xml:space="preserve">GRUPO VDT COLOMBIA SAS </t>
  </si>
  <si>
    <t>THE EMBASSY TO ALL TRAVEL SAS</t>
  </si>
  <si>
    <t>1.0  o Mayor</t>
  </si>
  <si>
    <t>64% o 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</si>
</sst>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3" fontId="6" fillId="0" borderId="4" xfId="1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165" fontId="6" fillId="0" borderId="4" xfId="1" applyNumberFormat="1" applyFont="1" applyFill="1" applyBorder="1" applyAlignment="1">
      <alignment vertical="center"/>
    </xf>
    <xf numFmtId="164" fontId="6" fillId="0" borderId="4" xfId="1" applyFont="1" applyFill="1" applyBorder="1" applyAlignment="1">
      <alignment vertical="center"/>
    </xf>
    <xf numFmtId="9" fontId="6" fillId="0" borderId="4" xfId="3" applyFont="1" applyFill="1" applyBorder="1" applyAlignment="1">
      <alignment vertical="center"/>
    </xf>
    <xf numFmtId="9" fontId="0" fillId="0" borderId="0" xfId="3" applyFont="1" applyFill="1" applyBorder="1" applyAlignment="1">
      <alignment vertical="center"/>
    </xf>
    <xf numFmtId="166" fontId="0" fillId="0" borderId="0" xfId="2" applyNumberFormat="1" applyFont="1" applyFill="1"/>
    <xf numFmtId="1" fontId="0" fillId="0" borderId="0" xfId="0" applyNumberFormat="1"/>
    <xf numFmtId="0" fontId="4" fillId="2" borderId="5" xfId="0" applyFont="1" applyFill="1" applyBorder="1"/>
    <xf numFmtId="165" fontId="4" fillId="2" borderId="6" xfId="0" applyNumberFormat="1" applyFont="1" applyFill="1" applyBorder="1"/>
    <xf numFmtId="164" fontId="4" fillId="2" borderId="6" xfId="0" applyNumberFormat="1" applyFont="1" applyFill="1" applyBorder="1"/>
    <xf numFmtId="9" fontId="4" fillId="2" borderId="6" xfId="3" applyFont="1" applyFill="1" applyBorder="1"/>
    <xf numFmtId="9" fontId="4" fillId="0" borderId="0" xfId="3" applyFont="1" applyFill="1" applyBorder="1"/>
    <xf numFmtId="165" fontId="0" fillId="0" borderId="0" xfId="0" applyNumberFormat="1"/>
    <xf numFmtId="43" fontId="0" fillId="0" borderId="0" xfId="0" applyNumberFormat="1"/>
    <xf numFmtId="0" fontId="4" fillId="2" borderId="8" xfId="0" applyFont="1" applyFill="1" applyBorder="1"/>
    <xf numFmtId="165" fontId="4" fillId="2" borderId="9" xfId="1" applyNumberFormat="1" applyFont="1" applyFill="1" applyBorder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/>
    <xf numFmtId="165" fontId="0" fillId="0" borderId="0" xfId="1" applyNumberFormat="1" applyFont="1" applyFill="1"/>
    <xf numFmtId="41" fontId="0" fillId="0" borderId="0" xfId="2" applyFont="1"/>
    <xf numFmtId="9" fontId="0" fillId="0" borderId="0" xfId="3" applyFont="1"/>
    <xf numFmtId="0" fontId="2" fillId="0" borderId="4" xfId="0" applyFont="1" applyBorder="1" applyAlignment="1">
      <alignment vertical="center" wrapText="1"/>
    </xf>
    <xf numFmtId="41" fontId="6" fillId="0" borderId="4" xfId="2" applyFont="1" applyFill="1" applyBorder="1" applyAlignment="1">
      <alignment vertical="center"/>
    </xf>
    <xf numFmtId="41" fontId="1" fillId="0" borderId="4" xfId="2" applyFont="1" applyFill="1" applyBorder="1" applyAlignment="1">
      <alignment vertical="center"/>
    </xf>
    <xf numFmtId="0" fontId="1" fillId="0" borderId="4" xfId="0" applyFont="1" applyBorder="1" applyAlignment="1">
      <alignment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bookpro\Library\Mobile%20Documents\com~apple~CloudDocs\INDICADORES%20FINANCIEROS\2024\Informacio&#768;n%20financiera%20proveedores%20TIQUE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bookpro\Library\Mobile%20Documents\com~apple~CloudDocs\INDICADORES%20FINANCIEROS\2024\Informacio&#768;n%20financiera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5" zoomScale="90" zoomScaleNormal="90" workbookViewId="0">
      <selection activeCell="B16" sqref="B16:C22"/>
    </sheetView>
  </sheetViews>
  <sheetFormatPr baseColWidth="10" defaultRowHeight="15" x14ac:dyDescent="0.25"/>
  <cols>
    <col min="1" max="1" width="16.7109375" style="14" bestFit="1" customWidth="1"/>
    <col min="2" max="2" width="52.140625" customWidth="1"/>
    <col min="3" max="3" width="31.7109375" customWidth="1"/>
    <col min="4" max="4" width="10.28515625" customWidth="1"/>
    <col min="5" max="5" width="18.42578125" customWidth="1"/>
    <col min="6" max="6" width="17.7109375" customWidth="1"/>
    <col min="7" max="7" width="14.140625" bestFit="1" customWidth="1"/>
    <col min="8" max="8" width="12.28515625" bestFit="1" customWidth="1"/>
    <col min="9" max="9" width="12.28515625" customWidth="1"/>
    <col min="11" max="11" width="16.28515625" bestFit="1" customWidth="1"/>
    <col min="12" max="12" width="17.28515625" bestFit="1" customWidth="1"/>
    <col min="13" max="13" width="15.42578125" bestFit="1" customWidth="1"/>
    <col min="14" max="14" width="15.140625" bestFit="1" customWidth="1"/>
    <col min="15" max="15" width="15.42578125" bestFit="1" customWidth="1"/>
    <col min="16" max="16" width="15.140625" bestFit="1" customWidth="1"/>
  </cols>
  <sheetData>
    <row r="1" spans="1:17" s="5" customFormat="1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4"/>
      <c r="K1" s="6" t="s">
        <v>8</v>
      </c>
      <c r="L1" s="6" t="s">
        <v>9</v>
      </c>
      <c r="M1" s="6" t="s">
        <v>10</v>
      </c>
      <c r="N1" s="6" t="s">
        <v>11</v>
      </c>
      <c r="O1" s="6" t="s">
        <v>5</v>
      </c>
      <c r="P1" s="6" t="s">
        <v>12</v>
      </c>
    </row>
    <row r="2" spans="1:17" ht="20.100000000000001" customHeight="1" x14ac:dyDescent="0.25">
      <c r="A2" s="37" t="s">
        <v>20</v>
      </c>
      <c r="B2" s="38" t="s">
        <v>21</v>
      </c>
      <c r="C2" s="9">
        <f t="shared" ref="C2:C6" si="0">L2-N2</f>
        <v>15156448977</v>
      </c>
      <c r="D2" s="10">
        <f t="shared" ref="D2:D6" si="1">L2/N2</f>
        <v>2.9451224991747975</v>
      </c>
      <c r="E2" s="11">
        <f t="shared" ref="E2:E6" si="2">M2/K2</f>
        <v>0.50633070940080149</v>
      </c>
      <c r="F2" s="9">
        <f t="shared" ref="F2:F6" si="3">O2</f>
        <v>12533389000</v>
      </c>
      <c r="G2" s="11">
        <f t="shared" ref="G2" si="4">P2/O2</f>
        <v>0.28836685751954239</v>
      </c>
      <c r="H2" s="11">
        <f t="shared" ref="H2" si="5">P2/K2</f>
        <v>0.14235786198399267</v>
      </c>
      <c r="I2" s="12"/>
      <c r="K2" s="13">
        <f>+[1]Hoja1!$F$6</f>
        <v>25388229000</v>
      </c>
      <c r="L2" s="13">
        <f>+[2]Hoja1!$F$4</f>
        <v>22948476977</v>
      </c>
      <c r="M2" s="13">
        <f>+[1]Hoja1!$F$8</f>
        <v>12854840000</v>
      </c>
      <c r="N2" s="13">
        <f>+[1]Hoja1!$F$7</f>
        <v>7792028000</v>
      </c>
      <c r="O2" s="13">
        <f>+[1]Hoja1!$F$9</f>
        <v>12533389000</v>
      </c>
      <c r="P2" s="13">
        <f>+[1]Hoja1!$F$16</f>
        <v>3614214000</v>
      </c>
    </row>
    <row r="3" spans="1:17" ht="20.100000000000001" customHeight="1" x14ac:dyDescent="0.25">
      <c r="A3" s="37">
        <v>900444950</v>
      </c>
      <c r="B3" s="38" t="s">
        <v>22</v>
      </c>
      <c r="C3" s="9">
        <f t="shared" si="0"/>
        <v>389703618</v>
      </c>
      <c r="D3" s="10">
        <f t="shared" si="1"/>
        <v>2.1308082263158203</v>
      </c>
      <c r="E3" s="11">
        <f t="shared" si="2"/>
        <v>0.4374362069494559</v>
      </c>
      <c r="F3" s="9">
        <f t="shared" si="3"/>
        <v>443202834</v>
      </c>
      <c r="G3" s="11">
        <f t="shared" ref="G3" si="6">P3/O3</f>
        <v>0.44213736232562084</v>
      </c>
      <c r="H3" s="11">
        <f t="shared" ref="H3" si="7">P3/K3</f>
        <v>0.24873047159926404</v>
      </c>
      <c r="I3" s="12"/>
      <c r="K3" s="13">
        <f>+[1]Hoja1!$I$5</f>
        <v>787826802</v>
      </c>
      <c r="L3" s="13">
        <f>+[1]Hoja1!$I$4</f>
        <v>734327586</v>
      </c>
      <c r="M3" s="13">
        <f>+[1]Hoja1!$I$7</f>
        <v>344623968</v>
      </c>
      <c r="N3" s="13">
        <f>+[1]Hoja1!$I$6</f>
        <v>344623968</v>
      </c>
      <c r="O3" s="13">
        <f>+[1]Hoja1!$I$8</f>
        <v>443202834</v>
      </c>
      <c r="P3" s="13">
        <f>+[1]Hoja1!$I$15</f>
        <v>195956532</v>
      </c>
      <c r="Q3" s="13"/>
    </row>
    <row r="4" spans="1:17" ht="20.100000000000001" customHeight="1" x14ac:dyDescent="0.25">
      <c r="A4" s="36">
        <v>830109026</v>
      </c>
      <c r="B4" s="38" t="s">
        <v>23</v>
      </c>
      <c r="C4" s="9">
        <f>L4-N4</f>
        <v>1228000</v>
      </c>
      <c r="D4" s="10">
        <f t="shared" si="1"/>
        <v>1.6490486257928119</v>
      </c>
      <c r="E4" s="11">
        <f t="shared" si="2"/>
        <v>0.60641025641025637</v>
      </c>
      <c r="F4" s="9">
        <f t="shared" si="3"/>
        <v>1228000</v>
      </c>
      <c r="G4" s="11">
        <f t="shared" ref="G4" si="8">P4/O4</f>
        <v>0</v>
      </c>
      <c r="H4" s="11">
        <f t="shared" ref="H4" si="9">P4/K4</f>
        <v>0</v>
      </c>
      <c r="I4" s="12"/>
      <c r="K4" s="13">
        <f>+[1]Hoja1!$F$20</f>
        <v>3120000</v>
      </c>
      <c r="L4" s="13">
        <f>+[1]Hoja1!$F$21</f>
        <v>3120000</v>
      </c>
      <c r="M4" s="13">
        <f>+[1]Hoja1!$F$23</f>
        <v>1892000</v>
      </c>
      <c r="N4" s="13">
        <f>+[1]Hoja1!$F$22</f>
        <v>1892000</v>
      </c>
      <c r="O4" s="13">
        <f>+[1]Hoja1!$F$24</f>
        <v>1228000</v>
      </c>
      <c r="P4" s="13">
        <f>+[1]Hoja1!$F$31</f>
        <v>0</v>
      </c>
      <c r="Q4" s="13"/>
    </row>
    <row r="5" spans="1:17" ht="20.100000000000001" customHeight="1" x14ac:dyDescent="0.25">
      <c r="A5" s="36">
        <v>900506823</v>
      </c>
      <c r="B5" s="38" t="s">
        <v>24</v>
      </c>
      <c r="C5" s="9">
        <f t="shared" si="0"/>
        <v>298662678</v>
      </c>
      <c r="D5" s="10">
        <f t="shared" si="1"/>
        <v>1.0538173010978198</v>
      </c>
      <c r="E5" s="11">
        <f t="shared" si="2"/>
        <v>0.9126118044506123</v>
      </c>
      <c r="F5" s="9">
        <f t="shared" si="3"/>
        <v>645247577</v>
      </c>
      <c r="G5" s="11">
        <f>P5/O5</f>
        <v>1.0787945926684201</v>
      </c>
      <c r="H5" s="11">
        <f t="shared" ref="H5" si="10">P5/K5</f>
        <v>9.4273912821729894E-2</v>
      </c>
      <c r="I5" s="12"/>
      <c r="K5" s="13">
        <f>+[1]Hoja1!$I$21</f>
        <v>7383692648</v>
      </c>
      <c r="L5" s="13">
        <f>+[1]Hoja1!$I$20</f>
        <v>5848228931</v>
      </c>
      <c r="M5" s="13">
        <f>+[1]Hoja1!$I$23</f>
        <v>6738445071</v>
      </c>
      <c r="N5" s="13">
        <f>+[1]Hoja1!$I$22</f>
        <v>5549566253</v>
      </c>
      <c r="O5" s="13">
        <f>+[1]Hoja1!$I$24</f>
        <v>645247577</v>
      </c>
      <c r="P5" s="13">
        <f>+[1]Hoja1!$I$31</f>
        <v>696089597</v>
      </c>
      <c r="Q5" s="13"/>
    </row>
    <row r="6" spans="1:17" ht="20.100000000000001" customHeight="1" x14ac:dyDescent="0.25">
      <c r="A6" s="36">
        <v>860533669</v>
      </c>
      <c r="B6" s="38" t="s">
        <v>25</v>
      </c>
      <c r="C6" s="9">
        <f t="shared" si="0"/>
        <v>317017235</v>
      </c>
      <c r="D6" s="10">
        <f t="shared" si="1"/>
        <v>1.6522011092724658</v>
      </c>
      <c r="E6" s="11">
        <f t="shared" si="2"/>
        <v>0.72330371636118407</v>
      </c>
      <c r="F6" s="9">
        <f t="shared" si="3"/>
        <v>231899862</v>
      </c>
      <c r="G6" s="11">
        <f t="shared" ref="G6" si="11">P6/O6</f>
        <v>0.65211936176141405</v>
      </c>
      <c r="H6" s="11">
        <f t="shared" ref="H6" si="12">P6/K6</f>
        <v>0.18043900388829981</v>
      </c>
      <c r="I6" s="12"/>
      <c r="K6" s="13">
        <f>+[1]Hoja1!$F$36</f>
        <v>838102554</v>
      </c>
      <c r="L6" s="13">
        <f>+[1]Hoja1!$F$35</f>
        <v>803090059</v>
      </c>
      <c r="M6" s="13">
        <f>+[1]Hoja1!$F$38</f>
        <v>606202692</v>
      </c>
      <c r="N6" s="13">
        <f>+[1]Hoja1!$F$37</f>
        <v>486072824</v>
      </c>
      <c r="O6" s="13">
        <f>+[1]Hoja1!$F$39</f>
        <v>231899862</v>
      </c>
      <c r="P6" s="13">
        <f>+[1]Hoja1!$F$46</f>
        <v>151226390</v>
      </c>
      <c r="Q6" s="13"/>
    </row>
    <row r="7" spans="1:17" ht="20.100000000000001" customHeight="1" x14ac:dyDescent="0.25">
      <c r="A7" s="36"/>
      <c r="B7" s="35"/>
      <c r="C7" s="9"/>
      <c r="D7" s="10"/>
      <c r="E7" s="11"/>
      <c r="F7" s="9"/>
      <c r="G7" s="11"/>
      <c r="H7" s="11"/>
      <c r="I7" s="12"/>
      <c r="K7" s="13"/>
      <c r="L7" s="13"/>
      <c r="M7" s="13"/>
      <c r="N7" s="13"/>
      <c r="O7" s="13"/>
      <c r="P7" s="13"/>
      <c r="Q7" s="13"/>
    </row>
    <row r="8" spans="1:17" ht="20.100000000000001" customHeight="1" x14ac:dyDescent="0.25">
      <c r="A8" s="7"/>
      <c r="B8" s="35"/>
      <c r="C8" s="9"/>
      <c r="D8" s="10"/>
      <c r="E8" s="11"/>
      <c r="F8" s="9"/>
      <c r="G8" s="11"/>
      <c r="H8" s="11"/>
      <c r="I8" s="12"/>
      <c r="K8" s="13"/>
      <c r="L8" s="13"/>
      <c r="M8" s="13"/>
      <c r="N8" s="13"/>
      <c r="O8" s="13"/>
      <c r="P8" s="13"/>
      <c r="Q8" s="13"/>
    </row>
    <row r="9" spans="1:17" ht="20.100000000000001" customHeight="1" x14ac:dyDescent="0.25">
      <c r="A9" s="7"/>
      <c r="B9" s="8"/>
      <c r="C9" s="9"/>
      <c r="D9" s="10"/>
      <c r="E9" s="11"/>
      <c r="F9" s="9"/>
      <c r="G9" s="11"/>
      <c r="H9" s="11"/>
      <c r="I9" s="12"/>
      <c r="K9" s="13"/>
      <c r="L9" s="13"/>
      <c r="M9" s="13"/>
      <c r="N9" s="13"/>
      <c r="O9" s="13"/>
      <c r="P9" s="13"/>
      <c r="Q9" s="13"/>
    </row>
    <row r="10" spans="1:17" ht="12.75" customHeight="1" thickBot="1" x14ac:dyDescent="0.3">
      <c r="K10" s="13"/>
      <c r="L10" s="13"/>
      <c r="M10" s="13"/>
      <c r="N10" s="13"/>
      <c r="O10" s="13"/>
      <c r="P10" s="13"/>
      <c r="Q10" s="13"/>
    </row>
    <row r="11" spans="1:17" ht="15.75" thickBot="1" x14ac:dyDescent="0.3">
      <c r="B11" s="15" t="s">
        <v>13</v>
      </c>
      <c r="C11" s="16">
        <f t="shared" ref="C11:H11" si="13">SUM(C2:C6)/5</f>
        <v>3232612101.5999999</v>
      </c>
      <c r="D11" s="17">
        <f t="shared" si="13"/>
        <v>1.8861995523307431</v>
      </c>
      <c r="E11" s="18">
        <f t="shared" si="13"/>
        <v>0.63721853871446199</v>
      </c>
      <c r="F11" s="16">
        <f t="shared" si="13"/>
        <v>2770993454.5999999</v>
      </c>
      <c r="G11" s="18">
        <f t="shared" si="13"/>
        <v>0.49228363485499943</v>
      </c>
      <c r="H11" s="18">
        <f t="shared" si="13"/>
        <v>0.13316025005865728</v>
      </c>
      <c r="I11" s="19"/>
    </row>
    <row r="12" spans="1:17" x14ac:dyDescent="0.25">
      <c r="C12" s="20"/>
    </row>
    <row r="13" spans="1:17" ht="15.75" thickBot="1" x14ac:dyDescent="0.3">
      <c r="D13" s="21"/>
    </row>
    <row r="14" spans="1:17" ht="15.75" thickBot="1" x14ac:dyDescent="0.3">
      <c r="B14" s="22" t="s">
        <v>14</v>
      </c>
      <c r="C14" s="23">
        <v>401629763</v>
      </c>
      <c r="E14" s="33"/>
    </row>
    <row r="15" spans="1:17" ht="15.75" thickBot="1" x14ac:dyDescent="0.3"/>
    <row r="16" spans="1:17" ht="15.75" thickBot="1" x14ac:dyDescent="0.3">
      <c r="B16" s="24" t="s">
        <v>15</v>
      </c>
      <c r="C16" s="25" t="s">
        <v>16</v>
      </c>
      <c r="E16" s="20"/>
    </row>
    <row r="17" spans="2:5" x14ac:dyDescent="0.25">
      <c r="B17" s="26" t="s">
        <v>2</v>
      </c>
      <c r="C17" s="27" t="s">
        <v>17</v>
      </c>
      <c r="E17" s="20"/>
    </row>
    <row r="18" spans="2:5" x14ac:dyDescent="0.25">
      <c r="B18" s="28" t="s">
        <v>3</v>
      </c>
      <c r="C18" s="29" t="s">
        <v>26</v>
      </c>
      <c r="E18" s="20"/>
    </row>
    <row r="19" spans="2:5" x14ac:dyDescent="0.25">
      <c r="B19" s="28" t="s">
        <v>4</v>
      </c>
      <c r="C19" s="29" t="s">
        <v>27</v>
      </c>
      <c r="E19" s="34"/>
    </row>
    <row r="20" spans="2:5" x14ac:dyDescent="0.25">
      <c r="B20" s="28" t="s">
        <v>5</v>
      </c>
      <c r="C20" s="29" t="s">
        <v>17</v>
      </c>
      <c r="E20" s="20"/>
    </row>
    <row r="21" spans="2:5" x14ac:dyDescent="0.25">
      <c r="B21" s="28" t="s">
        <v>6</v>
      </c>
      <c r="C21" s="29" t="s">
        <v>18</v>
      </c>
      <c r="E21" s="20"/>
    </row>
    <row r="22" spans="2:5" ht="15.75" thickBot="1" x14ac:dyDescent="0.3">
      <c r="B22" s="30" t="s">
        <v>7</v>
      </c>
      <c r="C22" s="31" t="s">
        <v>19</v>
      </c>
      <c r="E22" s="20"/>
    </row>
    <row r="24" spans="2:5" x14ac:dyDescent="0.25">
      <c r="E24" s="32"/>
    </row>
    <row r="25" spans="2:5" x14ac:dyDescent="0.25">
      <c r="E25" s="32"/>
    </row>
    <row r="26" spans="2:5" x14ac:dyDescent="0.25">
      <c r="E26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 Sanabria Gomez</dc:creator>
  <cp:lastModifiedBy>Leidy Julieth Carranza Suarez</cp:lastModifiedBy>
  <dcterms:created xsi:type="dcterms:W3CDTF">2023-04-14T20:11:34Z</dcterms:created>
  <dcterms:modified xsi:type="dcterms:W3CDTF">2024-02-20T17:31:33Z</dcterms:modified>
</cp:coreProperties>
</file>